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mc:AlternateContent xmlns:mc="http://schemas.openxmlformats.org/markup-compatibility/2006">
    <mc:Choice Requires="x15">
      <x15ac:absPath xmlns:x15ac="http://schemas.microsoft.com/office/spreadsheetml/2010/11/ac" url="C:\Users\Vivek\Desktop\Attachments\Attachment 2 Virtual assessments checklists\"/>
    </mc:Choice>
  </mc:AlternateContent>
  <bookViews>
    <workbookView xWindow="-120" yWindow="-120" windowWidth="20730" windowHeight="11160"/>
  </bookViews>
  <sheets>
    <sheet name="Department Wise" sheetId="2" r:id="rId1"/>
    <sheet name="Emergency(2)" sheetId="22" r:id="rId2"/>
    <sheet name="OPD (2)" sheetId="35" r:id="rId3"/>
    <sheet name="Labour Room (LaQshya) (2)" sheetId="23" r:id="rId4"/>
    <sheet name="Maternity Ward (2)" sheetId="33" r:id="rId5"/>
    <sheet name="Ped Ward (2)" sheetId="34" r:id="rId6"/>
    <sheet name="SNCU  (2)" sheetId="25" r:id="rId7"/>
    <sheet name="NRC  (2)" sheetId="26" r:id="rId8"/>
    <sheet name="OT (2)" sheetId="39" r:id="rId9"/>
    <sheet name="M-OT (LaQshya) (2)" sheetId="24" r:id="rId10"/>
    <sheet name="PP Unit (2)" sheetId="31" r:id="rId11"/>
    <sheet name="ICU (2)" sheetId="27" r:id="rId12"/>
    <sheet name="IPD (2)" sheetId="28" r:id="rId13"/>
    <sheet name="Blood Bank (2)" sheetId="32" r:id="rId14"/>
    <sheet name="Lab (2)" sheetId="38" r:id="rId15"/>
    <sheet name="Radiology (2)" sheetId="36" r:id="rId16"/>
    <sheet name="Pharmacy (2)" sheetId="40" r:id="rId17"/>
    <sheet name="Auxillary services (2)" sheetId="37" r:id="rId18"/>
    <sheet name="Mortuary  (2)" sheetId="30" r:id="rId19"/>
    <sheet name="Admin (2)" sheetId="29" r:id="rId20"/>
    <sheet name="Sheet2" sheetId="42" r:id="rId21"/>
  </sheets>
  <externalReferences>
    <externalReference r:id="rId22"/>
  </externalReferences>
  <definedNames>
    <definedName name="_xlnm._FilterDatabase" localSheetId="19" hidden="1">'Admin (2)'!$A$41:$G$877</definedName>
    <definedName name="_xlnm._FilterDatabase" localSheetId="17" hidden="1">'Auxillary services (2)'!$A$41:$G$634</definedName>
    <definedName name="_xlnm._FilterDatabase" localSheetId="13" hidden="1">'Blood Bank (2)'!$A$42:$G$646</definedName>
    <definedName name="_xlnm._FilterDatabase" localSheetId="0" hidden="1">'Department Wise'!$A$28:$H$110</definedName>
    <definedName name="_xlnm._FilterDatabase" localSheetId="1" hidden="1">'Emergency(2)'!$A$42:$G$719</definedName>
    <definedName name="_xlnm._FilterDatabase" localSheetId="11" hidden="1">'ICU (2)'!$A$41:$I$708</definedName>
    <definedName name="_xlnm._FilterDatabase" localSheetId="12" hidden="1">'IPD (2)'!$A$42:$G$658</definedName>
    <definedName name="_xlnm._FilterDatabase" localSheetId="14" hidden="1">'Lab (2)'!$A$42:$I$407</definedName>
    <definedName name="_xlnm._FilterDatabase" localSheetId="3" hidden="1">'Labour Room (LaQshya) (2)'!$A$47:$G$634</definedName>
    <definedName name="_xlnm._FilterDatabase" localSheetId="4" hidden="1">'Maternity Ward (2)'!$A$42:$G$694</definedName>
    <definedName name="_xlnm._FilterDatabase" localSheetId="18" hidden="1">'Mortuary  (2)'!$A$41:$G$577</definedName>
    <definedName name="_xlnm._FilterDatabase" localSheetId="9" hidden="1">'M-OT (LaQshya) (2)'!$A$42:$G$631</definedName>
    <definedName name="_xlnm._FilterDatabase" localSheetId="7" hidden="1">'NRC  (2)'!$A$42:$G$699</definedName>
    <definedName name="_xlnm._FilterDatabase" localSheetId="2" hidden="1">'OPD (2)'!$A$41:$G$771</definedName>
    <definedName name="_xlnm._FilterDatabase" localSheetId="8" hidden="1">'OT (2)'!$A$42:$G$709</definedName>
    <definedName name="_xlnm._FilterDatabase" localSheetId="5" hidden="1">'Ped Ward (2)'!$A$42:$G$674</definedName>
    <definedName name="_xlnm._FilterDatabase" localSheetId="16" hidden="1">'Pharmacy (2)'!$A$41:$G$605</definedName>
    <definedName name="_xlnm._FilterDatabase" localSheetId="10" hidden="1">'PP Unit (2)'!$A$42:$G$746</definedName>
    <definedName name="_xlnm._FilterDatabase" localSheetId="15" hidden="1">'Radiology (2)'!$A$41:$I$344</definedName>
    <definedName name="_xlnm._FilterDatabase" localSheetId="6" hidden="1">'SNCU  (2)'!$A$41:$G$728</definedName>
    <definedName name="Area_of_Concern___Patient_Rights">'[1]Summary and Table of Content'!$C$5</definedName>
    <definedName name="_xlnm.Print_Area" localSheetId="19">'Admin (2)'!$A$1:$I$896</definedName>
    <definedName name="_xlnm.Print_Area" localSheetId="17">'Auxillary services (2)'!$A$1:$I$655</definedName>
    <definedName name="_xlnm.Print_Area" localSheetId="13">'Blood Bank (2)'!$A$1:$I$665</definedName>
    <definedName name="_xlnm.Print_Area" localSheetId="0">'Department Wise'!$A$1:$H$113</definedName>
    <definedName name="_xlnm.Print_Area" localSheetId="1">'Emergency(2)'!$A$1:$I$742</definedName>
    <definedName name="_xlnm.Print_Area" localSheetId="11">'ICU (2)'!$A$1:$I$728</definedName>
    <definedName name="_xlnm.Print_Area" localSheetId="12">'IPD (2)'!$A$1:$I$675</definedName>
    <definedName name="_xlnm.Print_Area" localSheetId="3">'Labour Room (LaQshya) (2)'!$A$1:$I$653</definedName>
    <definedName name="_xlnm.Print_Area" localSheetId="4">'Maternity Ward (2)'!$A$1:$I$712</definedName>
    <definedName name="_xlnm.Print_Area" localSheetId="18">'Mortuary  (2)'!$A$1:$I$596</definedName>
    <definedName name="_xlnm.Print_Area" localSheetId="9">'M-OT (LaQshya) (2)'!$A$1:$J$657</definedName>
    <definedName name="_xlnm.Print_Area" localSheetId="7">'NRC  (2)'!$A$1:$I$718</definedName>
    <definedName name="_xlnm.Print_Area" localSheetId="2">'OPD (2)'!$A$1:$I$789</definedName>
    <definedName name="_xlnm.Print_Area" localSheetId="8">'OT (2)'!$A$1:$I$726</definedName>
    <definedName name="_xlnm.Print_Area" localSheetId="5">'Ped Ward (2)'!$A$1:$I$692</definedName>
    <definedName name="_xlnm.Print_Area" localSheetId="16">'Pharmacy (2)'!$A$1:$I$624</definedName>
    <definedName name="_xlnm.Print_Area" localSheetId="10">'PP Unit (2)'!$A$1:$I$764</definedName>
    <definedName name="_xlnm.Print_Area" localSheetId="6">'SNCU  (2)'!$A$1:$I$747</definedName>
    <definedName name="_xlnm.Print_Titles" localSheetId="17">'Auxillary services (2)'!$41:$41</definedName>
    <definedName name="_xlnm.Print_Titles" localSheetId="13">'Blood Bank (2)'!$42:$42</definedName>
    <definedName name="_xlnm.Print_Titles" localSheetId="1">'Emergency(2)'!$42:$42</definedName>
    <definedName name="_xlnm.Print_Titles" localSheetId="11">'ICU (2)'!$42:$42</definedName>
    <definedName name="_xlnm.Print_Titles" localSheetId="12">'IPD (2)'!$42:$42</definedName>
    <definedName name="_xlnm.Print_Titles" localSheetId="3">'Labour Room (LaQshya) (2)'!$47:$47</definedName>
    <definedName name="_xlnm.Print_Titles" localSheetId="4">'Maternity Ward (2)'!$42:$42</definedName>
    <definedName name="_xlnm.Print_Titles" localSheetId="9">'M-OT (LaQshya) (2)'!$42:$42</definedName>
    <definedName name="_xlnm.Print_Titles" localSheetId="2">'OPD (2)'!$41:$41</definedName>
    <definedName name="_xlnm.Print_Titles" localSheetId="8">'OT (2)'!$42:$42</definedName>
    <definedName name="_xlnm.Print_Titles" localSheetId="5">'Ped Ward (2)'!$42:$42</definedName>
    <definedName name="_xlnm.Print_Titles" localSheetId="16">'Pharmacy (2)'!$41:$41</definedName>
    <definedName name="_xlnm.Print_Titles" localSheetId="10">'PP Unit (2)'!$42:$42</definedName>
    <definedName name="_xlnm.Print_Titles" localSheetId="6">'SNCU  (2)'!$41:$41</definedName>
    <definedName name="Z_5A5334BF_4161_4474_AB11_E32AC1D8DA20_.wvu.FilterData" localSheetId="19" hidden="1">'Admin (2)'!$A$41:$G$877</definedName>
    <definedName name="Z_5A5334BF_4161_4474_AB11_E32AC1D8DA20_.wvu.FilterData" localSheetId="17" hidden="1">'Auxillary services (2)'!$A$41:$G$634</definedName>
    <definedName name="Z_5A5334BF_4161_4474_AB11_E32AC1D8DA20_.wvu.FilterData" localSheetId="13" hidden="1">'Blood Bank (2)'!$A$42:$G$646</definedName>
    <definedName name="Z_5A5334BF_4161_4474_AB11_E32AC1D8DA20_.wvu.FilterData" localSheetId="1" hidden="1">'Emergency(2)'!$A$42:$G$719</definedName>
    <definedName name="Z_5A5334BF_4161_4474_AB11_E32AC1D8DA20_.wvu.FilterData" localSheetId="11" hidden="1">'ICU (2)'!$A$42:$G$708</definedName>
    <definedName name="Z_5A5334BF_4161_4474_AB11_E32AC1D8DA20_.wvu.FilterData" localSheetId="12" hidden="1">'IPD (2)'!$A$42:$G$658</definedName>
    <definedName name="Z_5A5334BF_4161_4474_AB11_E32AC1D8DA20_.wvu.FilterData" localSheetId="3" hidden="1">'Labour Room (LaQshya) (2)'!$A$47:$G$634</definedName>
    <definedName name="Z_5A5334BF_4161_4474_AB11_E32AC1D8DA20_.wvu.FilterData" localSheetId="4" hidden="1">'Maternity Ward (2)'!$A$42:$G$694</definedName>
    <definedName name="Z_5A5334BF_4161_4474_AB11_E32AC1D8DA20_.wvu.FilterData" localSheetId="18" hidden="1">'Mortuary  (2)'!$A$41:$G$577</definedName>
    <definedName name="Z_5A5334BF_4161_4474_AB11_E32AC1D8DA20_.wvu.FilterData" localSheetId="9" hidden="1">'M-OT (LaQshya) (2)'!$A$14:$G$666</definedName>
    <definedName name="Z_5A5334BF_4161_4474_AB11_E32AC1D8DA20_.wvu.FilterData" localSheetId="7" hidden="1">'NRC  (2)'!$A$42:$G$699</definedName>
    <definedName name="Z_5A5334BF_4161_4474_AB11_E32AC1D8DA20_.wvu.FilterData" localSheetId="2" hidden="1">'OPD (2)'!$A$41:$G$771</definedName>
    <definedName name="Z_5A5334BF_4161_4474_AB11_E32AC1D8DA20_.wvu.FilterData" localSheetId="8" hidden="1">'OT (2)'!$A$42:$G$709</definedName>
    <definedName name="Z_5A5334BF_4161_4474_AB11_E32AC1D8DA20_.wvu.FilterData" localSheetId="5" hidden="1">'Ped Ward (2)'!$A$42:$G$674</definedName>
    <definedName name="Z_5A5334BF_4161_4474_AB11_E32AC1D8DA20_.wvu.FilterData" localSheetId="16" hidden="1">'Pharmacy (2)'!$A$41:$G$605</definedName>
    <definedName name="Z_5A5334BF_4161_4474_AB11_E32AC1D8DA20_.wvu.FilterData" localSheetId="10" hidden="1">'PP Unit (2)'!$A$42:$G$746</definedName>
    <definedName name="Z_5A5334BF_4161_4474_AB11_E32AC1D8DA20_.wvu.FilterData" localSheetId="6" hidden="1">'SNCU  (2)'!$A$41:$G$728</definedName>
    <definedName name="Z_5A5334BF_4161_4474_AB11_E32AC1D8DA20_.wvu.PrintTitles" localSheetId="17" hidden="1">'Auxillary services (2)'!$41:$41</definedName>
    <definedName name="Z_5A5334BF_4161_4474_AB11_E32AC1D8DA20_.wvu.PrintTitles" localSheetId="13" hidden="1">'Blood Bank (2)'!$42:$42</definedName>
    <definedName name="Z_5A5334BF_4161_4474_AB11_E32AC1D8DA20_.wvu.PrintTitles" localSheetId="1" hidden="1">'Emergency(2)'!$42:$42</definedName>
    <definedName name="Z_5A5334BF_4161_4474_AB11_E32AC1D8DA20_.wvu.PrintTitles" localSheetId="11" hidden="1">'ICU (2)'!$42:$42</definedName>
    <definedName name="Z_5A5334BF_4161_4474_AB11_E32AC1D8DA20_.wvu.PrintTitles" localSheetId="12" hidden="1">'IPD (2)'!$42:$42</definedName>
    <definedName name="Z_5A5334BF_4161_4474_AB11_E32AC1D8DA20_.wvu.PrintTitles" localSheetId="3" hidden="1">'Labour Room (LaQshya) (2)'!$47:$47</definedName>
    <definedName name="Z_5A5334BF_4161_4474_AB11_E32AC1D8DA20_.wvu.PrintTitles" localSheetId="4" hidden="1">'Maternity Ward (2)'!$42:$42</definedName>
    <definedName name="Z_5A5334BF_4161_4474_AB11_E32AC1D8DA20_.wvu.PrintTitles" localSheetId="9" hidden="1">'M-OT (LaQshya) (2)'!$42:$42</definedName>
    <definedName name="Z_5A5334BF_4161_4474_AB11_E32AC1D8DA20_.wvu.PrintTitles" localSheetId="2" hidden="1">'OPD (2)'!$41:$41</definedName>
    <definedName name="Z_5A5334BF_4161_4474_AB11_E32AC1D8DA20_.wvu.PrintTitles" localSheetId="8" hidden="1">'OT (2)'!$42:$42</definedName>
    <definedName name="Z_5A5334BF_4161_4474_AB11_E32AC1D8DA20_.wvu.PrintTitles" localSheetId="5" hidden="1">'Ped Ward (2)'!$42:$42</definedName>
    <definedName name="Z_5A5334BF_4161_4474_AB11_E32AC1D8DA20_.wvu.PrintTitles" localSheetId="16" hidden="1">'Pharmacy (2)'!$41:$41</definedName>
    <definedName name="Z_5A5334BF_4161_4474_AB11_E32AC1D8DA20_.wvu.PrintTitles" localSheetId="10" hidden="1">'PP Unit (2)'!$42:$42</definedName>
    <definedName name="Z_5A5334BF_4161_4474_AB11_E32AC1D8DA20_.wvu.PrintTitles" localSheetId="6" hidden="1">'SNCU  (2)'!$41:$41</definedName>
    <definedName name="Z_5A5334BF_4161_4474_AB11_E32AC1D8DA20_.wvu.Rows" localSheetId="0" hidden="1">'Department Wise'!$15:$16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45" i="2" l="1"/>
  <c r="G58" i="2"/>
  <c r="G74" i="2"/>
  <c r="G10" i="2"/>
  <c r="H44" i="22" l="1"/>
  <c r="C17" i="2"/>
  <c r="H500" i="35" l="1"/>
  <c r="H75" i="36" l="1"/>
  <c r="I75" i="36"/>
  <c r="H78" i="38"/>
  <c r="I78" i="38"/>
  <c r="H72" i="36"/>
  <c r="I72" i="36"/>
  <c r="H74" i="38"/>
  <c r="I74" i="38"/>
  <c r="H67" i="36"/>
  <c r="I67" i="36"/>
  <c r="H71" i="38"/>
  <c r="I71" i="38"/>
  <c r="H64" i="36"/>
  <c r="I64" i="36"/>
  <c r="H63" i="38"/>
  <c r="I63" i="38"/>
  <c r="H55" i="36"/>
  <c r="I55" i="36"/>
  <c r="H54" i="38"/>
  <c r="I54" i="38"/>
  <c r="H44" i="38"/>
  <c r="I44" i="38"/>
  <c r="H48" i="36"/>
  <c r="I48" i="36"/>
  <c r="H43" i="36"/>
  <c r="I43" i="36"/>
  <c r="H733" i="35"/>
  <c r="H742" i="35"/>
  <c r="H755" i="35"/>
  <c r="H763" i="35"/>
  <c r="I733" i="35"/>
  <c r="I742" i="35"/>
  <c r="I755" i="35"/>
  <c r="I763" i="35"/>
  <c r="H605" i="23"/>
  <c r="H610" i="23"/>
  <c r="H615" i="23"/>
  <c r="H631" i="23"/>
  <c r="I605" i="23"/>
  <c r="I610" i="23"/>
  <c r="I615" i="23"/>
  <c r="I631" i="23"/>
  <c r="H612" i="24"/>
  <c r="H616" i="24"/>
  <c r="H622" i="24"/>
  <c r="H629" i="24"/>
  <c r="I612" i="24"/>
  <c r="I616" i="24"/>
  <c r="I622" i="24"/>
  <c r="I629" i="24"/>
  <c r="H669" i="33"/>
  <c r="H675" i="33"/>
  <c r="H681" i="33"/>
  <c r="H690" i="33"/>
  <c r="I669" i="33"/>
  <c r="I675" i="33"/>
  <c r="I681" i="33"/>
  <c r="I690" i="33"/>
  <c r="H648" i="34"/>
  <c r="H656" i="34"/>
  <c r="H662" i="34"/>
  <c r="H671" i="34"/>
  <c r="I648" i="34"/>
  <c r="I656" i="34"/>
  <c r="I662" i="34"/>
  <c r="I671" i="34"/>
  <c r="H698" i="25"/>
  <c r="H706" i="25"/>
  <c r="H714" i="25"/>
  <c r="H725" i="25"/>
  <c r="I698" i="25"/>
  <c r="I706" i="25"/>
  <c r="I714" i="25"/>
  <c r="I725" i="25"/>
  <c r="H674" i="26"/>
  <c r="H680" i="26"/>
  <c r="H690" i="26"/>
  <c r="H696" i="26"/>
  <c r="I674" i="26"/>
  <c r="I680" i="26"/>
  <c r="I690" i="26"/>
  <c r="I696" i="26"/>
  <c r="H682" i="39"/>
  <c r="H689" i="39"/>
  <c r="H697" i="39"/>
  <c r="H707" i="39"/>
  <c r="I682" i="39"/>
  <c r="I689" i="39"/>
  <c r="I697" i="39"/>
  <c r="I707" i="39"/>
  <c r="H713" i="31"/>
  <c r="H728" i="31"/>
  <c r="H733" i="31"/>
  <c r="H743" i="31"/>
  <c r="I713" i="31"/>
  <c r="I728" i="31"/>
  <c r="I733" i="31"/>
  <c r="I743" i="31"/>
  <c r="H685" i="27"/>
  <c r="H689" i="27"/>
  <c r="H694" i="27"/>
  <c r="H705" i="27"/>
  <c r="I685" i="27"/>
  <c r="I689" i="27"/>
  <c r="I684" i="27" s="1"/>
  <c r="C720" i="27" s="1"/>
  <c r="I694" i="27"/>
  <c r="I705" i="27"/>
  <c r="H640" i="28"/>
  <c r="H644" i="28"/>
  <c r="H650" i="28"/>
  <c r="H655" i="28"/>
  <c r="I640" i="28"/>
  <c r="I644" i="28"/>
  <c r="I650" i="28"/>
  <c r="I655" i="28"/>
  <c r="H619" i="32"/>
  <c r="H628" i="32"/>
  <c r="H634" i="32"/>
  <c r="H641" i="32"/>
  <c r="I619" i="32"/>
  <c r="I628" i="32"/>
  <c r="I634" i="32"/>
  <c r="I641" i="32"/>
  <c r="H380" i="38"/>
  <c r="I380" i="38"/>
  <c r="H321" i="36"/>
  <c r="H320" i="36" s="1"/>
  <c r="B354" i="36" s="1"/>
  <c r="I321" i="36"/>
  <c r="I320" i="36" s="1"/>
  <c r="C354" i="36" s="1"/>
  <c r="H587" i="40"/>
  <c r="H592" i="40"/>
  <c r="H597" i="40"/>
  <c r="H603" i="40"/>
  <c r="I587" i="40"/>
  <c r="I592" i="40"/>
  <c r="I597" i="40"/>
  <c r="I603" i="40"/>
  <c r="H613" i="37"/>
  <c r="H619" i="37"/>
  <c r="H612" i="37" s="1"/>
  <c r="B646" i="37" s="1"/>
  <c r="H625" i="37"/>
  <c r="H629" i="37"/>
  <c r="I613" i="37"/>
  <c r="I619" i="37"/>
  <c r="I625" i="37"/>
  <c r="I629" i="37"/>
  <c r="H563" i="30"/>
  <c r="H567" i="30"/>
  <c r="H574" i="30"/>
  <c r="I563" i="30"/>
  <c r="I567" i="30"/>
  <c r="I574" i="30"/>
  <c r="H847" i="29"/>
  <c r="H859" i="29"/>
  <c r="H865" i="29"/>
  <c r="H872" i="29"/>
  <c r="I847" i="29"/>
  <c r="I859" i="29"/>
  <c r="I865" i="29"/>
  <c r="I872" i="29"/>
  <c r="I44" i="22"/>
  <c r="H620" i="22"/>
  <c r="H627" i="22"/>
  <c r="H632" i="22"/>
  <c r="H650" i="22"/>
  <c r="H654" i="22"/>
  <c r="H662" i="22"/>
  <c r="H670" i="22"/>
  <c r="H623" i="22"/>
  <c r="H674" i="22"/>
  <c r="H681" i="22"/>
  <c r="I620" i="22"/>
  <c r="I627" i="22"/>
  <c r="I632" i="22"/>
  <c r="I650" i="22"/>
  <c r="I654" i="22"/>
  <c r="I662" i="22"/>
  <c r="I670" i="22"/>
  <c r="I674" i="22"/>
  <c r="I681" i="22"/>
  <c r="H661" i="35"/>
  <c r="H664" i="35"/>
  <c r="H668" i="35"/>
  <c r="H673" i="35"/>
  <c r="H691" i="35"/>
  <c r="H695" i="35"/>
  <c r="H702" i="35"/>
  <c r="H710" i="35"/>
  <c r="H714" i="35"/>
  <c r="H721" i="35"/>
  <c r="I661" i="35"/>
  <c r="I664" i="35"/>
  <c r="I668" i="35"/>
  <c r="I673" i="35"/>
  <c r="I691" i="35"/>
  <c r="I695" i="35"/>
  <c r="I702" i="35"/>
  <c r="I710" i="35"/>
  <c r="I714" i="35"/>
  <c r="I721" i="35"/>
  <c r="H536" i="23"/>
  <c r="H543" i="23"/>
  <c r="H547" i="23"/>
  <c r="H562" i="23"/>
  <c r="H566" i="23"/>
  <c r="H575" i="23"/>
  <c r="H583" i="23"/>
  <c r="H539" i="23"/>
  <c r="H97" i="2" s="1"/>
  <c r="H593" i="23"/>
  <c r="I536" i="23"/>
  <c r="I543" i="23"/>
  <c r="I547" i="23"/>
  <c r="I562" i="23"/>
  <c r="I566" i="23"/>
  <c r="I575" i="23"/>
  <c r="I583" i="23"/>
  <c r="I539" i="23"/>
  <c r="I593" i="23"/>
  <c r="J593" i="23" s="1"/>
  <c r="H547" i="24"/>
  <c r="H554" i="24"/>
  <c r="H558" i="24"/>
  <c r="H571" i="24"/>
  <c r="H575" i="24"/>
  <c r="H582" i="24"/>
  <c r="J582" i="24" s="1"/>
  <c r="H590" i="24"/>
  <c r="H600" i="24"/>
  <c r="H550" i="24"/>
  <c r="H593" i="24"/>
  <c r="I547" i="24"/>
  <c r="I554" i="24"/>
  <c r="I546" i="24" s="1"/>
  <c r="C644" i="24" s="1"/>
  <c r="I558" i="24"/>
  <c r="I571" i="24"/>
  <c r="I575" i="24"/>
  <c r="I582" i="24"/>
  <c r="I590" i="24"/>
  <c r="I600" i="24"/>
  <c r="I550" i="24"/>
  <c r="I593" i="24"/>
  <c r="H591" i="33"/>
  <c r="H594" i="33"/>
  <c r="H598" i="33"/>
  <c r="H602" i="33"/>
  <c r="H625" i="33"/>
  <c r="H629" i="33"/>
  <c r="H638" i="33"/>
  <c r="H646" i="33"/>
  <c r="H650" i="33"/>
  <c r="H657" i="33"/>
  <c r="I591" i="33"/>
  <c r="I594" i="33"/>
  <c r="I598" i="33"/>
  <c r="I602" i="33"/>
  <c r="I625" i="33"/>
  <c r="I629" i="33"/>
  <c r="I638" i="33"/>
  <c r="I646" i="33"/>
  <c r="I650" i="33"/>
  <c r="I657" i="33"/>
  <c r="H581" i="34"/>
  <c r="H584" i="34"/>
  <c r="H588" i="34"/>
  <c r="H592" i="34"/>
  <c r="H607" i="34"/>
  <c r="H611" i="34"/>
  <c r="H617" i="34"/>
  <c r="H625" i="34"/>
  <c r="H629" i="34"/>
  <c r="H636" i="34"/>
  <c r="I581" i="34"/>
  <c r="I584" i="34"/>
  <c r="I588" i="34"/>
  <c r="I592" i="34"/>
  <c r="I607" i="34"/>
  <c r="I611" i="34"/>
  <c r="I617" i="34"/>
  <c r="I625" i="34"/>
  <c r="I629" i="34"/>
  <c r="I636" i="34"/>
  <c r="H633" i="25"/>
  <c r="H636" i="25"/>
  <c r="H640" i="25"/>
  <c r="H644" i="25"/>
  <c r="H657" i="25"/>
  <c r="H661" i="25"/>
  <c r="H667" i="25"/>
  <c r="H675" i="25"/>
  <c r="H679" i="25"/>
  <c r="H686" i="25"/>
  <c r="I633" i="25"/>
  <c r="I636" i="25"/>
  <c r="I640" i="25"/>
  <c r="I644" i="25"/>
  <c r="I657" i="25"/>
  <c r="I661" i="25"/>
  <c r="I667" i="25"/>
  <c r="I675" i="25"/>
  <c r="I679" i="25"/>
  <c r="I686" i="25"/>
  <c r="H603" i="26"/>
  <c r="H606" i="26"/>
  <c r="H610" i="26"/>
  <c r="H614" i="26"/>
  <c r="H632" i="26"/>
  <c r="H642" i="26"/>
  <c r="H651" i="26"/>
  <c r="H636" i="26"/>
  <c r="H662" i="26"/>
  <c r="H655" i="26"/>
  <c r="I603" i="26"/>
  <c r="I606" i="26"/>
  <c r="I610" i="26"/>
  <c r="I614" i="26"/>
  <c r="I632" i="26"/>
  <c r="I642" i="26"/>
  <c r="I651" i="26"/>
  <c r="I636" i="26"/>
  <c r="I662" i="26"/>
  <c r="I655" i="26"/>
  <c r="H615" i="39"/>
  <c r="H622" i="39"/>
  <c r="H627" i="39"/>
  <c r="H642" i="39"/>
  <c r="H646" i="39"/>
  <c r="H652" i="39"/>
  <c r="H660" i="39"/>
  <c r="H618" i="39"/>
  <c r="H663" i="39"/>
  <c r="H670" i="39"/>
  <c r="I615" i="39"/>
  <c r="I622" i="39"/>
  <c r="I627" i="39"/>
  <c r="I642" i="39"/>
  <c r="I646" i="39"/>
  <c r="I652" i="39"/>
  <c r="I660" i="39"/>
  <c r="I618" i="39"/>
  <c r="I663" i="39"/>
  <c r="I670" i="39"/>
  <c r="H640" i="31"/>
  <c r="H643" i="31"/>
  <c r="H647" i="31"/>
  <c r="H651" i="31"/>
  <c r="H672" i="31"/>
  <c r="H676" i="31"/>
  <c r="H682" i="31"/>
  <c r="H690" i="31"/>
  <c r="I640" i="31"/>
  <c r="I643" i="31"/>
  <c r="I647" i="31"/>
  <c r="I651" i="31"/>
  <c r="I672" i="31"/>
  <c r="I676" i="31"/>
  <c r="I682" i="31"/>
  <c r="I690" i="31"/>
  <c r="H608" i="27"/>
  <c r="H615" i="27"/>
  <c r="H619" i="27"/>
  <c r="H642" i="27"/>
  <c r="H646" i="27"/>
  <c r="H654" i="27"/>
  <c r="H662" i="27"/>
  <c r="H666" i="27"/>
  <c r="H673" i="27"/>
  <c r="H611" i="27"/>
  <c r="I608" i="27"/>
  <c r="I615" i="27"/>
  <c r="I619" i="27"/>
  <c r="I642" i="27"/>
  <c r="I646" i="27"/>
  <c r="I654" i="27"/>
  <c r="I662" i="27"/>
  <c r="I611" i="27"/>
  <c r="I666" i="27"/>
  <c r="I673" i="27"/>
  <c r="H570" i="28"/>
  <c r="H573" i="28"/>
  <c r="H577" i="28"/>
  <c r="H581" i="28"/>
  <c r="H597" i="28"/>
  <c r="H601" i="28"/>
  <c r="H609" i="28"/>
  <c r="H617" i="28"/>
  <c r="H621" i="28"/>
  <c r="H628" i="28"/>
  <c r="I570" i="28"/>
  <c r="I573" i="28"/>
  <c r="I577" i="28"/>
  <c r="I581" i="28"/>
  <c r="I597" i="28"/>
  <c r="I601" i="28"/>
  <c r="I609" i="28"/>
  <c r="I617" i="28"/>
  <c r="I621" i="28"/>
  <c r="I628" i="28"/>
  <c r="H546" i="32"/>
  <c r="H549" i="32"/>
  <c r="H554" i="32"/>
  <c r="H563" i="32"/>
  <c r="H578" i="32"/>
  <c r="H582" i="32"/>
  <c r="H588" i="32"/>
  <c r="H596" i="32"/>
  <c r="H600" i="32"/>
  <c r="H607" i="32"/>
  <c r="I546" i="32"/>
  <c r="I549" i="32"/>
  <c r="I554" i="32"/>
  <c r="I563" i="32"/>
  <c r="I578" i="32"/>
  <c r="I582" i="32"/>
  <c r="I588" i="32"/>
  <c r="I596" i="32"/>
  <c r="I600" i="32"/>
  <c r="I607" i="32"/>
  <c r="H314" i="38"/>
  <c r="H373" i="38"/>
  <c r="I314" i="38"/>
  <c r="I373" i="38"/>
  <c r="H275" i="36"/>
  <c r="H305" i="36"/>
  <c r="H334" i="36"/>
  <c r="I275" i="36"/>
  <c r="I305" i="36"/>
  <c r="I334" i="36"/>
  <c r="H516" i="40"/>
  <c r="H519" i="40"/>
  <c r="H523" i="40"/>
  <c r="H527" i="40"/>
  <c r="H545" i="40"/>
  <c r="H549" i="40"/>
  <c r="H556" i="40"/>
  <c r="H564" i="40"/>
  <c r="H568" i="40"/>
  <c r="H575" i="40"/>
  <c r="I516" i="40"/>
  <c r="I519" i="40"/>
  <c r="I523" i="40"/>
  <c r="I527" i="40"/>
  <c r="I545" i="40"/>
  <c r="I549" i="40"/>
  <c r="I556" i="40"/>
  <c r="I564" i="40"/>
  <c r="I568" i="40"/>
  <c r="I575" i="40"/>
  <c r="H522" i="37"/>
  <c r="H525" i="37"/>
  <c r="H530" i="37"/>
  <c r="H521" i="37" s="1"/>
  <c r="B645" i="37" s="1"/>
  <c r="H534" i="37"/>
  <c r="H571" i="37"/>
  <c r="H575" i="37"/>
  <c r="H582" i="37"/>
  <c r="H590" i="37"/>
  <c r="I522" i="37"/>
  <c r="I525" i="37"/>
  <c r="I530" i="37"/>
  <c r="I521" i="37" s="1"/>
  <c r="C645" i="37" s="1"/>
  <c r="I534" i="37"/>
  <c r="I571" i="37"/>
  <c r="I575" i="37"/>
  <c r="I582" i="37"/>
  <c r="I590" i="37"/>
  <c r="H494" i="30"/>
  <c r="H501" i="30"/>
  <c r="H506" i="30"/>
  <c r="H523" i="30"/>
  <c r="H527" i="30"/>
  <c r="H533" i="30"/>
  <c r="H541" i="30"/>
  <c r="H497" i="30"/>
  <c r="H544" i="30"/>
  <c r="H551" i="30"/>
  <c r="I494" i="30"/>
  <c r="I501" i="30"/>
  <c r="I506" i="30"/>
  <c r="I523" i="30"/>
  <c r="I527" i="30"/>
  <c r="I533" i="30"/>
  <c r="I541" i="30"/>
  <c r="I497" i="30"/>
  <c r="I544" i="30"/>
  <c r="I551" i="30"/>
  <c r="H738" i="29"/>
  <c r="H755" i="29"/>
  <c r="H769" i="29"/>
  <c r="H774" i="29"/>
  <c r="H786" i="29"/>
  <c r="H790" i="29"/>
  <c r="H812" i="29"/>
  <c r="H820" i="29"/>
  <c r="H828" i="29"/>
  <c r="H835" i="29"/>
  <c r="I738" i="29"/>
  <c r="I755" i="29"/>
  <c r="I769" i="29"/>
  <c r="I774" i="29"/>
  <c r="I786" i="29"/>
  <c r="I790" i="29"/>
  <c r="I812" i="29"/>
  <c r="I820" i="29"/>
  <c r="I828" i="29"/>
  <c r="I835" i="29"/>
  <c r="H556" i="22"/>
  <c r="H564" i="22"/>
  <c r="H574" i="22"/>
  <c r="H580" i="22"/>
  <c r="H591" i="22"/>
  <c r="H603" i="22"/>
  <c r="I556" i="22"/>
  <c r="I564" i="22"/>
  <c r="I574" i="22"/>
  <c r="I580" i="22"/>
  <c r="I591" i="22"/>
  <c r="I603" i="22"/>
  <c r="H599" i="35"/>
  <c r="H607" i="35"/>
  <c r="H617" i="35"/>
  <c r="H622" i="35"/>
  <c r="H632" i="35"/>
  <c r="H645" i="35"/>
  <c r="I599" i="35"/>
  <c r="I607" i="35"/>
  <c r="I617" i="35"/>
  <c r="I622" i="35"/>
  <c r="I632" i="35"/>
  <c r="I645" i="35"/>
  <c r="H487" i="23"/>
  <c r="H494" i="23"/>
  <c r="H502" i="23"/>
  <c r="H511" i="23"/>
  <c r="H518" i="23"/>
  <c r="H526" i="23"/>
  <c r="I487" i="23"/>
  <c r="I494" i="23"/>
  <c r="I502" i="23"/>
  <c r="I511" i="23"/>
  <c r="I518" i="23"/>
  <c r="I526" i="23"/>
  <c r="H475" i="24"/>
  <c r="H482" i="24"/>
  <c r="H495" i="24"/>
  <c r="H504" i="24"/>
  <c r="H520" i="24"/>
  <c r="H536" i="24"/>
  <c r="I475" i="24"/>
  <c r="I482" i="24"/>
  <c r="I495" i="24"/>
  <c r="I504" i="24"/>
  <c r="I520" i="24"/>
  <c r="I536" i="24"/>
  <c r="H531" i="33"/>
  <c r="H539" i="33"/>
  <c r="H549" i="33"/>
  <c r="H554" i="33"/>
  <c r="H564" i="33"/>
  <c r="H575" i="33"/>
  <c r="I531" i="33"/>
  <c r="I539" i="33"/>
  <c r="I549" i="33"/>
  <c r="I554" i="33"/>
  <c r="I564" i="33"/>
  <c r="I575" i="33"/>
  <c r="H520" i="34"/>
  <c r="H528" i="34"/>
  <c r="H539" i="34"/>
  <c r="H544" i="34"/>
  <c r="H554" i="34"/>
  <c r="H565" i="34"/>
  <c r="I520" i="34"/>
  <c r="I528" i="34"/>
  <c r="I539" i="34"/>
  <c r="I544" i="34"/>
  <c r="I554" i="34"/>
  <c r="I565" i="34"/>
  <c r="H553" i="25"/>
  <c r="H561" i="25"/>
  <c r="H574" i="25"/>
  <c r="H583" i="25"/>
  <c r="H598" i="25"/>
  <c r="H616" i="25"/>
  <c r="I553" i="25"/>
  <c r="I561" i="25"/>
  <c r="I574" i="25"/>
  <c r="I583" i="25"/>
  <c r="I598" i="25"/>
  <c r="I616" i="25"/>
  <c r="H540" i="26"/>
  <c r="H548" i="26"/>
  <c r="H560" i="26"/>
  <c r="H539" i="26" s="1"/>
  <c r="B709" i="26" s="1"/>
  <c r="H565" i="26"/>
  <c r="H576" i="26"/>
  <c r="H587" i="26"/>
  <c r="I540" i="26"/>
  <c r="I548" i="26"/>
  <c r="I560" i="26"/>
  <c r="I565" i="26"/>
  <c r="I576" i="26"/>
  <c r="I587" i="26"/>
  <c r="H529" i="39"/>
  <c r="H537" i="39"/>
  <c r="H553" i="39"/>
  <c r="H563" i="39"/>
  <c r="H582" i="39"/>
  <c r="H601" i="39"/>
  <c r="I529" i="39"/>
  <c r="I537" i="39"/>
  <c r="I553" i="39"/>
  <c r="I563" i="39"/>
  <c r="I582" i="39"/>
  <c r="I601" i="39"/>
  <c r="H552" i="31"/>
  <c r="H560" i="31"/>
  <c r="H576" i="31"/>
  <c r="H586" i="31"/>
  <c r="H605" i="31"/>
  <c r="H623" i="31"/>
  <c r="I552" i="31"/>
  <c r="I560" i="31"/>
  <c r="I576" i="31"/>
  <c r="I586" i="31"/>
  <c r="I605" i="31"/>
  <c r="I623" i="31"/>
  <c r="H531" i="27"/>
  <c r="H539" i="27"/>
  <c r="H551" i="27"/>
  <c r="H560" i="27"/>
  <c r="H575" i="27"/>
  <c r="H591" i="27"/>
  <c r="I531" i="27"/>
  <c r="I539" i="27"/>
  <c r="I551" i="27"/>
  <c r="I530" i="27" s="1"/>
  <c r="C718" i="27" s="1"/>
  <c r="I560" i="27"/>
  <c r="I575" i="27"/>
  <c r="I591" i="27"/>
  <c r="H510" i="28"/>
  <c r="H518" i="28"/>
  <c r="H528" i="28"/>
  <c r="H533" i="28"/>
  <c r="H543" i="28"/>
  <c r="H554" i="28"/>
  <c r="I510" i="28"/>
  <c r="I518" i="28"/>
  <c r="I528" i="28"/>
  <c r="I533" i="28"/>
  <c r="I543" i="28"/>
  <c r="I554" i="28"/>
  <c r="H486" i="32"/>
  <c r="H494" i="32"/>
  <c r="H506" i="32"/>
  <c r="H512" i="32"/>
  <c r="H519" i="32"/>
  <c r="H530" i="32"/>
  <c r="I486" i="32"/>
  <c r="I494" i="32"/>
  <c r="I506" i="32"/>
  <c r="I512" i="32"/>
  <c r="I519" i="32"/>
  <c r="I530" i="32"/>
  <c r="H253" i="38"/>
  <c r="H252" i="38" s="1"/>
  <c r="I253" i="38"/>
  <c r="I252" i="38" s="1"/>
  <c r="H240" i="36"/>
  <c r="H239" i="36" s="1"/>
  <c r="B352" i="36" s="1"/>
  <c r="I240" i="36"/>
  <c r="I239" i="36"/>
  <c r="C352" i="36" s="1"/>
  <c r="H483" i="40"/>
  <c r="H502" i="40"/>
  <c r="H508" i="40"/>
  <c r="H491" i="40"/>
  <c r="H496" i="40"/>
  <c r="H499" i="40"/>
  <c r="I483" i="40"/>
  <c r="I502" i="40"/>
  <c r="I508" i="40"/>
  <c r="I491" i="40"/>
  <c r="I496" i="40"/>
  <c r="I499" i="40"/>
  <c r="H468" i="37"/>
  <c r="H476" i="37"/>
  <c r="H484" i="37"/>
  <c r="H491" i="37"/>
  <c r="H497" i="37"/>
  <c r="H511" i="37"/>
  <c r="I468" i="37"/>
  <c r="I476" i="37"/>
  <c r="I484" i="37"/>
  <c r="I491" i="37"/>
  <c r="I497" i="37"/>
  <c r="I511" i="37"/>
  <c r="H436" i="30"/>
  <c r="H444" i="30"/>
  <c r="H453" i="30"/>
  <c r="H458" i="30"/>
  <c r="H466" i="30"/>
  <c r="H477" i="30"/>
  <c r="I436" i="30"/>
  <c r="I444" i="30"/>
  <c r="I453" i="30"/>
  <c r="I458" i="30"/>
  <c r="I466" i="30"/>
  <c r="I477" i="30"/>
  <c r="H668" i="29"/>
  <c r="H693" i="29"/>
  <c r="H697" i="29"/>
  <c r="H705" i="29"/>
  <c r="H709" i="29"/>
  <c r="H715" i="29"/>
  <c r="I668" i="29"/>
  <c r="I693" i="29"/>
  <c r="I697" i="29"/>
  <c r="I705" i="29"/>
  <c r="I709" i="29"/>
  <c r="I715" i="29"/>
  <c r="H43" i="35"/>
  <c r="H72" i="35"/>
  <c r="H79" i="35"/>
  <c r="H84" i="35"/>
  <c r="H113" i="35"/>
  <c r="H104" i="35"/>
  <c r="H117" i="35"/>
  <c r="H132" i="35"/>
  <c r="H145" i="35"/>
  <c r="H152" i="35"/>
  <c r="H159" i="35"/>
  <c r="H166" i="35"/>
  <c r="H179" i="35"/>
  <c r="H204" i="35"/>
  <c r="H210" i="35"/>
  <c r="H216" i="35"/>
  <c r="H233" i="35"/>
  <c r="H239" i="35"/>
  <c r="H254" i="35"/>
  <c r="H275" i="35"/>
  <c r="H280" i="35"/>
  <c r="H295" i="35"/>
  <c r="H305" i="35"/>
  <c r="H318" i="35"/>
  <c r="H322" i="35"/>
  <c r="H326" i="35"/>
  <c r="H340" i="35"/>
  <c r="H345" i="35"/>
  <c r="H330" i="35"/>
  <c r="H333" i="35"/>
  <c r="H336" i="35"/>
  <c r="H349" i="35"/>
  <c r="H363" i="35"/>
  <c r="H366" i="35"/>
  <c r="H382" i="35"/>
  <c r="H385" i="35"/>
  <c r="H392" i="35"/>
  <c r="H402" i="35"/>
  <c r="H419" i="35"/>
  <c r="H426" i="35"/>
  <c r="H455" i="35"/>
  <c r="H535" i="35"/>
  <c r="H552" i="35"/>
  <c r="H376" i="35"/>
  <c r="H411" i="35"/>
  <c r="H415" i="35"/>
  <c r="H430" i="35"/>
  <c r="H441" i="35"/>
  <c r="H445" i="35"/>
  <c r="H450" i="35"/>
  <c r="H481" i="35"/>
  <c r="H493" i="35"/>
  <c r="H528" i="35"/>
  <c r="I43" i="35"/>
  <c r="I72" i="35"/>
  <c r="I79" i="35"/>
  <c r="I84" i="35"/>
  <c r="I113" i="35"/>
  <c r="I104" i="35"/>
  <c r="I117" i="35"/>
  <c r="I132" i="35"/>
  <c r="I145" i="35"/>
  <c r="I152" i="35"/>
  <c r="I159" i="35"/>
  <c r="I166" i="35"/>
  <c r="I179" i="35"/>
  <c r="I204" i="35"/>
  <c r="I210" i="35"/>
  <c r="I216" i="35"/>
  <c r="I233" i="35"/>
  <c r="I239" i="35"/>
  <c r="I254" i="35"/>
  <c r="I275" i="35"/>
  <c r="I280" i="35"/>
  <c r="I295" i="35"/>
  <c r="I305" i="35"/>
  <c r="I318" i="35"/>
  <c r="I322" i="35"/>
  <c r="I326" i="35"/>
  <c r="I340" i="35"/>
  <c r="I345" i="35"/>
  <c r="I330" i="35"/>
  <c r="I333" i="35"/>
  <c r="I336" i="35"/>
  <c r="I349" i="35"/>
  <c r="I363" i="35"/>
  <c r="I366" i="35"/>
  <c r="I382" i="35"/>
  <c r="I385" i="35"/>
  <c r="I392" i="35"/>
  <c r="I402" i="35"/>
  <c r="I419" i="35"/>
  <c r="I426" i="35"/>
  <c r="I455" i="35"/>
  <c r="I500" i="35"/>
  <c r="I535" i="35"/>
  <c r="I552" i="35"/>
  <c r="I376" i="35"/>
  <c r="I411" i="35"/>
  <c r="I415" i="35"/>
  <c r="I430" i="35"/>
  <c r="I441" i="35"/>
  <c r="I445" i="35"/>
  <c r="I450" i="35"/>
  <c r="I481" i="35"/>
  <c r="I493" i="35"/>
  <c r="I528" i="35"/>
  <c r="H44" i="24"/>
  <c r="H63" i="24"/>
  <c r="H70" i="24"/>
  <c r="H74" i="24"/>
  <c r="H87" i="24"/>
  <c r="H96" i="24"/>
  <c r="H100" i="24"/>
  <c r="H108" i="24"/>
  <c r="H114" i="24"/>
  <c r="H120" i="24"/>
  <c r="H127" i="24"/>
  <c r="H134" i="24"/>
  <c r="H147" i="24"/>
  <c r="H164" i="24"/>
  <c r="H171" i="24"/>
  <c r="H175" i="24"/>
  <c r="H182" i="24"/>
  <c r="H194" i="24"/>
  <c r="H208" i="24"/>
  <c r="H224" i="24"/>
  <c r="H230" i="24"/>
  <c r="H241" i="24"/>
  <c r="H247" i="24"/>
  <c r="H257" i="24"/>
  <c r="H266" i="24"/>
  <c r="H281" i="24"/>
  <c r="H262" i="24"/>
  <c r="H271" i="24"/>
  <c r="H274" i="24"/>
  <c r="H277" i="24"/>
  <c r="H285" i="24"/>
  <c r="H294" i="24"/>
  <c r="H297" i="24"/>
  <c r="H302" i="24"/>
  <c r="H308" i="24"/>
  <c r="H311" i="24"/>
  <c r="H315" i="24"/>
  <c r="H324" i="24"/>
  <c r="H342" i="24"/>
  <c r="H348" i="24"/>
  <c r="H352" i="24"/>
  <c r="H365" i="24"/>
  <c r="H378" i="24"/>
  <c r="H400" i="24"/>
  <c r="H412" i="24"/>
  <c r="H432" i="24"/>
  <c r="H289" i="24"/>
  <c r="H334" i="24"/>
  <c r="H338" i="24"/>
  <c r="H405" i="24"/>
  <c r="H439" i="24"/>
  <c r="H450" i="24"/>
  <c r="H457" i="24"/>
  <c r="H463" i="24"/>
  <c r="I44" i="24"/>
  <c r="I63" i="24"/>
  <c r="I70" i="24"/>
  <c r="I74" i="24"/>
  <c r="I87" i="24"/>
  <c r="I96" i="24"/>
  <c r="I100" i="24"/>
  <c r="I108" i="24"/>
  <c r="I114" i="24"/>
  <c r="I120" i="24"/>
  <c r="I127" i="24"/>
  <c r="I134" i="24"/>
  <c r="I147" i="24"/>
  <c r="I164" i="24"/>
  <c r="I171" i="24"/>
  <c r="I175" i="24"/>
  <c r="I182" i="24"/>
  <c r="I194" i="24"/>
  <c r="I208" i="24"/>
  <c r="I224" i="24"/>
  <c r="I230" i="24"/>
  <c r="I241" i="24"/>
  <c r="I247" i="24"/>
  <c r="I257" i="24"/>
  <c r="I266" i="24"/>
  <c r="I281" i="24"/>
  <c r="I262" i="24"/>
  <c r="I271" i="24"/>
  <c r="I274" i="24"/>
  <c r="I277" i="24"/>
  <c r="I285" i="24"/>
  <c r="I294" i="24"/>
  <c r="I297" i="24"/>
  <c r="I302" i="24"/>
  <c r="I308" i="24"/>
  <c r="I311" i="24"/>
  <c r="I315" i="24"/>
  <c r="I324" i="24"/>
  <c r="I342" i="24"/>
  <c r="I348" i="24"/>
  <c r="I352" i="24"/>
  <c r="I365" i="24"/>
  <c r="I378" i="24"/>
  <c r="I400" i="24"/>
  <c r="I412" i="24"/>
  <c r="I432" i="24"/>
  <c r="I289" i="24"/>
  <c r="I334" i="24"/>
  <c r="I338" i="24"/>
  <c r="I405" i="24"/>
  <c r="I439" i="24"/>
  <c r="I450" i="24"/>
  <c r="I457" i="24"/>
  <c r="I463" i="24"/>
  <c r="H44" i="33"/>
  <c r="H63" i="33"/>
  <c r="H73" i="33"/>
  <c r="H77" i="33"/>
  <c r="H90" i="33"/>
  <c r="H99" i="33"/>
  <c r="H103" i="33"/>
  <c r="H117" i="33"/>
  <c r="H127" i="33"/>
  <c r="H136" i="33"/>
  <c r="H142" i="33"/>
  <c r="H156" i="33"/>
  <c r="H169" i="33"/>
  <c r="H194" i="33"/>
  <c r="H200" i="33"/>
  <c r="H206" i="33"/>
  <c r="H214" i="33"/>
  <c r="H227" i="33"/>
  <c r="H239" i="33"/>
  <c r="H257" i="33"/>
  <c r="H262" i="33"/>
  <c r="H276" i="33"/>
  <c r="H286" i="33"/>
  <c r="H299" i="33"/>
  <c r="H304" i="33"/>
  <c r="H309" i="33"/>
  <c r="H325" i="33"/>
  <c r="H330" i="33"/>
  <c r="H315" i="33"/>
  <c r="H318" i="33"/>
  <c r="H321" i="33"/>
  <c r="H334" i="33"/>
  <c r="H343" i="33"/>
  <c r="H352" i="33"/>
  <c r="H364" i="33"/>
  <c r="H374" i="33"/>
  <c r="H377" i="33"/>
  <c r="H383" i="33"/>
  <c r="H395" i="33"/>
  <c r="H404" i="33"/>
  <c r="H419" i="33"/>
  <c r="H426" i="33"/>
  <c r="H430" i="33"/>
  <c r="H445" i="33"/>
  <c r="H454" i="33"/>
  <c r="H461" i="33"/>
  <c r="H484" i="33"/>
  <c r="H495" i="33"/>
  <c r="H449" i="33"/>
  <c r="H472" i="33"/>
  <c r="H506" i="33"/>
  <c r="H513" i="33"/>
  <c r="H415" i="33"/>
  <c r="H519" i="33"/>
  <c r="I44" i="33"/>
  <c r="I63" i="33"/>
  <c r="I73" i="33"/>
  <c r="I77" i="33"/>
  <c r="I90" i="33"/>
  <c r="I99" i="33"/>
  <c r="I103" i="33"/>
  <c r="I117" i="33"/>
  <c r="I127" i="33"/>
  <c r="I136" i="33"/>
  <c r="I142" i="33"/>
  <c r="I156" i="33"/>
  <c r="I169" i="33"/>
  <c r="I194" i="33"/>
  <c r="I200" i="33"/>
  <c r="I206" i="33"/>
  <c r="I214" i="33"/>
  <c r="I227" i="33"/>
  <c r="I239" i="33"/>
  <c r="I257" i="33"/>
  <c r="I262" i="33"/>
  <c r="I276" i="33"/>
  <c r="I286" i="33"/>
  <c r="I299" i="33"/>
  <c r="I304" i="33"/>
  <c r="I309" i="33"/>
  <c r="I325" i="33"/>
  <c r="I330" i="33"/>
  <c r="I315" i="33"/>
  <c r="I318" i="33"/>
  <c r="I321" i="33"/>
  <c r="I334" i="33"/>
  <c r="I343" i="33"/>
  <c r="I352" i="33"/>
  <c r="I364" i="33"/>
  <c r="I374" i="33"/>
  <c r="I377" i="33"/>
  <c r="I383" i="33"/>
  <c r="I395" i="33"/>
  <c r="I404" i="33"/>
  <c r="I419" i="33"/>
  <c r="I426" i="33"/>
  <c r="I430" i="33"/>
  <c r="I445" i="33"/>
  <c r="I454" i="33"/>
  <c r="I461" i="33"/>
  <c r="I484" i="33"/>
  <c r="I495" i="33"/>
  <c r="I415" i="33"/>
  <c r="I449" i="33"/>
  <c r="I472" i="33"/>
  <c r="I506" i="33"/>
  <c r="I513" i="33"/>
  <c r="I519" i="33"/>
  <c r="H425" i="22"/>
  <c r="H475" i="22"/>
  <c r="H494" i="22"/>
  <c r="H501" i="22"/>
  <c r="H513" i="22"/>
  <c r="H520" i="22"/>
  <c r="H531" i="22"/>
  <c r="H538" i="22"/>
  <c r="H359" i="22"/>
  <c r="H364" i="22"/>
  <c r="H376" i="22"/>
  <c r="H386" i="22"/>
  <c r="H389" i="22"/>
  <c r="H395" i="22"/>
  <c r="H407" i="22"/>
  <c r="H416" i="22"/>
  <c r="H429" i="22"/>
  <c r="H456" i="22"/>
  <c r="H460" i="22"/>
  <c r="H479" i="22"/>
  <c r="H485" i="22"/>
  <c r="H544" i="22"/>
  <c r="H345" i="22"/>
  <c r="I345" i="22"/>
  <c r="I359" i="22"/>
  <c r="I364" i="22"/>
  <c r="I376" i="22"/>
  <c r="I386" i="22"/>
  <c r="I389" i="22"/>
  <c r="I395" i="22"/>
  <c r="I407" i="22"/>
  <c r="I416" i="22"/>
  <c r="I429" i="22"/>
  <c r="I456" i="22"/>
  <c r="I460" i="22"/>
  <c r="I479" i="22"/>
  <c r="I485" i="22"/>
  <c r="I475" i="22"/>
  <c r="I494" i="22"/>
  <c r="I501" i="22"/>
  <c r="I513" i="22"/>
  <c r="I520" i="22"/>
  <c r="I531" i="22"/>
  <c r="I538" i="22"/>
  <c r="I544" i="22"/>
  <c r="I425" i="22"/>
  <c r="H294" i="23"/>
  <c r="H300" i="23"/>
  <c r="H306" i="23"/>
  <c r="H318" i="23"/>
  <c r="H325" i="23"/>
  <c r="H328" i="23"/>
  <c r="H332" i="23"/>
  <c r="H341" i="23"/>
  <c r="H365" i="23"/>
  <c r="J365" i="23" s="1"/>
  <c r="H369" i="23"/>
  <c r="H389" i="23"/>
  <c r="H402" i="23"/>
  <c r="H440" i="23"/>
  <c r="H351" i="23"/>
  <c r="H355" i="23"/>
  <c r="H359" i="23"/>
  <c r="H380" i="23"/>
  <c r="H384" i="23"/>
  <c r="H395" i="23"/>
  <c r="H451" i="23"/>
  <c r="H462" i="23"/>
  <c r="H469" i="23"/>
  <c r="H475" i="23"/>
  <c r="I294" i="23"/>
  <c r="I300" i="23"/>
  <c r="I306" i="23"/>
  <c r="I318" i="23"/>
  <c r="I325" i="23"/>
  <c r="I328" i="23"/>
  <c r="I332" i="23"/>
  <c r="I341" i="23"/>
  <c r="I365" i="23"/>
  <c r="I369" i="23"/>
  <c r="I389" i="23"/>
  <c r="I402" i="23"/>
  <c r="I440" i="23"/>
  <c r="I351" i="23"/>
  <c r="I355" i="23"/>
  <c r="I359" i="23"/>
  <c r="I380" i="23"/>
  <c r="I384" i="23"/>
  <c r="I395" i="23"/>
  <c r="I451" i="23"/>
  <c r="I462" i="23"/>
  <c r="I469" i="23"/>
  <c r="I475" i="23"/>
  <c r="H325" i="34"/>
  <c r="H334" i="34"/>
  <c r="H343" i="34"/>
  <c r="H354" i="34"/>
  <c r="H364" i="34"/>
  <c r="H367" i="34"/>
  <c r="H373" i="34"/>
  <c r="H387" i="34"/>
  <c r="H396" i="34"/>
  <c r="H410" i="34"/>
  <c r="H417" i="34"/>
  <c r="H421" i="34"/>
  <c r="H436" i="34"/>
  <c r="H445" i="34"/>
  <c r="H452" i="34"/>
  <c r="H478" i="34"/>
  <c r="H406" i="34"/>
  <c r="H440" i="34"/>
  <c r="H459" i="34"/>
  <c r="H471" i="34"/>
  <c r="H495" i="34"/>
  <c r="H502" i="34"/>
  <c r="H508" i="34"/>
  <c r="I325" i="34"/>
  <c r="I334" i="34"/>
  <c r="I343" i="34"/>
  <c r="I354" i="34"/>
  <c r="I364" i="34"/>
  <c r="I367" i="34"/>
  <c r="I373" i="34"/>
  <c r="I387" i="34"/>
  <c r="I396" i="34"/>
  <c r="I410" i="34"/>
  <c r="I417" i="34"/>
  <c r="I421" i="34"/>
  <c r="I436" i="34"/>
  <c r="I445" i="34"/>
  <c r="I452" i="34"/>
  <c r="I478" i="34"/>
  <c r="I406" i="34"/>
  <c r="I440" i="34"/>
  <c r="I459" i="34"/>
  <c r="I471" i="34"/>
  <c r="I495" i="34"/>
  <c r="I502" i="34"/>
  <c r="I508" i="34"/>
  <c r="H355" i="25"/>
  <c r="H364" i="25"/>
  <c r="H373" i="25"/>
  <c r="H383" i="25"/>
  <c r="H393" i="25"/>
  <c r="H396" i="25"/>
  <c r="H402" i="25"/>
  <c r="H416" i="25"/>
  <c r="H425" i="25"/>
  <c r="H437" i="25"/>
  <c r="H441" i="25"/>
  <c r="H454" i="25"/>
  <c r="H458" i="25"/>
  <c r="H482" i="25"/>
  <c r="H517" i="25"/>
  <c r="H473" i="25"/>
  <c r="H477" i="25"/>
  <c r="H491" i="25"/>
  <c r="H498" i="25"/>
  <c r="H510" i="25"/>
  <c r="H528" i="25"/>
  <c r="H535" i="25"/>
  <c r="H541" i="25"/>
  <c r="I355" i="25"/>
  <c r="I364" i="25"/>
  <c r="I373" i="25"/>
  <c r="I383" i="25"/>
  <c r="I393" i="25"/>
  <c r="I396" i="25"/>
  <c r="I402" i="25"/>
  <c r="I416" i="25"/>
  <c r="I425" i="25"/>
  <c r="I437" i="25"/>
  <c r="I441" i="25"/>
  <c r="I454" i="25"/>
  <c r="I458" i="25"/>
  <c r="I482" i="25"/>
  <c r="I517" i="25"/>
  <c r="I473" i="25"/>
  <c r="I477" i="25"/>
  <c r="I491" i="25"/>
  <c r="I498" i="25"/>
  <c r="I510" i="25"/>
  <c r="I528" i="25"/>
  <c r="I535" i="25"/>
  <c r="I541" i="25"/>
  <c r="H344" i="26"/>
  <c r="H355" i="26"/>
  <c r="H363" i="26"/>
  <c r="H374" i="26"/>
  <c r="H384" i="26"/>
  <c r="H387" i="26"/>
  <c r="H393" i="26"/>
  <c r="H407" i="26"/>
  <c r="H416" i="26"/>
  <c r="H433" i="26"/>
  <c r="H440" i="26"/>
  <c r="H444" i="26"/>
  <c r="H475" i="26"/>
  <c r="H501" i="26"/>
  <c r="H429" i="26"/>
  <c r="H461" i="26"/>
  <c r="H465" i="26"/>
  <c r="H470" i="26"/>
  <c r="H482" i="26"/>
  <c r="H494" i="26"/>
  <c r="H515" i="26"/>
  <c r="H522" i="26"/>
  <c r="H528" i="26"/>
  <c r="I344" i="26"/>
  <c r="I355" i="26"/>
  <c r="I363" i="26"/>
  <c r="I374" i="26"/>
  <c r="I384" i="26"/>
  <c r="I387" i="26"/>
  <c r="I393" i="26"/>
  <c r="I407" i="26"/>
  <c r="I416" i="26"/>
  <c r="I433" i="26"/>
  <c r="I440" i="26"/>
  <c r="I444" i="26"/>
  <c r="I475" i="26"/>
  <c r="I501" i="26"/>
  <c r="I429" i="26"/>
  <c r="I461" i="26"/>
  <c r="I465" i="26"/>
  <c r="I470" i="26"/>
  <c r="I482" i="26"/>
  <c r="I494" i="26"/>
  <c r="I522" i="26"/>
  <c r="I528" i="26"/>
  <c r="I515" i="26"/>
  <c r="H351" i="39"/>
  <c r="H354" i="39"/>
  <c r="H361" i="39"/>
  <c r="H368" i="39"/>
  <c r="H371" i="39"/>
  <c r="H376" i="39"/>
  <c r="H388" i="39"/>
  <c r="H406" i="39"/>
  <c r="H413" i="39"/>
  <c r="H417" i="39"/>
  <c r="H432" i="39"/>
  <c r="H446" i="39"/>
  <c r="H460" i="39"/>
  <c r="H472" i="39"/>
  <c r="H398" i="39"/>
  <c r="H402" i="39"/>
  <c r="H465" i="39"/>
  <c r="H487" i="39"/>
  <c r="H494" i="39"/>
  <c r="H505" i="39"/>
  <c r="H512" i="39"/>
  <c r="H517" i="39"/>
  <c r="H346" i="39"/>
  <c r="I351" i="39"/>
  <c r="I354" i="39"/>
  <c r="I361" i="39"/>
  <c r="I368" i="39"/>
  <c r="I371" i="39"/>
  <c r="I376" i="39"/>
  <c r="I388" i="39"/>
  <c r="I406" i="39"/>
  <c r="I413" i="39"/>
  <c r="I417" i="39"/>
  <c r="I432" i="39"/>
  <c r="I446" i="39"/>
  <c r="I460" i="39"/>
  <c r="I472" i="39"/>
  <c r="I487" i="39"/>
  <c r="I346" i="39"/>
  <c r="I398" i="39"/>
  <c r="I402" i="39"/>
  <c r="I465" i="39"/>
  <c r="I494" i="39"/>
  <c r="I505" i="39"/>
  <c r="I512" i="39"/>
  <c r="I517" i="39"/>
  <c r="H351" i="31"/>
  <c r="H361" i="31"/>
  <c r="H370" i="31"/>
  <c r="H383" i="31"/>
  <c r="H386" i="31"/>
  <c r="H392" i="31"/>
  <c r="H404" i="31"/>
  <c r="H415" i="31"/>
  <c r="H430" i="31"/>
  <c r="H437" i="31"/>
  <c r="H452" i="31"/>
  <c r="H456" i="31"/>
  <c r="H465" i="31"/>
  <c r="H472" i="31"/>
  <c r="H509" i="31"/>
  <c r="H375" i="31"/>
  <c r="I351" i="31"/>
  <c r="I361" i="31"/>
  <c r="I370" i="31"/>
  <c r="I383" i="31"/>
  <c r="I386" i="31"/>
  <c r="I392" i="31"/>
  <c r="I404" i="31"/>
  <c r="I415" i="31"/>
  <c r="I430" i="31"/>
  <c r="I437" i="31"/>
  <c r="I452" i="31"/>
  <c r="I456" i="31"/>
  <c r="I465" i="31"/>
  <c r="I472" i="31"/>
  <c r="I509" i="31"/>
  <c r="I375" i="31"/>
  <c r="H330" i="27"/>
  <c r="H339" i="27"/>
  <c r="H348" i="27"/>
  <c r="H362" i="27"/>
  <c r="H372" i="27"/>
  <c r="H375" i="27"/>
  <c r="H381" i="27"/>
  <c r="H393" i="27"/>
  <c r="H402" i="27"/>
  <c r="H413" i="27"/>
  <c r="H426" i="27"/>
  <c r="H433" i="27"/>
  <c r="H437" i="27"/>
  <c r="H452" i="27"/>
  <c r="H462" i="27"/>
  <c r="H469" i="27"/>
  <c r="H456" i="27"/>
  <c r="H476" i="27"/>
  <c r="H488" i="27"/>
  <c r="H495" i="27"/>
  <c r="H506" i="27"/>
  <c r="H513" i="27"/>
  <c r="H519" i="27"/>
  <c r="I330" i="27"/>
  <c r="I339" i="27"/>
  <c r="I348" i="27"/>
  <c r="I362" i="27"/>
  <c r="I372" i="27"/>
  <c r="I375" i="27"/>
  <c r="I381" i="27"/>
  <c r="I393" i="27"/>
  <c r="I402" i="27"/>
  <c r="I413" i="27"/>
  <c r="I426" i="27"/>
  <c r="I433" i="27"/>
  <c r="I437" i="27"/>
  <c r="I452" i="27"/>
  <c r="I462" i="27"/>
  <c r="I456" i="27"/>
  <c r="I469" i="27"/>
  <c r="I476" i="27"/>
  <c r="I488" i="27"/>
  <c r="I495" i="27"/>
  <c r="I506" i="27"/>
  <c r="I513" i="27"/>
  <c r="I519" i="27"/>
  <c r="H324" i="28"/>
  <c r="H332" i="28"/>
  <c r="H341" i="28"/>
  <c r="H352" i="28"/>
  <c r="H362" i="28"/>
  <c r="H365" i="28"/>
  <c r="H371" i="28"/>
  <c r="H383" i="28"/>
  <c r="H392" i="28"/>
  <c r="H406" i="28"/>
  <c r="H413" i="28"/>
  <c r="H417" i="28"/>
  <c r="H432" i="28"/>
  <c r="H441" i="28"/>
  <c r="H498" i="28"/>
  <c r="H402" i="28"/>
  <c r="H436" i="28"/>
  <c r="H448" i="28"/>
  <c r="H455" i="28"/>
  <c r="H467" i="28"/>
  <c r="H474" i="28"/>
  <c r="H485" i="28"/>
  <c r="H492" i="28"/>
  <c r="I324" i="28"/>
  <c r="I332" i="28"/>
  <c r="I341" i="28"/>
  <c r="I352" i="28"/>
  <c r="I362" i="28"/>
  <c r="I365" i="28"/>
  <c r="I371" i="28"/>
  <c r="I383" i="28"/>
  <c r="I392" i="28"/>
  <c r="I406" i="28"/>
  <c r="I413" i="28"/>
  <c r="I417" i="28"/>
  <c r="I432" i="28"/>
  <c r="I441" i="28"/>
  <c r="I498" i="28"/>
  <c r="I402" i="28"/>
  <c r="I436" i="28"/>
  <c r="I448" i="28"/>
  <c r="I455" i="28"/>
  <c r="I467" i="28"/>
  <c r="I474" i="28"/>
  <c r="I485" i="28"/>
  <c r="I492" i="28"/>
  <c r="H300" i="32"/>
  <c r="H306" i="32"/>
  <c r="H309" i="32"/>
  <c r="H316" i="32"/>
  <c r="H335" i="32"/>
  <c r="H352" i="32"/>
  <c r="H360" i="32"/>
  <c r="H364" i="32"/>
  <c r="H323" i="32"/>
  <c r="H326" i="32"/>
  <c r="H329" i="32"/>
  <c r="H344" i="32"/>
  <c r="H348" i="32"/>
  <c r="H410" i="32"/>
  <c r="H414" i="32"/>
  <c r="H419" i="32"/>
  <c r="H424" i="32"/>
  <c r="H431" i="32"/>
  <c r="H443" i="32"/>
  <c r="H450" i="32"/>
  <c r="H461" i="32"/>
  <c r="H468" i="32"/>
  <c r="H474" i="32"/>
  <c r="I300" i="32"/>
  <c r="I306" i="32"/>
  <c r="I309" i="32"/>
  <c r="I316" i="32"/>
  <c r="I335" i="32"/>
  <c r="I352" i="32"/>
  <c r="I360" i="32"/>
  <c r="I364" i="32"/>
  <c r="I323" i="32"/>
  <c r="I326" i="32"/>
  <c r="I329" i="32"/>
  <c r="I344" i="32"/>
  <c r="I348" i="32"/>
  <c r="I410" i="32"/>
  <c r="I414" i="32"/>
  <c r="I419" i="32"/>
  <c r="I424" i="32"/>
  <c r="H215" i="38"/>
  <c r="H224" i="38"/>
  <c r="H364" i="38"/>
  <c r="H221" i="38"/>
  <c r="H333" i="38"/>
  <c r="I215" i="38"/>
  <c r="I224" i="38"/>
  <c r="I364" i="38"/>
  <c r="I221" i="38"/>
  <c r="I333" i="38"/>
  <c r="H199" i="36"/>
  <c r="H208" i="36"/>
  <c r="H213" i="36"/>
  <c r="H205" i="36"/>
  <c r="H244" i="36"/>
  <c r="H277" i="36"/>
  <c r="H328" i="36"/>
  <c r="I199" i="36"/>
  <c r="I208" i="36"/>
  <c r="I205" i="36"/>
  <c r="I213" i="36"/>
  <c r="I244" i="36"/>
  <c r="I277" i="36"/>
  <c r="I328" i="36"/>
  <c r="I198" i="36"/>
  <c r="C351" i="36" s="1"/>
  <c r="H352" i="40"/>
  <c r="H362" i="40"/>
  <c r="H368" i="40"/>
  <c r="H385" i="40"/>
  <c r="H330" i="40"/>
  <c r="H335" i="40"/>
  <c r="H338" i="40"/>
  <c r="H343" i="40"/>
  <c r="H349" i="40"/>
  <c r="H377" i="40"/>
  <c r="H381" i="40"/>
  <c r="H392" i="40"/>
  <c r="H396" i="40"/>
  <c r="H407" i="40"/>
  <c r="H411" i="40"/>
  <c r="H416" i="40"/>
  <c r="H421" i="40"/>
  <c r="H428" i="40"/>
  <c r="H440" i="40"/>
  <c r="H447" i="40"/>
  <c r="H458" i="40"/>
  <c r="H465" i="40"/>
  <c r="H471" i="40"/>
  <c r="I352" i="40"/>
  <c r="I362" i="40"/>
  <c r="I368" i="40"/>
  <c r="I385" i="40"/>
  <c r="I330" i="40"/>
  <c r="I335" i="40"/>
  <c r="I338" i="40"/>
  <c r="I343" i="40"/>
  <c r="I349" i="40"/>
  <c r="I377" i="40"/>
  <c r="I381" i="40"/>
  <c r="I392" i="40"/>
  <c r="I396" i="40"/>
  <c r="I407" i="40"/>
  <c r="I411" i="40"/>
  <c r="I416" i="40"/>
  <c r="I421" i="40"/>
  <c r="I428" i="40"/>
  <c r="I440" i="40"/>
  <c r="I447" i="40"/>
  <c r="I458" i="40"/>
  <c r="I465" i="40"/>
  <c r="I471" i="40"/>
  <c r="H342" i="37"/>
  <c r="H370" i="37"/>
  <c r="H311" i="37"/>
  <c r="H316" i="37"/>
  <c r="H319" i="37"/>
  <c r="H324" i="37"/>
  <c r="H330" i="37"/>
  <c r="H333" i="37"/>
  <c r="H336" i="37"/>
  <c r="H362" i="37"/>
  <c r="H366" i="37"/>
  <c r="H377" i="37"/>
  <c r="H381" i="37"/>
  <c r="H392" i="37"/>
  <c r="H396" i="37"/>
  <c r="H401" i="37"/>
  <c r="H406" i="37"/>
  <c r="H413" i="37"/>
  <c r="H425" i="37"/>
  <c r="H432" i="37"/>
  <c r="H443" i="37"/>
  <c r="H450" i="37"/>
  <c r="H456" i="37"/>
  <c r="I342" i="37"/>
  <c r="I310" i="37" s="1"/>
  <c r="C643" i="37" s="1"/>
  <c r="I370" i="37"/>
  <c r="I311" i="37"/>
  <c r="I316" i="37"/>
  <c r="I319" i="37"/>
  <c r="I324" i="37"/>
  <c r="I330" i="37"/>
  <c r="I333" i="37"/>
  <c r="I362" i="37"/>
  <c r="I366" i="37"/>
  <c r="I377" i="37"/>
  <c r="I381" i="37"/>
  <c r="I392" i="37"/>
  <c r="I396" i="37"/>
  <c r="I401" i="37"/>
  <c r="I406" i="37"/>
  <c r="I413" i="37"/>
  <c r="I425" i="37"/>
  <c r="I432" i="37"/>
  <c r="I443" i="37"/>
  <c r="I450" i="37"/>
  <c r="I456" i="37"/>
  <c r="H310" i="30"/>
  <c r="H326" i="30"/>
  <c r="H357" i="30"/>
  <c r="H279" i="30"/>
  <c r="H284" i="30"/>
  <c r="H287" i="30"/>
  <c r="H292" i="30"/>
  <c r="H298" i="30"/>
  <c r="H301" i="30"/>
  <c r="H304" i="30"/>
  <c r="H318" i="30"/>
  <c r="H322" i="30"/>
  <c r="H333" i="30"/>
  <c r="H337" i="30"/>
  <c r="H348" i="30"/>
  <c r="H352" i="30"/>
  <c r="H374" i="30"/>
  <c r="H381" i="30"/>
  <c r="H393" i="30"/>
  <c r="H400" i="30"/>
  <c r="H411" i="30"/>
  <c r="H418" i="30"/>
  <c r="H424" i="30"/>
  <c r="I310" i="30"/>
  <c r="I326" i="30"/>
  <c r="I357" i="30"/>
  <c r="I279" i="30"/>
  <c r="I284" i="30"/>
  <c r="I287" i="30"/>
  <c r="I292" i="30"/>
  <c r="I298" i="30"/>
  <c r="I301" i="30"/>
  <c r="I304" i="30"/>
  <c r="I322" i="30"/>
  <c r="I333" i="30"/>
  <c r="I337" i="30"/>
  <c r="I348" i="30"/>
  <c r="I352" i="30"/>
  <c r="I374" i="30"/>
  <c r="I381" i="30"/>
  <c r="I393" i="30"/>
  <c r="I400" i="30"/>
  <c r="I411" i="30"/>
  <c r="I418" i="30"/>
  <c r="I424" i="30"/>
  <c r="H511" i="29"/>
  <c r="H521" i="29"/>
  <c r="H532" i="29"/>
  <c r="H538" i="29"/>
  <c r="H541" i="29"/>
  <c r="H546" i="29"/>
  <c r="H552" i="29"/>
  <c r="H569" i="29"/>
  <c r="H600" i="29"/>
  <c r="H631" i="29"/>
  <c r="I511" i="29"/>
  <c r="I521" i="29"/>
  <c r="I532" i="29"/>
  <c r="I538" i="29"/>
  <c r="I541" i="29"/>
  <c r="I546" i="29"/>
  <c r="I552" i="29"/>
  <c r="I569" i="29"/>
  <c r="I600" i="29"/>
  <c r="I631" i="29"/>
  <c r="H267" i="22"/>
  <c r="H290" i="22"/>
  <c r="H299" i="22"/>
  <c r="H312" i="22"/>
  <c r="H322" i="22"/>
  <c r="H332" i="22"/>
  <c r="H336" i="22"/>
  <c r="H341" i="22"/>
  <c r="H273" i="22"/>
  <c r="H318" i="22"/>
  <c r="H326" i="22"/>
  <c r="H329" i="22"/>
  <c r="I267" i="22"/>
  <c r="I290" i="22"/>
  <c r="I299" i="22"/>
  <c r="I312" i="22"/>
  <c r="I322" i="22"/>
  <c r="I332" i="22"/>
  <c r="I336" i="22"/>
  <c r="I341" i="22"/>
  <c r="I273" i="22"/>
  <c r="I318" i="22"/>
  <c r="I326" i="22"/>
  <c r="I329" i="22"/>
  <c r="H232" i="23"/>
  <c r="H237" i="23"/>
  <c r="H248" i="23"/>
  <c r="H254" i="23"/>
  <c r="H263" i="23"/>
  <c r="H271" i="23"/>
  <c r="H285" i="23"/>
  <c r="H267" i="23"/>
  <c r="H275" i="23"/>
  <c r="H278" i="23"/>
  <c r="H281" i="23"/>
  <c r="H290" i="23"/>
  <c r="I232" i="23"/>
  <c r="I237" i="23"/>
  <c r="I248" i="23"/>
  <c r="I254" i="23"/>
  <c r="I263" i="23"/>
  <c r="I271" i="23"/>
  <c r="I285" i="23"/>
  <c r="I267" i="23"/>
  <c r="I275" i="23"/>
  <c r="I278" i="23"/>
  <c r="I281" i="23"/>
  <c r="I290" i="23"/>
  <c r="H246" i="34"/>
  <c r="H251" i="34"/>
  <c r="H266" i="34"/>
  <c r="H279" i="34"/>
  <c r="H292" i="34"/>
  <c r="H296" i="34"/>
  <c r="H301" i="34"/>
  <c r="H316" i="34"/>
  <c r="H321" i="34"/>
  <c r="H306" i="34"/>
  <c r="H309" i="34"/>
  <c r="H312" i="34"/>
  <c r="I246" i="34"/>
  <c r="I251" i="34"/>
  <c r="I266" i="34"/>
  <c r="I279" i="34"/>
  <c r="I292" i="34"/>
  <c r="I296" i="34"/>
  <c r="I301" i="34"/>
  <c r="I316" i="34"/>
  <c r="I321" i="34"/>
  <c r="I306" i="34"/>
  <c r="I309" i="34"/>
  <c r="I312" i="34"/>
  <c r="H267" i="25"/>
  <c r="H276" i="25"/>
  <c r="H293" i="25"/>
  <c r="H307" i="25"/>
  <c r="H320" i="25"/>
  <c r="H326" i="25"/>
  <c r="H331" i="25"/>
  <c r="H346" i="25"/>
  <c r="H351" i="25"/>
  <c r="H336" i="25"/>
  <c r="H339" i="25"/>
  <c r="H342" i="25"/>
  <c r="I267" i="25"/>
  <c r="I276" i="25"/>
  <c r="I293" i="25"/>
  <c r="I307" i="25"/>
  <c r="I320" i="25"/>
  <c r="I326" i="25"/>
  <c r="I331" i="25"/>
  <c r="I346" i="25"/>
  <c r="I351" i="25"/>
  <c r="I336" i="25"/>
  <c r="I339" i="25"/>
  <c r="I342" i="25"/>
  <c r="H254" i="26"/>
  <c r="H259" i="26"/>
  <c r="H275" i="26"/>
  <c r="H288" i="26"/>
  <c r="H302" i="26"/>
  <c r="H307" i="26"/>
  <c r="H320" i="26"/>
  <c r="H335" i="26"/>
  <c r="H340" i="26"/>
  <c r="H325" i="26"/>
  <c r="H328" i="26"/>
  <c r="H331" i="26"/>
  <c r="I254" i="26"/>
  <c r="I259" i="26"/>
  <c r="I275" i="26"/>
  <c r="I288" i="26"/>
  <c r="I302" i="26"/>
  <c r="I307" i="26"/>
  <c r="I320" i="26"/>
  <c r="I335" i="26"/>
  <c r="I340" i="26"/>
  <c r="I325" i="26"/>
  <c r="I328" i="26"/>
  <c r="I331" i="26"/>
  <c r="H264" i="39"/>
  <c r="H273" i="39"/>
  <c r="H288" i="39"/>
  <c r="H298" i="39"/>
  <c r="H311" i="39"/>
  <c r="H322" i="39"/>
  <c r="H337" i="39"/>
  <c r="H342" i="39"/>
  <c r="H318" i="39"/>
  <c r="H327" i="39"/>
  <c r="H330" i="39"/>
  <c r="H333" i="39"/>
  <c r="I264" i="39"/>
  <c r="I273" i="39"/>
  <c r="I288" i="39"/>
  <c r="I298" i="39"/>
  <c r="I311" i="39"/>
  <c r="I322" i="39"/>
  <c r="I337" i="39"/>
  <c r="I342" i="39"/>
  <c r="I318" i="39"/>
  <c r="I327" i="39"/>
  <c r="I330" i="39"/>
  <c r="I333" i="39"/>
  <c r="H272" i="31"/>
  <c r="H279" i="31"/>
  <c r="H293" i="31"/>
  <c r="H303" i="31"/>
  <c r="H316" i="31"/>
  <c r="H327" i="31"/>
  <c r="H338" i="31"/>
  <c r="H342" i="31"/>
  <c r="H347" i="31"/>
  <c r="H323" i="31"/>
  <c r="H332" i="31"/>
  <c r="H335" i="31"/>
  <c r="I323" i="31"/>
  <c r="I332" i="31"/>
  <c r="I335" i="31"/>
  <c r="I272" i="31"/>
  <c r="I279" i="31"/>
  <c r="I293" i="31"/>
  <c r="I303" i="31"/>
  <c r="I316" i="31"/>
  <c r="I327" i="31"/>
  <c r="I338" i="31"/>
  <c r="I342" i="31"/>
  <c r="I347" i="31"/>
  <c r="H248" i="27"/>
  <c r="H257" i="27"/>
  <c r="H271" i="27"/>
  <c r="H282" i="27"/>
  <c r="H295" i="27"/>
  <c r="H301" i="27"/>
  <c r="H306" i="27"/>
  <c r="H321" i="27"/>
  <c r="H326" i="27"/>
  <c r="H311" i="27"/>
  <c r="H314" i="27"/>
  <c r="H317" i="27"/>
  <c r="I248" i="27"/>
  <c r="I257" i="27"/>
  <c r="I271" i="27"/>
  <c r="I282" i="27"/>
  <c r="I295" i="27"/>
  <c r="I301" i="27"/>
  <c r="I306" i="27"/>
  <c r="I321" i="27"/>
  <c r="I326" i="27"/>
  <c r="I311" i="27"/>
  <c r="I314" i="27"/>
  <c r="I317" i="27"/>
  <c r="H248" i="28"/>
  <c r="H253" i="28"/>
  <c r="H267" i="28"/>
  <c r="H277" i="28"/>
  <c r="H290" i="28"/>
  <c r="H294" i="28"/>
  <c r="H299" i="28"/>
  <c r="H315" i="28"/>
  <c r="H320" i="28"/>
  <c r="H305" i="28"/>
  <c r="H308" i="28"/>
  <c r="H311" i="28"/>
  <c r="I248" i="28"/>
  <c r="I253" i="28"/>
  <c r="I267" i="28"/>
  <c r="I277" i="28"/>
  <c r="I290" i="28"/>
  <c r="I294" i="28"/>
  <c r="I299" i="28"/>
  <c r="I315" i="28"/>
  <c r="I320" i="28"/>
  <c r="I305" i="28"/>
  <c r="I308" i="28"/>
  <c r="I311" i="28"/>
  <c r="H222" i="32"/>
  <c r="H233" i="32"/>
  <c r="H248" i="32"/>
  <c r="H255" i="32"/>
  <c r="H268" i="32"/>
  <c r="H277" i="32"/>
  <c r="H287" i="32"/>
  <c r="H291" i="32"/>
  <c r="H296" i="32"/>
  <c r="H273" i="32"/>
  <c r="H281" i="32"/>
  <c r="H284" i="32"/>
  <c r="I222" i="32"/>
  <c r="I233" i="32"/>
  <c r="I248" i="32"/>
  <c r="I255" i="32"/>
  <c r="I268" i="32"/>
  <c r="I277" i="32"/>
  <c r="I287" i="32"/>
  <c r="I291" i="32"/>
  <c r="I296" i="32"/>
  <c r="I281" i="32"/>
  <c r="I284" i="32"/>
  <c r="H159" i="38"/>
  <c r="H171" i="38"/>
  <c r="H233" i="38"/>
  <c r="H218" i="38"/>
  <c r="I159" i="38"/>
  <c r="I171" i="38"/>
  <c r="I233" i="38"/>
  <c r="I218" i="38"/>
  <c r="H138" i="36"/>
  <c r="H147" i="36"/>
  <c r="H202" i="36"/>
  <c r="H217" i="36"/>
  <c r="H196" i="36"/>
  <c r="I138" i="36"/>
  <c r="I147" i="36"/>
  <c r="I202" i="36"/>
  <c r="I217" i="36"/>
  <c r="I196" i="36"/>
  <c r="H235" i="40"/>
  <c r="H240" i="40"/>
  <c r="H280" i="40"/>
  <c r="H287" i="40"/>
  <c r="H298" i="40"/>
  <c r="H317" i="40"/>
  <c r="H321" i="40"/>
  <c r="H326" i="40"/>
  <c r="H303" i="40"/>
  <c r="H307" i="40"/>
  <c r="H311" i="40"/>
  <c r="H314" i="40"/>
  <c r="I235" i="40"/>
  <c r="I240" i="40"/>
  <c r="I280" i="40"/>
  <c r="I287" i="40"/>
  <c r="I298" i="40"/>
  <c r="I317" i="40"/>
  <c r="I321" i="40"/>
  <c r="I326" i="40"/>
  <c r="I303" i="40"/>
  <c r="I307" i="40"/>
  <c r="I311" i="40"/>
  <c r="I314" i="40"/>
  <c r="H215" i="37"/>
  <c r="H229" i="37"/>
  <c r="H241" i="37"/>
  <c r="H254" i="37"/>
  <c r="H258" i="37"/>
  <c r="H274" i="37"/>
  <c r="H300" i="37"/>
  <c r="H307" i="37"/>
  <c r="H220" i="37"/>
  <c r="H290" i="37"/>
  <c r="H293" i="37"/>
  <c r="H296" i="37"/>
  <c r="I215" i="37"/>
  <c r="I229" i="37"/>
  <c r="I241" i="37"/>
  <c r="I254" i="37"/>
  <c r="I258" i="37"/>
  <c r="I274" i="37"/>
  <c r="I300" i="37"/>
  <c r="I307" i="37"/>
  <c r="I220" i="37"/>
  <c r="I290" i="37"/>
  <c r="I293" i="37"/>
  <c r="I296" i="37"/>
  <c r="H214" i="30"/>
  <c r="H219" i="30"/>
  <c r="H229" i="30"/>
  <c r="H236" i="30"/>
  <c r="H248" i="30"/>
  <c r="H270" i="30"/>
  <c r="H275" i="30"/>
  <c r="H252" i="30"/>
  <c r="H256" i="30"/>
  <c r="H260" i="30"/>
  <c r="H263" i="30"/>
  <c r="H266" i="30"/>
  <c r="I214" i="30"/>
  <c r="I219" i="30"/>
  <c r="I229" i="30"/>
  <c r="I236" i="30"/>
  <c r="I248" i="30"/>
  <c r="I270" i="30"/>
  <c r="I275" i="30"/>
  <c r="I252" i="30"/>
  <c r="I256" i="30"/>
  <c r="I260" i="30"/>
  <c r="I263" i="30"/>
  <c r="I266" i="30"/>
  <c r="H337" i="29"/>
  <c r="H348" i="29"/>
  <c r="H358" i="29"/>
  <c r="H384" i="29"/>
  <c r="H411" i="29"/>
  <c r="H439" i="29"/>
  <c r="H443" i="29"/>
  <c r="H454" i="29"/>
  <c r="H463" i="29"/>
  <c r="H480" i="29"/>
  <c r="H500" i="29"/>
  <c r="H435" i="29"/>
  <c r="I337" i="29"/>
  <c r="I348" i="29"/>
  <c r="I358" i="29"/>
  <c r="I384" i="29"/>
  <c r="I411" i="29"/>
  <c r="I439" i="29"/>
  <c r="I443" i="29"/>
  <c r="I454" i="29"/>
  <c r="I463" i="29"/>
  <c r="I480" i="29"/>
  <c r="I500" i="29"/>
  <c r="I435" i="29"/>
  <c r="H164" i="22"/>
  <c r="H193" i="22"/>
  <c r="H199" i="22"/>
  <c r="H205" i="22"/>
  <c r="H214" i="22"/>
  <c r="H232" i="22"/>
  <c r="H248" i="22"/>
  <c r="I164" i="22"/>
  <c r="I193" i="22"/>
  <c r="I199" i="22"/>
  <c r="I205" i="22"/>
  <c r="I214" i="22"/>
  <c r="I232" i="22"/>
  <c r="I248" i="22"/>
  <c r="H161" i="23"/>
  <c r="H176" i="23"/>
  <c r="H181" i="23"/>
  <c r="H185" i="23"/>
  <c r="H192" i="23"/>
  <c r="H201" i="23"/>
  <c r="H216" i="23"/>
  <c r="I161" i="23"/>
  <c r="I176" i="23"/>
  <c r="I181" i="23"/>
  <c r="I185" i="23"/>
  <c r="I192" i="23"/>
  <c r="I201" i="23"/>
  <c r="I216" i="23"/>
  <c r="H164" i="34"/>
  <c r="H186" i="34"/>
  <c r="H192" i="34"/>
  <c r="H198" i="34"/>
  <c r="H205" i="34"/>
  <c r="H215" i="34"/>
  <c r="H227" i="34"/>
  <c r="I164" i="34"/>
  <c r="I186" i="34"/>
  <c r="I192" i="34"/>
  <c r="I198" i="34"/>
  <c r="I205" i="34"/>
  <c r="I215" i="34"/>
  <c r="I227" i="34"/>
  <c r="H165" i="25"/>
  <c r="H192" i="25"/>
  <c r="H207" i="25"/>
  <c r="H215" i="25"/>
  <c r="H223" i="25"/>
  <c r="H235" i="25"/>
  <c r="H248" i="25"/>
  <c r="I165" i="25"/>
  <c r="I192" i="25"/>
  <c r="I207" i="25"/>
  <c r="I215" i="25"/>
  <c r="I223" i="25"/>
  <c r="I235" i="25"/>
  <c r="I248" i="25"/>
  <c r="H168" i="26"/>
  <c r="H190" i="26"/>
  <c r="H196" i="26"/>
  <c r="H202" i="26"/>
  <c r="H212" i="26"/>
  <c r="H223" i="26"/>
  <c r="H237" i="26"/>
  <c r="I168" i="26"/>
  <c r="I190" i="26"/>
  <c r="I196" i="26"/>
  <c r="I202" i="26"/>
  <c r="I212" i="26"/>
  <c r="I223" i="26"/>
  <c r="I237" i="26"/>
  <c r="H156" i="39"/>
  <c r="H181" i="39"/>
  <c r="H188" i="39"/>
  <c r="H194" i="39"/>
  <c r="H207" i="39"/>
  <c r="H223" i="39"/>
  <c r="H243" i="39"/>
  <c r="I156" i="39"/>
  <c r="I181" i="39"/>
  <c r="I188" i="39"/>
  <c r="I194" i="39"/>
  <c r="I207" i="39"/>
  <c r="I223" i="39"/>
  <c r="I243" i="39"/>
  <c r="H168" i="31"/>
  <c r="H191" i="31"/>
  <c r="H198" i="31"/>
  <c r="H204" i="31"/>
  <c r="H212" i="31"/>
  <c r="H224" i="31"/>
  <c r="H245" i="31"/>
  <c r="I168" i="31"/>
  <c r="I191" i="31"/>
  <c r="I198" i="31"/>
  <c r="I204" i="31"/>
  <c r="I212" i="31"/>
  <c r="I224" i="31"/>
  <c r="I245" i="31"/>
  <c r="H156" i="27"/>
  <c r="H175" i="27"/>
  <c r="H186" i="27"/>
  <c r="H194" i="27"/>
  <c r="H202" i="27"/>
  <c r="H215" i="27"/>
  <c r="H228" i="27"/>
  <c r="I156" i="27"/>
  <c r="I175" i="27"/>
  <c r="I186" i="27"/>
  <c r="I194" i="27"/>
  <c r="I202" i="27"/>
  <c r="I215" i="27"/>
  <c r="I228" i="27"/>
  <c r="H165" i="28"/>
  <c r="H188" i="28"/>
  <c r="H194" i="28"/>
  <c r="H200" i="28"/>
  <c r="H207" i="28"/>
  <c r="H221" i="28"/>
  <c r="H233" i="28"/>
  <c r="I165" i="28"/>
  <c r="I188" i="28"/>
  <c r="I194" i="28"/>
  <c r="I200" i="28"/>
  <c r="I207" i="28"/>
  <c r="I221" i="28"/>
  <c r="I233" i="28"/>
  <c r="H152" i="32"/>
  <c r="H168" i="32"/>
  <c r="H176" i="32"/>
  <c r="H183" i="32"/>
  <c r="H190" i="32"/>
  <c r="H195" i="32"/>
  <c r="H207" i="32"/>
  <c r="I152" i="32"/>
  <c r="I168" i="32"/>
  <c r="I176" i="32"/>
  <c r="I183" i="32"/>
  <c r="I190" i="32"/>
  <c r="I195" i="32"/>
  <c r="I207" i="32"/>
  <c r="H90" i="38"/>
  <c r="H106" i="38"/>
  <c r="I90" i="38"/>
  <c r="I106" i="38"/>
  <c r="H81" i="36"/>
  <c r="H94" i="36"/>
  <c r="I81" i="36"/>
  <c r="I94" i="36"/>
  <c r="H154" i="40"/>
  <c r="H168" i="40"/>
  <c r="H175" i="40"/>
  <c r="H182" i="40"/>
  <c r="H188" i="40"/>
  <c r="H210" i="40"/>
  <c r="H218" i="40"/>
  <c r="I154" i="40"/>
  <c r="I168" i="40"/>
  <c r="I175" i="40"/>
  <c r="I182" i="40"/>
  <c r="I188" i="40"/>
  <c r="I210" i="40"/>
  <c r="I218" i="40"/>
  <c r="H144" i="37"/>
  <c r="H159" i="37"/>
  <c r="H165" i="37"/>
  <c r="H172" i="37"/>
  <c r="H181" i="37"/>
  <c r="H186" i="37"/>
  <c r="H199" i="37"/>
  <c r="I144" i="37"/>
  <c r="I159" i="37"/>
  <c r="I165" i="37"/>
  <c r="I172" i="37"/>
  <c r="I181" i="37"/>
  <c r="I186" i="37"/>
  <c r="I199" i="37"/>
  <c r="H148" i="30"/>
  <c r="H164" i="30"/>
  <c r="H171" i="30"/>
  <c r="H176" i="30"/>
  <c r="H183" i="30"/>
  <c r="H188" i="30"/>
  <c r="H199" i="30"/>
  <c r="I148" i="30"/>
  <c r="I164" i="30"/>
  <c r="I171" i="30"/>
  <c r="I176" i="30"/>
  <c r="I183" i="30"/>
  <c r="I188" i="30"/>
  <c r="I199" i="30"/>
  <c r="H204" i="29"/>
  <c r="H233" i="29"/>
  <c r="H256" i="29"/>
  <c r="H267" i="29"/>
  <c r="H301" i="29"/>
  <c r="H305" i="29"/>
  <c r="H315" i="29"/>
  <c r="I204" i="29"/>
  <c r="I233" i="29"/>
  <c r="I256" i="29"/>
  <c r="I267" i="29"/>
  <c r="I301" i="29"/>
  <c r="I305" i="29"/>
  <c r="I315" i="29"/>
  <c r="H64" i="22"/>
  <c r="H70" i="22"/>
  <c r="H75" i="22"/>
  <c r="H88" i="22"/>
  <c r="H97" i="22"/>
  <c r="H101" i="22"/>
  <c r="H114" i="22"/>
  <c r="H130" i="22"/>
  <c r="H136" i="22"/>
  <c r="H142" i="22"/>
  <c r="H149" i="22"/>
  <c r="I64" i="22"/>
  <c r="I70" i="22"/>
  <c r="I75" i="22"/>
  <c r="I88" i="22"/>
  <c r="I97" i="22"/>
  <c r="I101" i="22"/>
  <c r="I114" i="22"/>
  <c r="I130" i="22"/>
  <c r="I136" i="22"/>
  <c r="I142" i="22"/>
  <c r="I149" i="22"/>
  <c r="H49" i="23"/>
  <c r="H68" i="23"/>
  <c r="H80" i="23"/>
  <c r="H84" i="23"/>
  <c r="H97" i="23"/>
  <c r="H106" i="23"/>
  <c r="H110" i="23"/>
  <c r="H119" i="23"/>
  <c r="H126" i="23"/>
  <c r="H136" i="23"/>
  <c r="H142" i="23"/>
  <c r="H148" i="23"/>
  <c r="I49" i="23"/>
  <c r="I68" i="23"/>
  <c r="I80" i="23"/>
  <c r="I84" i="23"/>
  <c r="I97" i="23"/>
  <c r="I106" i="23"/>
  <c r="I110" i="23"/>
  <c r="I119" i="23"/>
  <c r="I126" i="23"/>
  <c r="I136" i="23"/>
  <c r="I142" i="23"/>
  <c r="I148" i="23"/>
  <c r="H44" i="34"/>
  <c r="H64" i="34"/>
  <c r="H80" i="34"/>
  <c r="H76" i="34"/>
  <c r="H95" i="34"/>
  <c r="H104" i="34"/>
  <c r="H108" i="34"/>
  <c r="H119" i="34"/>
  <c r="H126" i="34"/>
  <c r="H131" i="34"/>
  <c r="H137" i="34"/>
  <c r="H151" i="34"/>
  <c r="I44" i="34"/>
  <c r="I64" i="34"/>
  <c r="I80" i="34"/>
  <c r="I76" i="34"/>
  <c r="I95" i="34"/>
  <c r="I104" i="34"/>
  <c r="I108" i="34"/>
  <c r="I119" i="34"/>
  <c r="I126" i="34"/>
  <c r="I131" i="34"/>
  <c r="I137" i="34"/>
  <c r="I151" i="34"/>
  <c r="H43" i="25"/>
  <c r="H62" i="25"/>
  <c r="H74" i="25"/>
  <c r="H78" i="25"/>
  <c r="H91" i="25"/>
  <c r="H100" i="25"/>
  <c r="H104" i="25"/>
  <c r="H125" i="25"/>
  <c r="H130" i="25"/>
  <c r="H137" i="25"/>
  <c r="H119" i="25"/>
  <c r="H151" i="25"/>
  <c r="I43" i="25"/>
  <c r="I62" i="25"/>
  <c r="I74" i="25"/>
  <c r="I78" i="25"/>
  <c r="I91" i="25"/>
  <c r="I100" i="25"/>
  <c r="I104" i="25"/>
  <c r="I125" i="25"/>
  <c r="I130" i="25"/>
  <c r="I137" i="25"/>
  <c r="I119" i="25"/>
  <c r="I151" i="25"/>
  <c r="H44" i="26"/>
  <c r="H63" i="26"/>
  <c r="H78" i="26"/>
  <c r="H95" i="26"/>
  <c r="H82" i="26"/>
  <c r="H104" i="26"/>
  <c r="H108" i="26"/>
  <c r="H122" i="26"/>
  <c r="H128" i="26"/>
  <c r="H133" i="26"/>
  <c r="H140" i="26"/>
  <c r="H155" i="26"/>
  <c r="I44" i="26"/>
  <c r="I63" i="26"/>
  <c r="I78" i="26"/>
  <c r="I95" i="26"/>
  <c r="I82" i="26"/>
  <c r="I104" i="26"/>
  <c r="I108" i="26"/>
  <c r="I122" i="26"/>
  <c r="I128" i="26"/>
  <c r="I133" i="26"/>
  <c r="I140" i="26"/>
  <c r="I155" i="26"/>
  <c r="H44" i="39"/>
  <c r="H63" i="39"/>
  <c r="H71" i="39"/>
  <c r="H75" i="39"/>
  <c r="H89" i="39"/>
  <c r="H98" i="39"/>
  <c r="H102" i="39"/>
  <c r="H114" i="39"/>
  <c r="H121" i="39"/>
  <c r="H128" i="39"/>
  <c r="H135" i="39"/>
  <c r="H143" i="39"/>
  <c r="I44" i="39"/>
  <c r="I63" i="39"/>
  <c r="I71" i="39"/>
  <c r="I75" i="39"/>
  <c r="I89" i="39"/>
  <c r="I98" i="39"/>
  <c r="I102" i="39"/>
  <c r="I114" i="39"/>
  <c r="I121" i="39"/>
  <c r="I128" i="39"/>
  <c r="I135" i="39"/>
  <c r="I143" i="39"/>
  <c r="H44" i="31"/>
  <c r="H64" i="31"/>
  <c r="H77" i="31"/>
  <c r="H81" i="31"/>
  <c r="H94" i="31"/>
  <c r="H103" i="31"/>
  <c r="H107" i="31"/>
  <c r="H120" i="31"/>
  <c r="H129" i="31"/>
  <c r="H138" i="31"/>
  <c r="H146" i="31"/>
  <c r="H155" i="31"/>
  <c r="I44" i="31"/>
  <c r="I64" i="31"/>
  <c r="I77" i="31"/>
  <c r="I81" i="31"/>
  <c r="I94" i="31"/>
  <c r="I103" i="31"/>
  <c r="I107" i="31"/>
  <c r="I120" i="31"/>
  <c r="I129" i="31"/>
  <c r="I138" i="31"/>
  <c r="I146" i="31"/>
  <c r="I155" i="31"/>
  <c r="H44" i="27"/>
  <c r="H69" i="27"/>
  <c r="H74" i="27"/>
  <c r="H63" i="27"/>
  <c r="H87" i="27"/>
  <c r="H96" i="27"/>
  <c r="H100" i="27"/>
  <c r="H114" i="27"/>
  <c r="H121" i="27"/>
  <c r="H127" i="27"/>
  <c r="H134" i="27"/>
  <c r="H141" i="27"/>
  <c r="I44" i="27"/>
  <c r="I69" i="27"/>
  <c r="I74" i="27"/>
  <c r="I63" i="27"/>
  <c r="I96" i="27"/>
  <c r="I100" i="27"/>
  <c r="I114" i="27"/>
  <c r="I121" i="27"/>
  <c r="I99" i="27" s="1"/>
  <c r="C714" i="27" s="1"/>
  <c r="I127" i="27"/>
  <c r="I134" i="27"/>
  <c r="I141" i="27"/>
  <c r="H44" i="28"/>
  <c r="H75" i="28"/>
  <c r="H97" i="28"/>
  <c r="H65" i="28"/>
  <c r="H71" i="28"/>
  <c r="H88" i="28"/>
  <c r="H101" i="28"/>
  <c r="H115" i="28"/>
  <c r="H128" i="28"/>
  <c r="H138" i="28"/>
  <c r="H144" i="28"/>
  <c r="H152" i="28"/>
  <c r="I44" i="28"/>
  <c r="I75" i="28"/>
  <c r="I97" i="28"/>
  <c r="I65" i="28"/>
  <c r="I71" i="28"/>
  <c r="I88" i="28"/>
  <c r="I101" i="28"/>
  <c r="I115" i="28"/>
  <c r="I128" i="28"/>
  <c r="I138" i="28"/>
  <c r="I144" i="28"/>
  <c r="I152" i="28"/>
  <c r="H44" i="32"/>
  <c r="H66" i="32"/>
  <c r="H72" i="32"/>
  <c r="H76" i="32"/>
  <c r="H98" i="32"/>
  <c r="H89" i="32"/>
  <c r="H102" i="32"/>
  <c r="H114" i="32"/>
  <c r="H120" i="32"/>
  <c r="H125" i="32"/>
  <c r="H132" i="32"/>
  <c r="H139" i="32"/>
  <c r="I44" i="32"/>
  <c r="I66" i="32"/>
  <c r="I72" i="32"/>
  <c r="I76" i="32"/>
  <c r="I98" i="32"/>
  <c r="I89" i="32"/>
  <c r="I102" i="32"/>
  <c r="I114" i="32"/>
  <c r="I120" i="32"/>
  <c r="I125" i="32"/>
  <c r="I132" i="32"/>
  <c r="I139" i="32"/>
  <c r="H82" i="38"/>
  <c r="H43" i="38" s="1"/>
  <c r="H62" i="38"/>
  <c r="I82" i="38"/>
  <c r="H42" i="36"/>
  <c r="B347" i="36" s="1"/>
  <c r="H54" i="36"/>
  <c r="B348" i="36" s="1"/>
  <c r="I42" i="36"/>
  <c r="C347" i="36" s="1"/>
  <c r="I54" i="36"/>
  <c r="C348" i="36" s="1"/>
  <c r="H43" i="40"/>
  <c r="H74" i="40"/>
  <c r="H88" i="40"/>
  <c r="H64" i="40"/>
  <c r="H70" i="40"/>
  <c r="H100" i="40"/>
  <c r="H104" i="40"/>
  <c r="H116" i="40"/>
  <c r="H122" i="40"/>
  <c r="H127" i="40"/>
  <c r="H133" i="40"/>
  <c r="H141" i="40"/>
  <c r="I43" i="40"/>
  <c r="I74" i="40"/>
  <c r="I88" i="40"/>
  <c r="I64" i="40"/>
  <c r="I70" i="40"/>
  <c r="I104" i="40"/>
  <c r="I116" i="40"/>
  <c r="I122" i="40"/>
  <c r="I127" i="40"/>
  <c r="I133" i="40"/>
  <c r="I141" i="40"/>
  <c r="H85" i="37"/>
  <c r="H43" i="37"/>
  <c r="H62" i="37"/>
  <c r="H68" i="37"/>
  <c r="H72" i="37"/>
  <c r="H94" i="37"/>
  <c r="H42" i="37"/>
  <c r="B639" i="37" s="1"/>
  <c r="H98" i="37"/>
  <c r="H113" i="37"/>
  <c r="H118" i="37"/>
  <c r="H124" i="37"/>
  <c r="H107" i="37"/>
  <c r="H131" i="37"/>
  <c r="I85" i="37"/>
  <c r="I43" i="37"/>
  <c r="I62" i="37"/>
  <c r="I68" i="37"/>
  <c r="I72" i="37"/>
  <c r="I94" i="37"/>
  <c r="I98" i="37"/>
  <c r="I113" i="37"/>
  <c r="I118" i="37"/>
  <c r="I124" i="37"/>
  <c r="I107" i="37"/>
  <c r="I131" i="37"/>
  <c r="H43" i="30"/>
  <c r="H85" i="30"/>
  <c r="H62" i="30"/>
  <c r="H68" i="30"/>
  <c r="H72" i="30"/>
  <c r="H97" i="30"/>
  <c r="H101" i="30"/>
  <c r="H111" i="30"/>
  <c r="H117" i="30"/>
  <c r="H122" i="30"/>
  <c r="H128" i="30"/>
  <c r="H135" i="30"/>
  <c r="I43" i="30"/>
  <c r="I85" i="30"/>
  <c r="I62" i="30"/>
  <c r="I68" i="30"/>
  <c r="I72" i="30"/>
  <c r="I97" i="30"/>
  <c r="I101" i="30"/>
  <c r="I111" i="30"/>
  <c r="I117" i="30"/>
  <c r="I122" i="30"/>
  <c r="I128" i="30"/>
  <c r="I135" i="30"/>
  <c r="H43" i="29"/>
  <c r="H63" i="29"/>
  <c r="H71" i="29"/>
  <c r="H77" i="29"/>
  <c r="H93" i="29"/>
  <c r="H102" i="29"/>
  <c r="H107" i="29"/>
  <c r="H137" i="29"/>
  <c r="H161" i="29"/>
  <c r="H166" i="29"/>
  <c r="H179" i="29"/>
  <c r="H191" i="29"/>
  <c r="I43" i="29"/>
  <c r="I63" i="29"/>
  <c r="I71" i="29"/>
  <c r="I77" i="29"/>
  <c r="I93" i="29"/>
  <c r="I102" i="29"/>
  <c r="I107" i="29"/>
  <c r="I137" i="29"/>
  <c r="I161" i="29"/>
  <c r="I166" i="29"/>
  <c r="I179" i="29"/>
  <c r="I191" i="29"/>
  <c r="E346" i="36"/>
  <c r="E409" i="38"/>
  <c r="E649" i="32"/>
  <c r="E608" i="40"/>
  <c r="I100" i="40"/>
  <c r="E712" i="39"/>
  <c r="O79" i="39"/>
  <c r="O78" i="39"/>
  <c r="O75" i="39"/>
  <c r="I405" i="38"/>
  <c r="H405" i="38"/>
  <c r="I399" i="38"/>
  <c r="H399" i="38"/>
  <c r="I390" i="38"/>
  <c r="H390" i="38"/>
  <c r="I377" i="38"/>
  <c r="H377" i="38"/>
  <c r="I369" i="38"/>
  <c r="H369" i="38"/>
  <c r="I360" i="38"/>
  <c r="H360" i="38"/>
  <c r="I319" i="38"/>
  <c r="H319" i="38"/>
  <c r="I316" i="38"/>
  <c r="H316" i="38"/>
  <c r="I296" i="38"/>
  <c r="H296" i="38"/>
  <c r="I286" i="38"/>
  <c r="H286" i="38"/>
  <c r="I278" i="38"/>
  <c r="H278" i="38"/>
  <c r="I272" i="38"/>
  <c r="H272" i="38"/>
  <c r="I260" i="38"/>
  <c r="H260" i="38"/>
  <c r="I250" i="38"/>
  <c r="H250" i="38"/>
  <c r="I229" i="38"/>
  <c r="H229" i="38"/>
  <c r="I212" i="38"/>
  <c r="H212" i="38"/>
  <c r="I207" i="38"/>
  <c r="H207" i="38"/>
  <c r="I205" i="38"/>
  <c r="H205" i="38"/>
  <c r="I202" i="38"/>
  <c r="H202" i="38"/>
  <c r="I192" i="38"/>
  <c r="H192" i="38"/>
  <c r="I183" i="38"/>
  <c r="H183" i="38"/>
  <c r="I148" i="38"/>
  <c r="H148" i="38"/>
  <c r="I133" i="38"/>
  <c r="H133" i="38"/>
  <c r="I127" i="38"/>
  <c r="H127" i="38"/>
  <c r="I120" i="38"/>
  <c r="H120" i="38"/>
  <c r="I113" i="38"/>
  <c r="H113" i="38"/>
  <c r="I60" i="38"/>
  <c r="H60" i="38"/>
  <c r="E638" i="37"/>
  <c r="I336" i="37"/>
  <c r="I601" i="37"/>
  <c r="H601" i="37"/>
  <c r="I594" i="37"/>
  <c r="H594" i="37"/>
  <c r="I341" i="36"/>
  <c r="H341" i="36"/>
  <c r="I317" i="36"/>
  <c r="H317" i="36"/>
  <c r="I313" i="36"/>
  <c r="H313" i="36"/>
  <c r="I310" i="36"/>
  <c r="H310" i="36"/>
  <c r="I301" i="36"/>
  <c r="H301" i="36"/>
  <c r="I284" i="36"/>
  <c r="H284" i="36"/>
  <c r="I280" i="36"/>
  <c r="H280" i="36"/>
  <c r="I267" i="36"/>
  <c r="H267" i="36"/>
  <c r="I259" i="36"/>
  <c r="H259" i="36"/>
  <c r="I256" i="36"/>
  <c r="H256" i="36"/>
  <c r="I252" i="36"/>
  <c r="H252" i="36"/>
  <c r="I191" i="36"/>
  <c r="H191" i="36"/>
  <c r="I182" i="36"/>
  <c r="H182" i="36"/>
  <c r="I179" i="36"/>
  <c r="H179" i="36"/>
  <c r="I169" i="36"/>
  <c r="H169" i="36"/>
  <c r="I157" i="36"/>
  <c r="H157" i="36"/>
  <c r="I130" i="36"/>
  <c r="H130" i="36"/>
  <c r="I118" i="36"/>
  <c r="H118" i="36"/>
  <c r="I114" i="36"/>
  <c r="H114" i="36"/>
  <c r="I108" i="36"/>
  <c r="H108" i="36"/>
  <c r="I102" i="36"/>
  <c r="H102" i="36"/>
  <c r="I46" i="36"/>
  <c r="H46" i="36"/>
  <c r="E775" i="35"/>
  <c r="F676" i="34"/>
  <c r="E696" i="33"/>
  <c r="I474" i="32"/>
  <c r="I468" i="32"/>
  <c r="I461" i="32"/>
  <c r="I450" i="32"/>
  <c r="I443" i="32"/>
  <c r="I431" i="32"/>
  <c r="I273" i="32"/>
  <c r="E748" i="31"/>
  <c r="I701" i="31"/>
  <c r="H701" i="31"/>
  <c r="I694" i="31"/>
  <c r="H694" i="31"/>
  <c r="I540" i="31"/>
  <c r="H540" i="31"/>
  <c r="I535" i="31"/>
  <c r="H535" i="31"/>
  <c r="I498" i="31"/>
  <c r="H498" i="31"/>
  <c r="I491" i="31"/>
  <c r="H491" i="31"/>
  <c r="I479" i="31"/>
  <c r="H479" i="31"/>
  <c r="I441" i="31"/>
  <c r="H441" i="31"/>
  <c r="I426" i="31"/>
  <c r="H426" i="31"/>
  <c r="E580" i="30"/>
  <c r="I318" i="30"/>
  <c r="I571" i="30"/>
  <c r="H571" i="30"/>
  <c r="E881" i="29"/>
  <c r="I656" i="29"/>
  <c r="H656" i="29"/>
  <c r="I650" i="29"/>
  <c r="H650" i="29"/>
  <c r="I643" i="29"/>
  <c r="H643" i="29"/>
  <c r="I624" i="29"/>
  <c r="H624" i="29"/>
  <c r="I612" i="29"/>
  <c r="H612" i="29"/>
  <c r="I605" i="29"/>
  <c r="H605" i="29"/>
  <c r="I595" i="29"/>
  <c r="H595" i="29"/>
  <c r="I591" i="29"/>
  <c r="H591" i="29"/>
  <c r="I580" i="29"/>
  <c r="H580" i="29"/>
  <c r="I576" i="29"/>
  <c r="H576" i="29"/>
  <c r="I565" i="29"/>
  <c r="H565" i="29"/>
  <c r="I561" i="29"/>
  <c r="H561" i="29"/>
  <c r="I518" i="29"/>
  <c r="H518" i="29"/>
  <c r="E660" i="28"/>
  <c r="E712" i="27"/>
  <c r="I87" i="27"/>
  <c r="E703" i="26"/>
  <c r="F731" i="25"/>
  <c r="E637" i="24"/>
  <c r="J600" i="24"/>
  <c r="J342" i="24"/>
  <c r="J281" i="24"/>
  <c r="E638" i="23"/>
  <c r="I586" i="23"/>
  <c r="H586" i="23"/>
  <c r="J575" i="23"/>
  <c r="J543" i="23"/>
  <c r="J271" i="23"/>
  <c r="E722" i="22"/>
  <c r="I623" i="22"/>
  <c r="I715" i="22"/>
  <c r="H715" i="22"/>
  <c r="I711" i="22"/>
  <c r="H711" i="22"/>
  <c r="I704" i="22"/>
  <c r="H704" i="22"/>
  <c r="I693" i="22"/>
  <c r="H693" i="22"/>
  <c r="G105" i="2" l="1"/>
  <c r="I612" i="37"/>
  <c r="C646" i="37" s="1"/>
  <c r="I467" i="37"/>
  <c r="C644" i="37" s="1"/>
  <c r="H467" i="37"/>
  <c r="B644" i="37" s="1"/>
  <c r="H310" i="37"/>
  <c r="B643" i="37" s="1"/>
  <c r="H214" i="37"/>
  <c r="B642" i="37" s="1"/>
  <c r="I214" i="37"/>
  <c r="C642" i="37" s="1"/>
  <c r="I143" i="37"/>
  <c r="C641" i="37" s="1"/>
  <c r="H143" i="37"/>
  <c r="B641" i="37" s="1"/>
  <c r="I97" i="37"/>
  <c r="C640" i="37" s="1"/>
  <c r="H97" i="37"/>
  <c r="B640" i="37" s="1"/>
  <c r="I42" i="37"/>
  <c r="C639" i="37" s="1"/>
  <c r="H515" i="40"/>
  <c r="B615" i="40" s="1"/>
  <c r="H482" i="40"/>
  <c r="B614" i="40" s="1"/>
  <c r="I103" i="40"/>
  <c r="C610" i="40" s="1"/>
  <c r="H103" i="40"/>
  <c r="B610" i="40" s="1"/>
  <c r="I274" i="36"/>
  <c r="C353" i="36" s="1"/>
  <c r="H274" i="36"/>
  <c r="B353" i="36" s="1"/>
  <c r="H198" i="36"/>
  <c r="B351" i="36" s="1"/>
  <c r="I137" i="36"/>
  <c r="C350" i="36" s="1"/>
  <c r="H137" i="36"/>
  <c r="B350" i="36" s="1"/>
  <c r="H379" i="38"/>
  <c r="I379" i="38"/>
  <c r="B415" i="38"/>
  <c r="B411" i="38"/>
  <c r="B417" i="38"/>
  <c r="C417" i="38"/>
  <c r="B410" i="38"/>
  <c r="C415" i="38"/>
  <c r="H89" i="38"/>
  <c r="B412" i="38" s="1"/>
  <c r="I313" i="38"/>
  <c r="C416" i="38" s="1"/>
  <c r="I89" i="38"/>
  <c r="C412" i="38" s="1"/>
  <c r="I43" i="38"/>
  <c r="C410" i="38" s="1"/>
  <c r="I43" i="32"/>
  <c r="C650" i="32" s="1"/>
  <c r="H569" i="28"/>
  <c r="B667" i="28" s="1"/>
  <c r="H247" i="28"/>
  <c r="B664" i="28" s="1"/>
  <c r="H684" i="27"/>
  <c r="B720" i="27" s="1"/>
  <c r="I607" i="27"/>
  <c r="C719" i="27" s="1"/>
  <c r="H607" i="27"/>
  <c r="B719" i="27" s="1"/>
  <c r="H530" i="27"/>
  <c r="B718" i="27" s="1"/>
  <c r="I329" i="27"/>
  <c r="C717" i="27" s="1"/>
  <c r="H329" i="27"/>
  <c r="B717" i="27" s="1"/>
  <c r="I247" i="27"/>
  <c r="C716" i="27" s="1"/>
  <c r="H247" i="27"/>
  <c r="B716" i="27" s="1"/>
  <c r="H155" i="27"/>
  <c r="B715" i="27" s="1"/>
  <c r="I155" i="27"/>
  <c r="C715" i="27" s="1"/>
  <c r="H99" i="27"/>
  <c r="B714" i="27" s="1"/>
  <c r="I43" i="27"/>
  <c r="C713" i="27" s="1"/>
  <c r="H43" i="27"/>
  <c r="B713" i="27" s="1"/>
  <c r="H639" i="31"/>
  <c r="B755" i="31" s="1"/>
  <c r="H551" i="31"/>
  <c r="B754" i="31" s="1"/>
  <c r="H106" i="31"/>
  <c r="B750" i="31" s="1"/>
  <c r="H110" i="2"/>
  <c r="H546" i="24"/>
  <c r="B644" i="24" s="1"/>
  <c r="D644" i="24" s="1"/>
  <c r="C15" i="24" s="1"/>
  <c r="H474" i="24"/>
  <c r="B643" i="24" s="1"/>
  <c r="I474" i="24"/>
  <c r="C643" i="24" s="1"/>
  <c r="D643" i="24" s="1"/>
  <c r="C14" i="24" s="1"/>
  <c r="I223" i="24"/>
  <c r="C641" i="24" s="1"/>
  <c r="I146" i="24"/>
  <c r="C640" i="24" s="1"/>
  <c r="I99" i="24"/>
  <c r="C639" i="24" s="1"/>
  <c r="I43" i="24"/>
  <c r="C638" i="24" s="1"/>
  <c r="H263" i="39"/>
  <c r="B715" i="39" s="1"/>
  <c r="I43" i="39"/>
  <c r="C712" i="39" s="1"/>
  <c r="H673" i="26"/>
  <c r="B711" i="26" s="1"/>
  <c r="H552" i="25"/>
  <c r="B737" i="25" s="1"/>
  <c r="H519" i="34"/>
  <c r="B682" i="34" s="1"/>
  <c r="H107" i="34"/>
  <c r="B678" i="34" s="1"/>
  <c r="H168" i="33"/>
  <c r="B699" i="33" s="1"/>
  <c r="H604" i="23"/>
  <c r="B646" i="23" s="1"/>
  <c r="H486" i="23"/>
  <c r="H65" i="2"/>
  <c r="H732" i="35"/>
  <c r="H598" i="35"/>
  <c r="B781" i="35" s="1"/>
  <c r="H116" i="35"/>
  <c r="H692" i="22"/>
  <c r="B730" i="22" s="1"/>
  <c r="I692" i="22"/>
  <c r="C730" i="22" s="1"/>
  <c r="I555" i="22"/>
  <c r="C728" i="22" s="1"/>
  <c r="I43" i="22"/>
  <c r="C723" i="22" s="1"/>
  <c r="H619" i="22"/>
  <c r="B729" i="22" s="1"/>
  <c r="I163" i="22"/>
  <c r="C725" i="22" s="1"/>
  <c r="I266" i="22"/>
  <c r="C726" i="22" s="1"/>
  <c r="I100" i="22"/>
  <c r="C724" i="22" s="1"/>
  <c r="I344" i="22"/>
  <c r="C727" i="22" s="1"/>
  <c r="I619" i="22"/>
  <c r="C729" i="22" s="1"/>
  <c r="H43" i="22"/>
  <c r="B723" i="22" s="1"/>
  <c r="H163" i="22"/>
  <c r="B725" i="22" s="1"/>
  <c r="H266" i="22"/>
  <c r="B726" i="22" s="1"/>
  <c r="H100" i="22"/>
  <c r="B724" i="22" s="1"/>
  <c r="H344" i="22"/>
  <c r="B727" i="22" s="1"/>
  <c r="H555" i="22"/>
  <c r="B728" i="22" s="1"/>
  <c r="B777" i="35"/>
  <c r="B783" i="35"/>
  <c r="H42" i="35"/>
  <c r="B776" i="35" s="1"/>
  <c r="H660" i="35"/>
  <c r="B782" i="35" s="1"/>
  <c r="I116" i="35"/>
  <c r="C777" i="35" s="1"/>
  <c r="H348" i="35"/>
  <c r="B780" i="35" s="1"/>
  <c r="H178" i="35"/>
  <c r="B778" i="35" s="1"/>
  <c r="I598" i="35"/>
  <c r="C781" i="35" s="1"/>
  <c r="I274" i="35"/>
  <c r="C779" i="35" s="1"/>
  <c r="I660" i="35"/>
  <c r="C782" i="35" s="1"/>
  <c r="I732" i="35"/>
  <c r="C783" i="35" s="1"/>
  <c r="I348" i="35"/>
  <c r="C780" i="35" s="1"/>
  <c r="I178" i="35"/>
  <c r="C778" i="35" s="1"/>
  <c r="I42" i="35"/>
  <c r="C776" i="35" s="1"/>
  <c r="H274" i="35"/>
  <c r="B779" i="35" s="1"/>
  <c r="I293" i="23"/>
  <c r="C643" i="23" s="1"/>
  <c r="H41" i="2"/>
  <c r="H48" i="23"/>
  <c r="B639" i="23" s="1"/>
  <c r="J285" i="23"/>
  <c r="H37" i="2"/>
  <c r="H109" i="23"/>
  <c r="B640" i="23" s="1"/>
  <c r="I109" i="23"/>
  <c r="C640" i="23" s="1"/>
  <c r="I160" i="23"/>
  <c r="C641" i="23" s="1"/>
  <c r="I231" i="23"/>
  <c r="C642" i="23" s="1"/>
  <c r="H535" i="23"/>
  <c r="B645" i="23" s="1"/>
  <c r="I486" i="23"/>
  <c r="C644" i="23" s="1"/>
  <c r="I535" i="23"/>
  <c r="C645" i="23" s="1"/>
  <c r="I604" i="23"/>
  <c r="C646" i="23" s="1"/>
  <c r="I48" i="23"/>
  <c r="H160" i="23"/>
  <c r="B641" i="23" s="1"/>
  <c r="H231" i="23"/>
  <c r="B642" i="23" s="1"/>
  <c r="B644" i="23"/>
  <c r="H293" i="23"/>
  <c r="H98" i="2"/>
  <c r="H77" i="2"/>
  <c r="H71" i="2"/>
  <c r="H67" i="2"/>
  <c r="H48" i="2"/>
  <c r="H44" i="2"/>
  <c r="H30" i="2"/>
  <c r="H55" i="2"/>
  <c r="G82" i="2"/>
  <c r="H82" i="2"/>
  <c r="I288" i="24"/>
  <c r="C642" i="24" s="1"/>
  <c r="H80" i="2"/>
  <c r="H76" i="2"/>
  <c r="H70" i="2"/>
  <c r="H66" i="2"/>
  <c r="H54" i="2"/>
  <c r="H146" i="24"/>
  <c r="H47" i="2"/>
  <c r="H40" i="2"/>
  <c r="H94" i="2"/>
  <c r="H90" i="2"/>
  <c r="H103" i="2"/>
  <c r="H101" i="2"/>
  <c r="H96" i="2"/>
  <c r="I611" i="24"/>
  <c r="C645" i="24" s="1"/>
  <c r="H109" i="2"/>
  <c r="J554" i="24"/>
  <c r="H288" i="24"/>
  <c r="H79" i="2"/>
  <c r="H69" i="2"/>
  <c r="H58" i="2"/>
  <c r="H53" i="2"/>
  <c r="H50" i="2"/>
  <c r="H46" i="2"/>
  <c r="H99" i="24"/>
  <c r="H39" i="2"/>
  <c r="H43" i="24"/>
  <c r="H32" i="2"/>
  <c r="H93" i="2"/>
  <c r="H89" i="2"/>
  <c r="H100" i="2"/>
  <c r="H108" i="2"/>
  <c r="H91" i="2"/>
  <c r="H83" i="2"/>
  <c r="H78" i="2"/>
  <c r="H72" i="2"/>
  <c r="H68" i="2"/>
  <c r="H223" i="24"/>
  <c r="H56" i="2"/>
  <c r="H52" i="2"/>
  <c r="H49" i="2"/>
  <c r="H45" i="2"/>
  <c r="H38" i="2"/>
  <c r="H31" i="2"/>
  <c r="H92" i="2"/>
  <c r="H99" i="2"/>
  <c r="H611" i="24"/>
  <c r="H107" i="2"/>
  <c r="I43" i="33"/>
  <c r="C697" i="33" s="1"/>
  <c r="H590" i="33"/>
  <c r="B703" i="33" s="1"/>
  <c r="I333" i="33"/>
  <c r="C701" i="33" s="1"/>
  <c r="I102" i="33"/>
  <c r="C698" i="33" s="1"/>
  <c r="H333" i="33"/>
  <c r="B701" i="33" s="1"/>
  <c r="H102" i="33"/>
  <c r="B698" i="33" s="1"/>
  <c r="I530" i="33"/>
  <c r="C702" i="33" s="1"/>
  <c r="H43" i="33"/>
  <c r="B697" i="33" s="1"/>
  <c r="H530" i="33"/>
  <c r="B702" i="33" s="1"/>
  <c r="H668" i="33"/>
  <c r="B704" i="33" s="1"/>
  <c r="I256" i="33"/>
  <c r="C700" i="33" s="1"/>
  <c r="I168" i="33"/>
  <c r="C699" i="33" s="1"/>
  <c r="H256" i="33"/>
  <c r="B700" i="33" s="1"/>
  <c r="I590" i="33"/>
  <c r="C703" i="33" s="1"/>
  <c r="I668" i="33"/>
  <c r="C704" i="33" s="1"/>
  <c r="G83" i="2"/>
  <c r="G81" i="2"/>
  <c r="I324" i="34"/>
  <c r="C681" i="34" s="1"/>
  <c r="I107" i="34"/>
  <c r="C678" i="34" s="1"/>
  <c r="I245" i="34"/>
  <c r="C680" i="34" s="1"/>
  <c r="H580" i="34"/>
  <c r="B683" i="34" s="1"/>
  <c r="H43" i="34"/>
  <c r="B677" i="34" s="1"/>
  <c r="H245" i="34"/>
  <c r="B680" i="34" s="1"/>
  <c r="I647" i="34"/>
  <c r="C684" i="34" s="1"/>
  <c r="I163" i="34"/>
  <c r="C679" i="34" s="1"/>
  <c r="I519" i="34"/>
  <c r="C682" i="34" s="1"/>
  <c r="H647" i="34"/>
  <c r="B684" i="34" s="1"/>
  <c r="I43" i="34"/>
  <c r="C677" i="34" s="1"/>
  <c r="H163" i="34"/>
  <c r="B679" i="34" s="1"/>
  <c r="H324" i="34"/>
  <c r="B681" i="34" s="1"/>
  <c r="I580" i="34"/>
  <c r="C683" i="34" s="1"/>
  <c r="I164" i="25"/>
  <c r="C734" i="25" s="1"/>
  <c r="H354" i="25"/>
  <c r="B736" i="25" s="1"/>
  <c r="I552" i="25"/>
  <c r="C737" i="25" s="1"/>
  <c r="I42" i="25"/>
  <c r="C732" i="25" s="1"/>
  <c r="H103" i="25"/>
  <c r="B733" i="25" s="1"/>
  <c r="I103" i="25"/>
  <c r="C733" i="25" s="1"/>
  <c r="H632" i="25"/>
  <c r="B738" i="25" s="1"/>
  <c r="H42" i="25"/>
  <c r="B732" i="25" s="1"/>
  <c r="I266" i="25"/>
  <c r="C735" i="25" s="1"/>
  <c r="I354" i="25"/>
  <c r="C736" i="25" s="1"/>
  <c r="I697" i="25"/>
  <c r="C739" i="25" s="1"/>
  <c r="H697" i="25"/>
  <c r="B739" i="25" s="1"/>
  <c r="H164" i="25"/>
  <c r="B734" i="25" s="1"/>
  <c r="H266" i="25"/>
  <c r="B735" i="25" s="1"/>
  <c r="I632" i="25"/>
  <c r="C738" i="25" s="1"/>
  <c r="I343" i="26"/>
  <c r="C708" i="26" s="1"/>
  <c r="I43" i="26"/>
  <c r="C704" i="26" s="1"/>
  <c r="H343" i="26"/>
  <c r="B708" i="26" s="1"/>
  <c r="H107" i="26"/>
  <c r="B705" i="26" s="1"/>
  <c r="I167" i="26"/>
  <c r="C706" i="26" s="1"/>
  <c r="I253" i="26"/>
  <c r="C707" i="26" s="1"/>
  <c r="I539" i="26"/>
  <c r="C709" i="26" s="1"/>
  <c r="I602" i="26"/>
  <c r="C710" i="26" s="1"/>
  <c r="I673" i="26"/>
  <c r="C711" i="26" s="1"/>
  <c r="H602" i="26"/>
  <c r="B710" i="26" s="1"/>
  <c r="I107" i="26"/>
  <c r="C705" i="26" s="1"/>
  <c r="H43" i="26"/>
  <c r="B704" i="26" s="1"/>
  <c r="H167" i="26"/>
  <c r="B706" i="26" s="1"/>
  <c r="H253" i="26"/>
  <c r="B707" i="26" s="1"/>
  <c r="I681" i="39"/>
  <c r="C719" i="39" s="1"/>
  <c r="I101" i="39"/>
  <c r="C713" i="39" s="1"/>
  <c r="H614" i="39"/>
  <c r="B718" i="39" s="1"/>
  <c r="H528" i="39"/>
  <c r="B717" i="39" s="1"/>
  <c r="I155" i="39"/>
  <c r="C714" i="39" s="1"/>
  <c r="I263" i="39"/>
  <c r="C715" i="39" s="1"/>
  <c r="I345" i="39"/>
  <c r="C716" i="39" s="1"/>
  <c r="I614" i="39"/>
  <c r="C718" i="39" s="1"/>
  <c r="H681" i="39"/>
  <c r="B719" i="39" s="1"/>
  <c r="H101" i="39"/>
  <c r="B713" i="39" s="1"/>
  <c r="H345" i="39"/>
  <c r="B716" i="39" s="1"/>
  <c r="H43" i="39"/>
  <c r="B712" i="39" s="1"/>
  <c r="H155" i="39"/>
  <c r="B714" i="39" s="1"/>
  <c r="I528" i="39"/>
  <c r="C717" i="39" s="1"/>
  <c r="G76" i="2"/>
  <c r="I551" i="31"/>
  <c r="C754" i="31" s="1"/>
  <c r="H350" i="31"/>
  <c r="B753" i="31" s="1"/>
  <c r="H43" i="31"/>
  <c r="B749" i="31" s="1"/>
  <c r="I167" i="31"/>
  <c r="C751" i="31" s="1"/>
  <c r="I350" i="31"/>
  <c r="C753" i="31" s="1"/>
  <c r="I43" i="31"/>
  <c r="C749" i="31" s="1"/>
  <c r="I271" i="31"/>
  <c r="C752" i="31" s="1"/>
  <c r="H271" i="31"/>
  <c r="B752" i="31" s="1"/>
  <c r="H712" i="31"/>
  <c r="B756" i="31" s="1"/>
  <c r="I639" i="31"/>
  <c r="C755" i="31" s="1"/>
  <c r="I106" i="31"/>
  <c r="C750" i="31" s="1"/>
  <c r="H167" i="31"/>
  <c r="B751" i="31" s="1"/>
  <c r="G79" i="2"/>
  <c r="I712" i="31"/>
  <c r="C756" i="31" s="1"/>
  <c r="G85" i="2"/>
  <c r="G78" i="2"/>
  <c r="I100" i="28"/>
  <c r="C662" i="28" s="1"/>
  <c r="I509" i="28"/>
  <c r="C666" i="28" s="1"/>
  <c r="H100" i="28"/>
  <c r="B662" i="28" s="1"/>
  <c r="I43" i="28"/>
  <c r="C661" i="28" s="1"/>
  <c r="H323" i="28"/>
  <c r="B665" i="28" s="1"/>
  <c r="H509" i="28"/>
  <c r="B666" i="28" s="1"/>
  <c r="I569" i="28"/>
  <c r="C667" i="28" s="1"/>
  <c r="I639" i="28"/>
  <c r="C668" i="28" s="1"/>
  <c r="H639" i="28"/>
  <c r="B668" i="28" s="1"/>
  <c r="I323" i="28"/>
  <c r="C665" i="28" s="1"/>
  <c r="H43" i="28"/>
  <c r="B661" i="28" s="1"/>
  <c r="I164" i="28"/>
  <c r="C663" i="28" s="1"/>
  <c r="H164" i="28"/>
  <c r="B663" i="28" s="1"/>
  <c r="G57" i="2"/>
  <c r="I247" i="28"/>
  <c r="C664" i="28" s="1"/>
  <c r="G73" i="2"/>
  <c r="I101" i="32"/>
  <c r="C651" i="32" s="1"/>
  <c r="H221" i="32"/>
  <c r="B653" i="32" s="1"/>
  <c r="I485" i="32"/>
  <c r="C655" i="32" s="1"/>
  <c r="H151" i="32"/>
  <c r="B652" i="32" s="1"/>
  <c r="H485" i="32"/>
  <c r="B655" i="32" s="1"/>
  <c r="H299" i="32"/>
  <c r="B654" i="32" s="1"/>
  <c r="I545" i="32"/>
  <c r="C656" i="32" s="1"/>
  <c r="H101" i="32"/>
  <c r="B651" i="32" s="1"/>
  <c r="I221" i="32"/>
  <c r="C653" i="32" s="1"/>
  <c r="I299" i="32"/>
  <c r="C654" i="32" s="1"/>
  <c r="I151" i="32"/>
  <c r="C652" i="32" s="1"/>
  <c r="H545" i="32"/>
  <c r="B656" i="32" s="1"/>
  <c r="H618" i="32"/>
  <c r="B657" i="32" s="1"/>
  <c r="H43" i="32"/>
  <c r="B650" i="32" s="1"/>
  <c r="G52" i="2"/>
  <c r="G66" i="2"/>
  <c r="I618" i="32"/>
  <c r="C657" i="32" s="1"/>
  <c r="G32" i="2"/>
  <c r="G97" i="2"/>
  <c r="G77" i="2"/>
  <c r="I62" i="38"/>
  <c r="C411" i="38" s="1"/>
  <c r="H313" i="38"/>
  <c r="B416" i="38" s="1"/>
  <c r="G87" i="2"/>
  <c r="I214" i="38"/>
  <c r="C414" i="38" s="1"/>
  <c r="G40" i="2"/>
  <c r="H214" i="38"/>
  <c r="B414" i="38" s="1"/>
  <c r="G69" i="2"/>
  <c r="H234" i="40"/>
  <c r="B612" i="40" s="1"/>
  <c r="I482" i="40"/>
  <c r="C614" i="40" s="1"/>
  <c r="I42" i="40"/>
  <c r="C609" i="40" s="1"/>
  <c r="H153" i="40"/>
  <c r="B611" i="40" s="1"/>
  <c r="I234" i="40"/>
  <c r="C612" i="40" s="1"/>
  <c r="H586" i="40"/>
  <c r="B616" i="40" s="1"/>
  <c r="I153" i="40"/>
  <c r="C611" i="40" s="1"/>
  <c r="H42" i="40"/>
  <c r="B609" i="40" s="1"/>
  <c r="I329" i="40"/>
  <c r="C613" i="40" s="1"/>
  <c r="I515" i="40"/>
  <c r="C615" i="40" s="1"/>
  <c r="I586" i="40"/>
  <c r="C616" i="40" s="1"/>
  <c r="H329" i="40"/>
  <c r="B613" i="40" s="1"/>
  <c r="G100" i="2"/>
  <c r="I435" i="30"/>
  <c r="C586" i="30" s="1"/>
  <c r="H562" i="30"/>
  <c r="B588" i="30" s="1"/>
  <c r="G42" i="2"/>
  <c r="G109" i="2"/>
  <c r="I336" i="29"/>
  <c r="C884" i="29" s="1"/>
  <c r="G89" i="2"/>
  <c r="H737" i="29"/>
  <c r="B887" i="29" s="1"/>
  <c r="I106" i="29"/>
  <c r="C882" i="29" s="1"/>
  <c r="G39" i="2"/>
  <c r="I510" i="29"/>
  <c r="C885" i="29" s="1"/>
  <c r="I846" i="29"/>
  <c r="C888" i="29" s="1"/>
  <c r="I42" i="29"/>
  <c r="C881" i="29" s="1"/>
  <c r="G41" i="2"/>
  <c r="G37" i="2"/>
  <c r="H42" i="29"/>
  <c r="B881" i="29" s="1"/>
  <c r="I667" i="29"/>
  <c r="C886" i="29" s="1"/>
  <c r="H336" i="29"/>
  <c r="B884" i="29" s="1"/>
  <c r="G33" i="2"/>
  <c r="G31" i="2"/>
  <c r="I203" i="29"/>
  <c r="C883" i="29" s="1"/>
  <c r="G63" i="2"/>
  <c r="G59" i="2"/>
  <c r="G54" i="2"/>
  <c r="G75" i="2"/>
  <c r="H510" i="29"/>
  <c r="B885" i="29" s="1"/>
  <c r="I737" i="29"/>
  <c r="C887" i="29" s="1"/>
  <c r="G102" i="2"/>
  <c r="G98" i="2"/>
  <c r="G110" i="2"/>
  <c r="G49" i="2"/>
  <c r="G62" i="2"/>
  <c r="H100" i="30"/>
  <c r="B582" i="30" s="1"/>
  <c r="G34" i="2"/>
  <c r="H278" i="30"/>
  <c r="B585" i="30" s="1"/>
  <c r="H435" i="30"/>
  <c r="B586" i="30" s="1"/>
  <c r="I278" i="30"/>
  <c r="C585" i="30" s="1"/>
  <c r="I147" i="30"/>
  <c r="C583" i="30" s="1"/>
  <c r="G101" i="2"/>
  <c r="I493" i="30"/>
  <c r="C587" i="30" s="1"/>
  <c r="I562" i="30"/>
  <c r="C588" i="30" s="1"/>
  <c r="I100" i="30"/>
  <c r="C582" i="30" s="1"/>
  <c r="I42" i="30"/>
  <c r="C581" i="30" s="1"/>
  <c r="H42" i="30"/>
  <c r="B581" i="30" s="1"/>
  <c r="G50" i="2"/>
  <c r="G46" i="2"/>
  <c r="H147" i="30"/>
  <c r="B583" i="30" s="1"/>
  <c r="I213" i="30"/>
  <c r="C584" i="30" s="1"/>
  <c r="H213" i="30"/>
  <c r="B584" i="30" s="1"/>
  <c r="H493" i="30"/>
  <c r="B587" i="30" s="1"/>
  <c r="G30" i="2"/>
  <c r="G80" i="2"/>
  <c r="G48" i="2"/>
  <c r="G44" i="2"/>
  <c r="G55" i="2"/>
  <c r="G93" i="2"/>
  <c r="G38" i="2"/>
  <c r="G47" i="2"/>
  <c r="G72" i="2"/>
  <c r="G68" i="2"/>
  <c r="G92" i="2"/>
  <c r="G53" i="2"/>
  <c r="G84" i="2"/>
  <c r="G71" i="2"/>
  <c r="G67" i="2"/>
  <c r="H667" i="29"/>
  <c r="B886" i="29" s="1"/>
  <c r="G91" i="2"/>
  <c r="G96" i="2"/>
  <c r="G108" i="2"/>
  <c r="H106" i="29"/>
  <c r="B882" i="29" s="1"/>
  <c r="H203" i="29"/>
  <c r="B883" i="29" s="1"/>
  <c r="G61" i="2"/>
  <c r="G56" i="2"/>
  <c r="G60" i="2"/>
  <c r="G70" i="2"/>
  <c r="G65" i="2"/>
  <c r="G94" i="2"/>
  <c r="G90" i="2"/>
  <c r="G103" i="2"/>
  <c r="G99" i="2"/>
  <c r="H846" i="29"/>
  <c r="B888" i="29" s="1"/>
  <c r="G107" i="2"/>
  <c r="G104" i="2"/>
  <c r="C889" i="29" l="1"/>
  <c r="C647" i="37"/>
  <c r="B647" i="37"/>
  <c r="I80" i="36"/>
  <c r="C349" i="36" s="1"/>
  <c r="C355" i="36" s="1"/>
  <c r="H80" i="36"/>
  <c r="B349" i="36" s="1"/>
  <c r="B355" i="36" s="1"/>
  <c r="I158" i="38"/>
  <c r="C413" i="38" s="1"/>
  <c r="C418" i="38" s="1"/>
  <c r="C721" i="27"/>
  <c r="B721" i="27"/>
  <c r="B757" i="31"/>
  <c r="C757" i="31"/>
  <c r="C646" i="24"/>
  <c r="B685" i="34"/>
  <c r="B705" i="33"/>
  <c r="C705" i="33"/>
  <c r="D730" i="22"/>
  <c r="C17" i="22" s="1"/>
  <c r="D728" i="22"/>
  <c r="C15" i="22" s="1"/>
  <c r="D726" i="22"/>
  <c r="C13" i="22" s="1"/>
  <c r="D724" i="22"/>
  <c r="C11" i="22" s="1"/>
  <c r="D723" i="22"/>
  <c r="C10" i="22" s="1"/>
  <c r="B731" i="22"/>
  <c r="D729" i="22"/>
  <c r="C16" i="22" s="1"/>
  <c r="C731" i="22"/>
  <c r="D725" i="22"/>
  <c r="C12" i="22" s="1"/>
  <c r="D727" i="22"/>
  <c r="C14" i="22" s="1"/>
  <c r="C784" i="35"/>
  <c r="B784" i="35"/>
  <c r="C639" i="23"/>
  <c r="C647" i="23" s="1"/>
  <c r="B643" i="23"/>
  <c r="B647" i="23" s="1"/>
  <c r="B639" i="24"/>
  <c r="D639" i="24" s="1"/>
  <c r="C10" i="24" s="1"/>
  <c r="B640" i="24"/>
  <c r="D640" i="24" s="1"/>
  <c r="C11" i="24" s="1"/>
  <c r="B645" i="24"/>
  <c r="D645" i="24" s="1"/>
  <c r="C16" i="24" s="1"/>
  <c r="B638" i="24"/>
  <c r="B641" i="24"/>
  <c r="D641" i="24" s="1"/>
  <c r="C12" i="24" s="1"/>
  <c r="B642" i="24"/>
  <c r="D642" i="24" s="1"/>
  <c r="C13" i="24" s="1"/>
  <c r="C685" i="34"/>
  <c r="C740" i="25"/>
  <c r="B740" i="25"/>
  <c r="C712" i="26"/>
  <c r="B712" i="26"/>
  <c r="B720" i="39"/>
  <c r="C720" i="39"/>
  <c r="C669" i="28"/>
  <c r="B669" i="28"/>
  <c r="B658" i="32"/>
  <c r="C658" i="32"/>
  <c r="H158" i="38"/>
  <c r="B413" i="38" s="1"/>
  <c r="B418" i="38" s="1"/>
  <c r="B617" i="40"/>
  <c r="C617" i="40"/>
  <c r="B889" i="29"/>
  <c r="D23" i="2"/>
  <c r="E23" i="2"/>
  <c r="C589" i="30"/>
  <c r="B589" i="30"/>
  <c r="D889" i="29" l="1"/>
  <c r="D882" i="29" s="1"/>
  <c r="C10" i="29" s="1"/>
  <c r="D647" i="37"/>
  <c r="F7" i="2" s="1"/>
  <c r="D617" i="40"/>
  <c r="D613" i="40" s="1"/>
  <c r="C13" i="40" s="1"/>
  <c r="D355" i="36"/>
  <c r="D352" i="36" s="1"/>
  <c r="C14" i="36" s="1"/>
  <c r="D418" i="38"/>
  <c r="D414" i="38" s="1"/>
  <c r="C13" i="38" s="1"/>
  <c r="D658" i="32"/>
  <c r="D657" i="32" s="1"/>
  <c r="C16" i="32" s="1"/>
  <c r="D669" i="28"/>
  <c r="D662" i="28" s="1"/>
  <c r="C10" i="28" s="1"/>
  <c r="D721" i="27"/>
  <c r="D716" i="27" s="1"/>
  <c r="C12" i="27" s="1"/>
  <c r="D757" i="31"/>
  <c r="D755" i="31" s="1"/>
  <c r="C15" i="31" s="1"/>
  <c r="F23" i="2"/>
  <c r="E19" i="2"/>
  <c r="D19" i="2"/>
  <c r="D720" i="39"/>
  <c r="D713" i="39" s="1"/>
  <c r="C10" i="39" s="1"/>
  <c r="D712" i="26"/>
  <c r="D710" i="26" s="1"/>
  <c r="C15" i="26" s="1"/>
  <c r="D740" i="25"/>
  <c r="D732" i="25" s="1"/>
  <c r="C9" i="25" s="1"/>
  <c r="D685" i="34"/>
  <c r="D683" i="34" s="1"/>
  <c r="C15" i="34" s="1"/>
  <c r="D705" i="33"/>
  <c r="D698" i="33" s="1"/>
  <c r="C10" i="33" s="1"/>
  <c r="C23" i="2"/>
  <c r="D731" i="22"/>
  <c r="B5" i="2" s="1"/>
  <c r="D784" i="35"/>
  <c r="D781" i="35" s="1"/>
  <c r="C14" i="35" s="1"/>
  <c r="D647" i="23"/>
  <c r="D646" i="23" s="1"/>
  <c r="C23" i="23" s="1"/>
  <c r="D638" i="24"/>
  <c r="C9" i="24" s="1"/>
  <c r="B646" i="24"/>
  <c r="C19" i="2"/>
  <c r="D756" i="31"/>
  <c r="C16" i="31" s="1"/>
  <c r="F19" i="2"/>
  <c r="D354" i="36"/>
  <c r="C16" i="36" s="1"/>
  <c r="D350" i="36"/>
  <c r="C12" i="36" s="1"/>
  <c r="B11" i="2"/>
  <c r="D589" i="30"/>
  <c r="D587" i="30" s="1"/>
  <c r="C15" i="30" s="1"/>
  <c r="D886" i="29" l="1"/>
  <c r="C14" i="29" s="1"/>
  <c r="D887" i="29"/>
  <c r="C15" i="29" s="1"/>
  <c r="D884" i="29"/>
  <c r="C12" i="29" s="1"/>
  <c r="F9" i="2"/>
  <c r="D888" i="29"/>
  <c r="C16" i="29" s="1"/>
  <c r="D885" i="29"/>
  <c r="C13" i="29" s="1"/>
  <c r="D883" i="29"/>
  <c r="C11" i="29" s="1"/>
  <c r="D881" i="29"/>
  <c r="C9" i="29" s="1"/>
  <c r="D9" i="29"/>
  <c r="D588" i="30"/>
  <c r="C16" i="30" s="1"/>
  <c r="D643" i="37"/>
  <c r="C13" i="37" s="1"/>
  <c r="D646" i="37"/>
  <c r="C16" i="37" s="1"/>
  <c r="D9" i="37"/>
  <c r="D641" i="37"/>
  <c r="C11" i="37" s="1"/>
  <c r="D640" i="37"/>
  <c r="C10" i="37" s="1"/>
  <c r="D642" i="37"/>
  <c r="C12" i="37" s="1"/>
  <c r="D645" i="37"/>
  <c r="C15" i="37" s="1"/>
  <c r="D644" i="37"/>
  <c r="C14" i="37" s="1"/>
  <c r="D639" i="37"/>
  <c r="C9" i="37" s="1"/>
  <c r="D614" i="40"/>
  <c r="C14" i="40" s="1"/>
  <c r="D615" i="40"/>
  <c r="C15" i="40" s="1"/>
  <c r="D611" i="40"/>
  <c r="C11" i="40" s="1"/>
  <c r="D9" i="40"/>
  <c r="D610" i="40"/>
  <c r="C10" i="40" s="1"/>
  <c r="D616" i="40"/>
  <c r="C16" i="40" s="1"/>
  <c r="F5" i="2"/>
  <c r="D609" i="40"/>
  <c r="C9" i="40" s="1"/>
  <c r="D612" i="40"/>
  <c r="C12" i="40" s="1"/>
  <c r="D347" i="36"/>
  <c r="C9" i="36" s="1"/>
  <c r="D353" i="36"/>
  <c r="C15" i="36" s="1"/>
  <c r="D349" i="36"/>
  <c r="C11" i="36" s="1"/>
  <c r="D9" i="36"/>
  <c r="D351" i="36"/>
  <c r="C13" i="36" s="1"/>
  <c r="D348" i="36"/>
  <c r="C10" i="36" s="1"/>
  <c r="B9" i="2"/>
  <c r="D417" i="38"/>
  <c r="C16" i="38" s="1"/>
  <c r="D410" i="38"/>
  <c r="C9" i="38" s="1"/>
  <c r="D411" i="38"/>
  <c r="C10" i="38" s="1"/>
  <c r="D412" i="38"/>
  <c r="C11" i="38" s="1"/>
  <c r="D413" i="38"/>
  <c r="C12" i="38" s="1"/>
  <c r="D416" i="38"/>
  <c r="C15" i="38" s="1"/>
  <c r="D9" i="38"/>
  <c r="D415" i="38"/>
  <c r="C14" i="38" s="1"/>
  <c r="E9" i="2"/>
  <c r="D651" i="32"/>
  <c r="C10" i="32" s="1"/>
  <c r="D650" i="32"/>
  <c r="C9" i="32" s="1"/>
  <c r="D9" i="32"/>
  <c r="D656" i="32"/>
  <c r="C15" i="32" s="1"/>
  <c r="D654" i="32"/>
  <c r="C13" i="32" s="1"/>
  <c r="D653" i="32"/>
  <c r="C12" i="32" s="1"/>
  <c r="D652" i="32"/>
  <c r="C11" i="32" s="1"/>
  <c r="D655" i="32"/>
  <c r="C14" i="32" s="1"/>
  <c r="D665" i="28"/>
  <c r="C13" i="28" s="1"/>
  <c r="D666" i="28"/>
  <c r="C14" i="28" s="1"/>
  <c r="D664" i="28"/>
  <c r="C12" i="28" s="1"/>
  <c r="D663" i="28"/>
  <c r="C11" i="28" s="1"/>
  <c r="D661" i="28"/>
  <c r="C9" i="28" s="1"/>
  <c r="D668" i="28"/>
  <c r="C16" i="28" s="1"/>
  <c r="D11" i="2"/>
  <c r="D667" i="28"/>
  <c r="C15" i="28" s="1"/>
  <c r="D9" i="28"/>
  <c r="D714" i="27"/>
  <c r="C10" i="27" s="1"/>
  <c r="D719" i="27"/>
  <c r="C15" i="27" s="1"/>
  <c r="D717" i="27"/>
  <c r="C13" i="27" s="1"/>
  <c r="D9" i="27"/>
  <c r="D720" i="27"/>
  <c r="C16" i="27" s="1"/>
  <c r="D718" i="27"/>
  <c r="C14" i="27" s="1"/>
  <c r="D715" i="27"/>
  <c r="C11" i="27" s="1"/>
  <c r="D713" i="27"/>
  <c r="C9" i="27" s="1"/>
  <c r="D5" i="2"/>
  <c r="D752" i="31"/>
  <c r="C12" i="31" s="1"/>
  <c r="C11" i="2"/>
  <c r="D753" i="31"/>
  <c r="C13" i="31" s="1"/>
  <c r="D751" i="31"/>
  <c r="C11" i="31" s="1"/>
  <c r="D749" i="31"/>
  <c r="C9" i="31" s="1"/>
  <c r="D750" i="31"/>
  <c r="C10" i="31" s="1"/>
  <c r="D754" i="31"/>
  <c r="C14" i="31" s="1"/>
  <c r="D9" i="31"/>
  <c r="D715" i="39"/>
  <c r="C12" i="39" s="1"/>
  <c r="D712" i="39"/>
  <c r="C9" i="39" s="1"/>
  <c r="E5" i="2"/>
  <c r="D717" i="39"/>
  <c r="C14" i="39" s="1"/>
  <c r="D716" i="39"/>
  <c r="C13" i="39" s="1"/>
  <c r="D714" i="39"/>
  <c r="C11" i="39" s="1"/>
  <c r="D9" i="39"/>
  <c r="D719" i="39"/>
  <c r="C16" i="39" s="1"/>
  <c r="D718" i="39"/>
  <c r="C15" i="39" s="1"/>
  <c r="D709" i="26"/>
  <c r="C14" i="26" s="1"/>
  <c r="D708" i="26"/>
  <c r="C13" i="26" s="1"/>
  <c r="D707" i="26"/>
  <c r="C12" i="26" s="1"/>
  <c r="D704" i="26"/>
  <c r="C9" i="26" s="1"/>
  <c r="D9" i="26"/>
  <c r="D706" i="26"/>
  <c r="C11" i="26" s="1"/>
  <c r="D705" i="26"/>
  <c r="C10" i="26" s="1"/>
  <c r="D711" i="26"/>
  <c r="C16" i="26" s="1"/>
  <c r="E7" i="2"/>
  <c r="D734" i="25"/>
  <c r="C11" i="25" s="1"/>
  <c r="D739" i="25"/>
  <c r="C16" i="25" s="1"/>
  <c r="D733" i="25"/>
  <c r="C10" i="25" s="1"/>
  <c r="D9" i="25"/>
  <c r="D735" i="25"/>
  <c r="C12" i="25" s="1"/>
  <c r="C9" i="2"/>
  <c r="D736" i="25"/>
  <c r="C13" i="25" s="1"/>
  <c r="D737" i="25"/>
  <c r="C14" i="25" s="1"/>
  <c r="D738" i="25"/>
  <c r="C15" i="25" s="1"/>
  <c r="D682" i="34"/>
  <c r="C14" i="34" s="1"/>
  <c r="D9" i="2"/>
  <c r="D679" i="34"/>
  <c r="C11" i="34" s="1"/>
  <c r="D9" i="34"/>
  <c r="D678" i="34"/>
  <c r="C10" i="34" s="1"/>
  <c r="D680" i="34"/>
  <c r="C12" i="34" s="1"/>
  <c r="D681" i="34"/>
  <c r="C13" i="34" s="1"/>
  <c r="D684" i="34"/>
  <c r="C16" i="34"/>
  <c r="D677" i="34"/>
  <c r="C9" i="34" s="1"/>
  <c r="D699" i="33"/>
  <c r="C11" i="33" s="1"/>
  <c r="D702" i="33"/>
  <c r="C14" i="33" s="1"/>
  <c r="D697" i="33"/>
  <c r="C9" i="33" s="1"/>
  <c r="D9" i="33"/>
  <c r="D701" i="33"/>
  <c r="C13" i="33" s="1"/>
  <c r="D703" i="33"/>
  <c r="C15" i="33" s="1"/>
  <c r="D700" i="33"/>
  <c r="C12" i="33" s="1"/>
  <c r="D7" i="2"/>
  <c r="D704" i="33"/>
  <c r="C16" i="33" s="1"/>
  <c r="F10" i="22"/>
  <c r="F9" i="35"/>
  <c r="D783" i="35"/>
  <c r="C16" i="35" s="1"/>
  <c r="D776" i="35"/>
  <c r="C9" i="35" s="1"/>
  <c r="D780" i="35"/>
  <c r="C13" i="35" s="1"/>
  <c r="D779" i="35"/>
  <c r="C12" i="35" s="1"/>
  <c r="B7" i="2"/>
  <c r="D778" i="35"/>
  <c r="C11" i="35" s="1"/>
  <c r="D782" i="35"/>
  <c r="C15" i="35" s="1"/>
  <c r="D777" i="35"/>
  <c r="C10" i="35" s="1"/>
  <c r="F16" i="23"/>
  <c r="C5" i="2"/>
  <c r="D640" i="23"/>
  <c r="C17" i="23" s="1"/>
  <c r="D641" i="23"/>
  <c r="C18" i="23" s="1"/>
  <c r="D644" i="23"/>
  <c r="C21" i="23" s="1"/>
  <c r="D645" i="23"/>
  <c r="C22" i="23" s="1"/>
  <c r="D642" i="23"/>
  <c r="C19" i="23" s="1"/>
  <c r="D643" i="23"/>
  <c r="C20" i="23" s="1"/>
  <c r="D639" i="23"/>
  <c r="C16" i="23" s="1"/>
  <c r="D646" i="24"/>
  <c r="G6" i="2"/>
  <c r="D586" i="30"/>
  <c r="C14" i="30" s="1"/>
  <c r="E11" i="2"/>
  <c r="D584" i="30"/>
  <c r="C12" i="30" s="1"/>
  <c r="D581" i="30"/>
  <c r="C9" i="30" s="1"/>
  <c r="D585" i="30"/>
  <c r="C13" i="30" s="1"/>
  <c r="D582" i="30"/>
  <c r="C10" i="30" s="1"/>
  <c r="D583" i="30"/>
  <c r="C11" i="30" s="1"/>
  <c r="D9" i="30"/>
  <c r="D9" i="24" l="1"/>
  <c r="C7" i="2"/>
</calcChain>
</file>

<file path=xl/sharedStrings.xml><?xml version="1.0" encoding="utf-8"?>
<sst xmlns="http://schemas.openxmlformats.org/spreadsheetml/2006/main" count="34140" uniqueCount="7166">
  <si>
    <t xml:space="preserve">The facility measures Service Quality Indicators and endeavours to reach State/National benchmark </t>
  </si>
  <si>
    <t>Standard H4.</t>
  </si>
  <si>
    <t>The facility measures Clinical Care &amp; Safety Indicators and tries to reach State/National benchmark</t>
  </si>
  <si>
    <t>Standard H3.</t>
  </si>
  <si>
    <t>The facility measures Efficiency Indicators and ensure to reach State/National Benchmark</t>
  </si>
  <si>
    <t>Standard H2 .</t>
  </si>
  <si>
    <t xml:space="preserve">The facility measures Productivity Indicators and ensures compliance with State/National benchmarks </t>
  </si>
  <si>
    <t>Standard H1 .</t>
  </si>
  <si>
    <t>Facility has established procedures for assessing, reporting, evaluating and managing risk as per Risk Management Plan</t>
  </si>
  <si>
    <t>Standard G10.</t>
  </si>
  <si>
    <t>Standard G9</t>
  </si>
  <si>
    <t>Facility seeks continually improvement by practicing Quality method and tools.</t>
  </si>
  <si>
    <t>Standard G8.</t>
  </si>
  <si>
    <t>Standard G7.</t>
  </si>
  <si>
    <t>The facility has established system of periodic review as internal  assessment , medical &amp; death audit and prescription audit</t>
  </si>
  <si>
    <t>Standard G6.</t>
  </si>
  <si>
    <t xml:space="preserve">Facility maps its key processes and seeks to make them more efficient by reducing non value adding activities and wastages </t>
  </si>
  <si>
    <t>Standard G5.</t>
  </si>
  <si>
    <t xml:space="preserve">Facility has established, documented implemented and maintained Standard Operating Procedures for all key processes and support services. </t>
  </si>
  <si>
    <t>Standard G4.</t>
  </si>
  <si>
    <t xml:space="preserve">Facility have established internal and external quality assurance programs wherever it is critical to quality. </t>
  </si>
  <si>
    <t>Standard G3.</t>
  </si>
  <si>
    <t>Facility has established system for patient and employee satisfaction</t>
  </si>
  <si>
    <t>Standard G2</t>
  </si>
  <si>
    <t xml:space="preserve">The facility has established organizational framework for quality improvement </t>
  </si>
  <si>
    <t>Standard G1</t>
  </si>
  <si>
    <t xml:space="preserve">Facility has defined and established procedures for segregation, collection, treatment and disposal of Bio Medical and hazardous Waste. </t>
  </si>
  <si>
    <t>Standard F6.</t>
  </si>
  <si>
    <t xml:space="preserve">Physical layout and environmental control of the patient care areas ensures infection prevention </t>
  </si>
  <si>
    <t>Standard F5.</t>
  </si>
  <si>
    <t xml:space="preserve">Facility has standard Procedures for processing of equipments and instruments </t>
  </si>
  <si>
    <t>Standard F4.</t>
  </si>
  <si>
    <t xml:space="preserve">Facility ensures standard practices and materials for Personal protection </t>
  </si>
  <si>
    <t>Standard F3.</t>
  </si>
  <si>
    <t>Facility has defined and Implemented procedures for ensuring hand hygiene practices and antisepsis</t>
  </si>
  <si>
    <t>Standard F2.</t>
  </si>
  <si>
    <t>Facility has infection control program and procedures in place for prevention and measurement of hospital associated infection</t>
  </si>
  <si>
    <t>Standard F1.</t>
  </si>
  <si>
    <t xml:space="preserve">Facility provides National health program as per operational/Clinical Guidelines </t>
  </si>
  <si>
    <t>Standard E23</t>
  </si>
  <si>
    <t xml:space="preserve">Facility provides Adolescent Reproductive and Sexual Health services as per guidelines  </t>
  </si>
  <si>
    <t>Standard E22</t>
  </si>
  <si>
    <t>Facility has established procedures for abortion and family planning as per government guidelines and law</t>
  </si>
  <si>
    <t>Standard E21</t>
  </si>
  <si>
    <t xml:space="preserve">The facility has established procedures for care of new born, infant and child as per guidelines </t>
  </si>
  <si>
    <t>Standard E20</t>
  </si>
  <si>
    <t xml:space="preserve">Facility has established procedures for postnatal care as per guidelines </t>
  </si>
  <si>
    <t>Standard E19</t>
  </si>
  <si>
    <t xml:space="preserve">Facility has established procedures for Intranatal care as per guidelines </t>
  </si>
  <si>
    <t>Standard E18</t>
  </si>
  <si>
    <t xml:space="preserve">Facility has established procedures for Antenatal care as per  guidelines </t>
  </si>
  <si>
    <t>Standard E17</t>
  </si>
  <si>
    <t>The facility has defined and established procedures for end of life care and death</t>
  </si>
  <si>
    <t>Standard E16.</t>
  </si>
  <si>
    <t xml:space="preserve">Facility has defined and established procedures of Surgical Services </t>
  </si>
  <si>
    <t>Standard E15.</t>
  </si>
  <si>
    <t xml:space="preserve">Facility has established procedures for Anaesthetic Services </t>
  </si>
  <si>
    <t>Standard E14</t>
  </si>
  <si>
    <t>The facility has defined and established procedures for Blood Bank/Storage Management and Transfusion.</t>
  </si>
  <si>
    <t>Standard E13.</t>
  </si>
  <si>
    <t xml:space="preserve">The facility has defined and established procedures of diagnostic services  </t>
  </si>
  <si>
    <t>Standard E12.</t>
  </si>
  <si>
    <t xml:space="preserve">The facility has defined and established procedures for Emergency Services and Disaster Management </t>
  </si>
  <si>
    <t>Standard E11.</t>
  </si>
  <si>
    <t>The facility has defined and established procedures for intensive care.</t>
  </si>
  <si>
    <t>Standard E10.</t>
  </si>
  <si>
    <t>The facility has defined and established procedures for discharge of patient.</t>
  </si>
  <si>
    <t>Standard E9.</t>
  </si>
  <si>
    <t>Facility has defined and established procedures for maintaining, updating of patients’ clinical records and their storage</t>
  </si>
  <si>
    <t>Standard E8.</t>
  </si>
  <si>
    <t>Facility has defined procedures for safe drug administration</t>
  </si>
  <si>
    <t>Standard E7.</t>
  </si>
  <si>
    <t xml:space="preserve"> Facility follows standard treatment guidelines defined by state/Central government for prescribing the generic drugs &amp; their rational use. </t>
  </si>
  <si>
    <t>Standard E6.</t>
  </si>
  <si>
    <t xml:space="preserve">Facility has a procedure to identify high risk and vulnerable patients.  </t>
  </si>
  <si>
    <t>Standard E5.</t>
  </si>
  <si>
    <t>The facility has defined and established procedures for nursing care</t>
  </si>
  <si>
    <t>Standard E4.</t>
  </si>
  <si>
    <t>Facility has defined and established procedures for continuity of care of patient and referral</t>
  </si>
  <si>
    <t>Standard E3.</t>
  </si>
  <si>
    <t xml:space="preserve">The facility has defined and established procedures for clinical assessment and reassessment of the patients. </t>
  </si>
  <si>
    <t>Standard E2.</t>
  </si>
  <si>
    <t xml:space="preserve">The facility has defined procedures for registration,  consultation and admission of patients. </t>
  </si>
  <si>
    <t>Standard E1.</t>
  </si>
  <si>
    <t>Facility has established procedure for monitoring the quality of outsourced services and adheres to contractual obligations</t>
  </si>
  <si>
    <t>Standard D12</t>
  </si>
  <si>
    <t xml:space="preserve"> Roles &amp; Responsibilities of administrative and clinical staff are determined as per govt. regulations and standards operating procedures.  </t>
  </si>
  <si>
    <t>Standard D11.</t>
  </si>
  <si>
    <t xml:space="preserve">Facility is compliant with all statutory and regulatory requirement imposed by local, state or central government  </t>
  </si>
  <si>
    <t>Standard D10.</t>
  </si>
  <si>
    <t xml:space="preserve">Hospital has defined and established procedures for Financial Management  </t>
  </si>
  <si>
    <t>Standard D9</t>
  </si>
  <si>
    <t xml:space="preserve">The facility has defined and established procedures for promoting public participation in management of hospital transparency and accountability.  </t>
  </si>
  <si>
    <t>Standard D8</t>
  </si>
  <si>
    <t xml:space="preserve">The facility ensures clean linen to the patients </t>
  </si>
  <si>
    <t>Standard D7.</t>
  </si>
  <si>
    <t xml:space="preserve">Dietary services are available as per service provision and nutritional requirement of the patients. </t>
  </si>
  <si>
    <t>StandardD6</t>
  </si>
  <si>
    <t>The facility ensures 24X7 water and power backup as per requirement of service delivery, and support services norms</t>
  </si>
  <si>
    <t>Standard D5.</t>
  </si>
  <si>
    <t xml:space="preserve">The facility has established Programme for maintenance and upkeep of the facility </t>
  </si>
  <si>
    <t>Standard D4.</t>
  </si>
  <si>
    <t xml:space="preserve">The facility provides safe, secure and comfortable environment to staff, patients and visitors. </t>
  </si>
  <si>
    <t>Standard D3.</t>
  </si>
  <si>
    <t>The facility has defined procedures for storage, inventory management and dispensing of drugs in pharmacy and patient care areas</t>
  </si>
  <si>
    <t>Standard D2.</t>
  </si>
  <si>
    <t xml:space="preserve">The facility has established Programme for inspection, testing and maintenance and calibration of Equipment. </t>
  </si>
  <si>
    <t>Standard D1.</t>
  </si>
  <si>
    <t>Facility has a defined and established procedure for effective utilization, evaluation and augmentation of competence and performance of staff</t>
  </si>
  <si>
    <t>Standard C7</t>
  </si>
  <si>
    <t>The facility has equipment &amp; instruments required for assured list of services.</t>
  </si>
  <si>
    <t>Standard C6.</t>
  </si>
  <si>
    <t>Facility provides drugs and consumables required for assured list of services.</t>
  </si>
  <si>
    <t>Standard C5.</t>
  </si>
  <si>
    <t xml:space="preserve">The facility has adequate qualified and trained staff,  required for providing the assured services to the current case load </t>
  </si>
  <si>
    <t>Standard C4.</t>
  </si>
  <si>
    <t xml:space="preserve">The facility has established Programme for fire safety and other disaster </t>
  </si>
  <si>
    <t>Standard C3.</t>
  </si>
  <si>
    <t xml:space="preserve">The facility ensures the physical safety of the infrastructure. </t>
  </si>
  <si>
    <t>Standard C2.</t>
  </si>
  <si>
    <t>The facility has infrastructure for delivery of assured services, and available infrastructure meets the prevalent norms</t>
  </si>
  <si>
    <t>Standard C1.</t>
  </si>
  <si>
    <t>Facility ensures that there are no financial barrier to access and that there is financial protection given from cost of care.</t>
  </si>
  <si>
    <t>Standard B5.</t>
  </si>
  <si>
    <t xml:space="preserve">Facility has defined and established procedures for informing and involving patient and their families about treatment and obtaining informed consent wherever it is required.   </t>
  </si>
  <si>
    <t>Standard B4.</t>
  </si>
  <si>
    <t>Facility maintains the privacy, confidentiality &amp; Dignity of patient and related information.</t>
  </si>
  <si>
    <t>Standard B3.</t>
  </si>
  <si>
    <t xml:space="preserve">Services are delivered in a manner that is sensitive to gender, religious, and cultural needs, and there are no barrier on account of physical  economic, cultural or social reasons. </t>
  </si>
  <si>
    <t>Standard B2.</t>
  </si>
  <si>
    <t xml:space="preserve">Facility provides the information to care seekers, attendants &amp; community about the available  services  and their modalities </t>
  </si>
  <si>
    <t>Standard B1.</t>
  </si>
  <si>
    <t>Health services provided at the facility are appropriate to community needs.</t>
  </si>
  <si>
    <t>Standard A6.</t>
  </si>
  <si>
    <t xml:space="preserve">Facility provides support services </t>
  </si>
  <si>
    <t>Standard A5.</t>
  </si>
  <si>
    <t>Facility provides services as mandated in national Health Programs/ state scheme</t>
  </si>
  <si>
    <t>Standard A4</t>
  </si>
  <si>
    <t xml:space="preserve">Facility Provides diagnostic Services </t>
  </si>
  <si>
    <t>Standard A3.</t>
  </si>
  <si>
    <t xml:space="preserve">Facility provides RMNCHA Services </t>
  </si>
  <si>
    <t>Standard A2</t>
  </si>
  <si>
    <t>Facility Provides Curative Services</t>
  </si>
  <si>
    <t>Standard A1.</t>
  </si>
  <si>
    <t>Outcome</t>
  </si>
  <si>
    <t>Quality Management</t>
  </si>
  <si>
    <t>Infection Control</t>
  </si>
  <si>
    <t>Clinical Services</t>
  </si>
  <si>
    <t>HOSPITAL SCORE</t>
  </si>
  <si>
    <t>Support Services</t>
  </si>
  <si>
    <t>Inputs</t>
  </si>
  <si>
    <t>Patient Rights</t>
  </si>
  <si>
    <t>Service Provision</t>
  </si>
  <si>
    <t>Mortuary</t>
  </si>
  <si>
    <t>Pharmacy</t>
  </si>
  <si>
    <t>Radiology</t>
  </si>
  <si>
    <t>Laboratory</t>
  </si>
  <si>
    <t>ICU</t>
  </si>
  <si>
    <t>SNCU</t>
  </si>
  <si>
    <t>NRC</t>
  </si>
  <si>
    <t>OPD</t>
  </si>
  <si>
    <t>Accident &amp; Emergency</t>
  </si>
  <si>
    <t>National Quality Assurance Standards for District Hospitals</t>
  </si>
  <si>
    <t xml:space="preserve">Emergency Score Card </t>
  </si>
  <si>
    <t xml:space="preserve">NA Switch </t>
  </si>
  <si>
    <t>Checklist for Accident &amp; Emergency</t>
  </si>
  <si>
    <t>Assessment Summary</t>
  </si>
  <si>
    <t xml:space="preserve">Name of the Hospital </t>
  </si>
  <si>
    <t>Date of Assessment</t>
  </si>
  <si>
    <t>Names of Assessors</t>
  </si>
  <si>
    <t>Names of Assessees</t>
  </si>
  <si>
    <t>Type of Assessment (Internal/External)</t>
  </si>
  <si>
    <t xml:space="preserve">Action plan Submission Date </t>
  </si>
  <si>
    <t xml:space="preserve">Accident &amp; Emergency Score Card </t>
  </si>
  <si>
    <t xml:space="preserve">Area of Concern wise Score </t>
  </si>
  <si>
    <t>Accident &amp; Emergency Score</t>
  </si>
  <si>
    <t>A</t>
  </si>
  <si>
    <t xml:space="preserve">Service Provision </t>
  </si>
  <si>
    <t>B</t>
  </si>
  <si>
    <t xml:space="preserve">Patient Rights </t>
  </si>
  <si>
    <t>C</t>
  </si>
  <si>
    <t xml:space="preserve">Inputs </t>
  </si>
  <si>
    <t>D</t>
  </si>
  <si>
    <t xml:space="preserve">Support Services </t>
  </si>
  <si>
    <t>E</t>
  </si>
  <si>
    <t xml:space="preserve">Clinical Services </t>
  </si>
  <si>
    <t>F</t>
  </si>
  <si>
    <t>G</t>
  </si>
  <si>
    <t xml:space="preserve">Quality Manangement </t>
  </si>
  <si>
    <t>H</t>
  </si>
  <si>
    <t xml:space="preserve">Outcome </t>
  </si>
  <si>
    <t xml:space="preserve">Major Gaps Observed </t>
  </si>
  <si>
    <t xml:space="preserve">Strengths / Good Practices </t>
  </si>
  <si>
    <t xml:space="preserve">Recommendations/ Opportunites for Improvement </t>
  </si>
  <si>
    <t>Signature of Assessors</t>
  </si>
  <si>
    <t>Date</t>
  </si>
  <si>
    <t xml:space="preserve">Checklist for Accident &amp; Emergency </t>
  </si>
  <si>
    <t>Reference No.</t>
  </si>
  <si>
    <t>Measurable Element</t>
  </si>
  <si>
    <t xml:space="preserve">Checkpoint </t>
  </si>
  <si>
    <t xml:space="preserve">Compliance 
</t>
  </si>
  <si>
    <t xml:space="preserve">Assessment Method </t>
  </si>
  <si>
    <t>Means of Verification</t>
  </si>
  <si>
    <t xml:space="preserve">Remarks </t>
  </si>
  <si>
    <t xml:space="preserve">Area of Concern - A Service Provision </t>
  </si>
  <si>
    <t>ME A1.1.</t>
  </si>
  <si>
    <t>The facility provides General Medicine services</t>
  </si>
  <si>
    <t xml:space="preserve">Availability of Emergency Medical  Procedures </t>
  </si>
  <si>
    <t xml:space="preserve">SI/OB </t>
  </si>
  <si>
    <t xml:space="preserve">Poisoning, Snake Bite, CVA, Acute MI, ARF, Hypovolumic Shock , Dyspnoea, Unconscious Patients </t>
  </si>
  <si>
    <t>ME A1.2.</t>
  </si>
  <si>
    <t>The facility provides General Surgery services</t>
  </si>
  <si>
    <t xml:space="preserve">Availability of Emergency  Surgical Procedures </t>
  </si>
  <si>
    <t xml:space="preserve">Appendicitis, Rupture spleen, Intestinal Obstruction, Assault Injuries, perforation, Burns </t>
  </si>
  <si>
    <t>ME A1.3.</t>
  </si>
  <si>
    <t>The facility provides Obstetrics &amp; Gynaecology Services</t>
  </si>
  <si>
    <t>Availability of  Emergency Obstetrics &amp;Gynaecology Procedures</t>
  </si>
  <si>
    <t xml:space="preserve">APH, PPH, Eclampsia , Obstructed labour, Septic abortion, Emergency Contraceptives </t>
  </si>
  <si>
    <t>ME A1.4.</t>
  </si>
  <si>
    <t>The facility provides paediateric services</t>
  </si>
  <si>
    <t xml:space="preserve">Availability of emergency Paediatric procedures </t>
  </si>
  <si>
    <t>ARI, Diarrhoeal diseases, Hypothermia, PEM,resustication</t>
  </si>
  <si>
    <t>ME A1.5.</t>
  </si>
  <si>
    <t>The facility provides Ophthalmology Services</t>
  </si>
  <si>
    <t xml:space="preserve">Availability of  Emergency Ophthalmology  procedures </t>
  </si>
  <si>
    <t>Foreign body and injuries</t>
  </si>
  <si>
    <t>ME A1.6.</t>
  </si>
  <si>
    <t>The facility provides ENT Services</t>
  </si>
  <si>
    <t xml:space="preserve">Availability of Emergency  ENT  procedures   </t>
  </si>
  <si>
    <t xml:space="preserve">Epitasis, foreign body </t>
  </si>
  <si>
    <t>ME A1.7.</t>
  </si>
  <si>
    <t>The facility provides Orthopaedics Services</t>
  </si>
  <si>
    <t xml:space="preserve">Availability of  Emergency Orthopaedic procedures </t>
  </si>
  <si>
    <t xml:space="preserve">Fracture, RTA, Poly trauma </t>
  </si>
  <si>
    <t>ME A1.8</t>
  </si>
  <si>
    <t>The facility provides Skin &amp; VD Services</t>
  </si>
  <si>
    <t>ME A1.9.</t>
  </si>
  <si>
    <t>The facility provides Psychiatry Services</t>
  </si>
  <si>
    <t xml:space="preserve">Availability of Emergency Psychiatric procedures </t>
  </si>
  <si>
    <t>Conversion Reactions, other Psychiatric emergencies Hysteria, mania, psychosis</t>
  </si>
  <si>
    <t>ME A1.10</t>
  </si>
  <si>
    <t xml:space="preserve">The facility provides Dental Treatment Services </t>
  </si>
  <si>
    <t>ME A1.11</t>
  </si>
  <si>
    <t xml:space="preserve">The facility provides AYUSH Services </t>
  </si>
  <si>
    <t>ME A1.12</t>
  </si>
  <si>
    <t xml:space="preserve">The facility provides Physiotherapy Services </t>
  </si>
  <si>
    <t>ME A1.13.</t>
  </si>
  <si>
    <t xml:space="preserve">The facility provides services for OPD procedures </t>
  </si>
  <si>
    <t xml:space="preserve">Availability of Dressing room facility </t>
  </si>
  <si>
    <t xml:space="preserve">Drainage, dressing, suturing </t>
  </si>
  <si>
    <t xml:space="preserve">Availability of injection room facilities </t>
  </si>
  <si>
    <t xml:space="preserve">Injection room facility with ARV, ASV and emergency drugs </t>
  </si>
  <si>
    <t>ME A1.14.</t>
  </si>
  <si>
    <t xml:space="preserve">Services are available for the time period as mandated </t>
  </si>
  <si>
    <t xml:space="preserve">24X7 availability of dedicated emergency Services </t>
  </si>
  <si>
    <t xml:space="preserve">SI/RR </t>
  </si>
  <si>
    <t>ME A1.15</t>
  </si>
  <si>
    <t xml:space="preserve">The facility provides services for Super specialties, as mandated </t>
  </si>
  <si>
    <t>ME A1.16.</t>
  </si>
  <si>
    <t xml:space="preserve">The facility provides Accident &amp; Emergency Services </t>
  </si>
  <si>
    <t xml:space="preserve">Availability of Emergency procedures </t>
  </si>
  <si>
    <t xml:space="preserve">Defibrillation, CPR, Mobilization, Chest Tube, Intubations, Tracheotomy, Mechanical Ventilation </t>
  </si>
  <si>
    <t>ME A1.17</t>
  </si>
  <si>
    <t>The facility provides Intensive care Services</t>
  </si>
  <si>
    <t>ME A1.18</t>
  </si>
  <si>
    <t>The facility provides Blood bank &amp; transfusion services</t>
  </si>
  <si>
    <t>ME A2.1</t>
  </si>
  <si>
    <t xml:space="preserve">The facility provides Reproductive health  Services </t>
  </si>
  <si>
    <t>ME A2.2</t>
  </si>
  <si>
    <t xml:space="preserve">The facility provides Maternal health Services </t>
  </si>
  <si>
    <t>Availability of Emergency Obstetrics &amp; Gynaecology procedure</t>
  </si>
  <si>
    <t>SI/OB</t>
  </si>
  <si>
    <t>ME A2.3</t>
  </si>
  <si>
    <t xml:space="preserve">The facility provides Newborn health  Services </t>
  </si>
  <si>
    <t>ME A2.4</t>
  </si>
  <si>
    <t xml:space="preserve">The facility provides Child health Services </t>
  </si>
  <si>
    <t>Triage and emergency management  of paediatric cases</t>
  </si>
  <si>
    <t>ME A2.5</t>
  </si>
  <si>
    <t xml:space="preserve">The facility provides Adolescent health Services </t>
  </si>
  <si>
    <t>Standard A3</t>
  </si>
  <si>
    <t>ME A3.1.</t>
  </si>
  <si>
    <t xml:space="preserve">The facility provides Radiology Services </t>
  </si>
  <si>
    <t xml:space="preserve">Availability / Linkage to X-ray &amp; USG services </t>
  </si>
  <si>
    <t>Radiology Services are functional 24X7</t>
  </si>
  <si>
    <t xml:space="preserve">Check services are functional at night </t>
  </si>
  <si>
    <t>ME A3.2.</t>
  </si>
  <si>
    <t xml:space="preserve">The facility Provides Laboratory Services </t>
  </si>
  <si>
    <t>Availability of Emergency diagnostic tests 24x7</t>
  </si>
  <si>
    <t>HB%, CPC, Blood Sugar, RDK, Urine Protein, Electrolyte (Na+K)</t>
  </si>
  <si>
    <t>ME A3.3.</t>
  </si>
  <si>
    <t>The facility provides other diagnostic services, as mandated</t>
  </si>
  <si>
    <t xml:space="preserve">Availability of Functional ECG Services </t>
  </si>
  <si>
    <t>ME A4.1</t>
  </si>
  <si>
    <t xml:space="preserve">The facility provides services under National Vector Borne Disease Control Programme as per guidelines </t>
  </si>
  <si>
    <t>ME A4.2</t>
  </si>
  <si>
    <t xml:space="preserve">The facility provides services under Revised National TB Control Programme as per guidelines </t>
  </si>
  <si>
    <t>ME A4.3</t>
  </si>
  <si>
    <t>The facility provides services under National Leprosy Eradication Programme as per guidelines</t>
  </si>
  <si>
    <t>ME A4.4</t>
  </si>
  <si>
    <t>The facility provides services under National AIDS Control Programme as per guidelines</t>
  </si>
  <si>
    <t>ME A4.5</t>
  </si>
  <si>
    <t xml:space="preserve">The facility provides services under National Programme for Prevention and control of Blindness as per guidelines </t>
  </si>
  <si>
    <t>ME A4.6</t>
  </si>
  <si>
    <t xml:space="preserve">The facility provides services under Mental Health Programme  as per guidelines </t>
  </si>
  <si>
    <t>ME A4.7</t>
  </si>
  <si>
    <t xml:space="preserve">The facility provides services under National Programme for the health care of the elderly as per guidelines </t>
  </si>
  <si>
    <t>ME A4.8</t>
  </si>
  <si>
    <t xml:space="preserve">The facility provides services under National Programme for Prevention and control of Cancer, Diabetes, Cardiovascular diseases &amp; Stroke (NPCDCS)  as per guidelines </t>
  </si>
  <si>
    <t>ME A4.9</t>
  </si>
  <si>
    <t xml:space="preserve">The facility Provides services under Integrated Disease Surveillance Programme as per Guidelines </t>
  </si>
  <si>
    <t>ME A4.10</t>
  </si>
  <si>
    <t>The facility provide services under National health Programme for deafness</t>
  </si>
  <si>
    <t>ME A4.11</t>
  </si>
  <si>
    <t>The facility provides services as per State specific health programmes</t>
  </si>
  <si>
    <t>ME A5.1</t>
  </si>
  <si>
    <t>The facility provides dietary services</t>
  </si>
  <si>
    <t>ME A5.2</t>
  </si>
  <si>
    <t xml:space="preserve">The facility provides laundry services </t>
  </si>
  <si>
    <t>ME A5.3.</t>
  </si>
  <si>
    <t xml:space="preserve">The facility provides security services </t>
  </si>
  <si>
    <t xml:space="preserve">Availability of Police post </t>
  </si>
  <si>
    <t>ME A5.4</t>
  </si>
  <si>
    <t xml:space="preserve">The facility provides housekeeping services </t>
  </si>
  <si>
    <t>ME A5.5</t>
  </si>
  <si>
    <t xml:space="preserve">The facility ensures maintenance services </t>
  </si>
  <si>
    <t>ME A5.6</t>
  </si>
  <si>
    <t>The facility provides pharmacy services</t>
  </si>
  <si>
    <t>ME A5.7.</t>
  </si>
  <si>
    <t>The facility has services of medical record department</t>
  </si>
  <si>
    <t>Availability of Medico-legal record services</t>
  </si>
  <si>
    <t>ME A6.1.</t>
  </si>
  <si>
    <t xml:space="preserve">The facility provides curatives &amp; preventive services for the health problems and diseases, prevalent locally. </t>
  </si>
  <si>
    <t xml:space="preserve">Availability of specific procedures for local prevalent emergencies </t>
  </si>
  <si>
    <t>Ask for the specific local health frequent emergencies. See if emergency is ready for it or not.</t>
  </si>
  <si>
    <t>ME A6.2</t>
  </si>
  <si>
    <t xml:space="preserve">There is process for consulting community/ or their representatives when planning or revising scope of services of the facility </t>
  </si>
  <si>
    <t>.</t>
  </si>
  <si>
    <t>Area of Concern - B Patient Rights</t>
  </si>
  <si>
    <t>ME B1.1.</t>
  </si>
  <si>
    <t xml:space="preserve">The facility has uniform and user-friendly signage system </t>
  </si>
  <si>
    <t>Availability  departmental signage's .</t>
  </si>
  <si>
    <t>OB</t>
  </si>
  <si>
    <t xml:space="preserve">Emergency department board is prominently displayed with facility of illumination in night. </t>
  </si>
  <si>
    <t>Availability of Directional  Signage's.</t>
  </si>
  <si>
    <t xml:space="preserve">OB </t>
  </si>
  <si>
    <t>Direction is displayed from main gate to direct.</t>
  </si>
  <si>
    <t>ME B1.2.</t>
  </si>
  <si>
    <t xml:space="preserve">The facility displays the services and entitlements available in its departments </t>
  </si>
  <si>
    <t>List of services including emergencies that are managed at the facility</t>
  </si>
  <si>
    <t>Names of doctor and nursing staff on duty are displayed and updated</t>
  </si>
  <si>
    <t>List of drugs available are displayed</t>
  </si>
  <si>
    <t>Important  numbers including ambulance, blood bank , police and referral centres displayed</t>
  </si>
  <si>
    <t>ME B1.3</t>
  </si>
  <si>
    <t xml:space="preserve">The facility has established citizen charter, which is followed at all levels </t>
  </si>
  <si>
    <t>ME B1.4.</t>
  </si>
  <si>
    <t xml:space="preserve">User charges are displayed and communicated to patients effectively </t>
  </si>
  <si>
    <t>ME B1.5</t>
  </si>
  <si>
    <t>Patients &amp; visitors are sensitised and educated through appropriate IEC / BCC approaches</t>
  </si>
  <si>
    <t>IEC Material is displayed</t>
  </si>
  <si>
    <t>ME B1.6.</t>
  </si>
  <si>
    <t xml:space="preserve">Information is available in local language and easy to understand </t>
  </si>
  <si>
    <t>Signage's and information  are available in local language</t>
  </si>
  <si>
    <t>ME B1.7.</t>
  </si>
  <si>
    <t xml:space="preserve">The facility provides information to patients and visitor through an exclusive set-up. </t>
  </si>
  <si>
    <t>Enquiry services are available 24X7.</t>
  </si>
  <si>
    <t>Enquiry services may be provided by registration clerk/Nurse in a small set up. For large and busy emergency departments there should be dedicated enquiry counter</t>
  </si>
  <si>
    <t>ME B1.8</t>
  </si>
  <si>
    <t xml:space="preserve">The facility ensures access to clinical records of patients to entitled personnel </t>
  </si>
  <si>
    <t>Treatment note/discharge note is given to patient</t>
  </si>
  <si>
    <t>RR/OB</t>
  </si>
  <si>
    <t>ME B2.1.</t>
  </si>
  <si>
    <t>Services are provided in manner that are sensitive to gender</t>
  </si>
  <si>
    <t xml:space="preserve">Separate room for examination of rape victims </t>
  </si>
  <si>
    <t>Availability of sexual assault forensic evidence kit</t>
  </si>
  <si>
    <t xml:space="preserve">Availability of protocols /guidelines for collection of forensic evidence in case of rape victim </t>
  </si>
  <si>
    <t>OB /RR</t>
  </si>
  <si>
    <t xml:space="preserve">Counselling services are available for rape victim and domestic violence </t>
  </si>
  <si>
    <t>OB/RR</t>
  </si>
  <si>
    <t xml:space="preserve">Availability of female staff if a male doctor examine a female patients </t>
  </si>
  <si>
    <t xml:space="preserve">OB/SI </t>
  </si>
  <si>
    <t xml:space="preserve">Separate toilets for male and females </t>
  </si>
  <si>
    <t xml:space="preserve">Demarcated male and female observation areas </t>
  </si>
  <si>
    <t>ME B2.2</t>
  </si>
  <si>
    <t xml:space="preserve">Religious and cultural preferences of patients and attendants are taken into consideration while delivering services  </t>
  </si>
  <si>
    <t>ME B2.3.</t>
  </si>
  <si>
    <t xml:space="preserve">Access to facility is provided without any physical barrier &amp; and friendly to people with disabilities </t>
  </si>
  <si>
    <t>Availability of Wheel chair/ stretcher for emergency</t>
  </si>
  <si>
    <t>Availability of ramps with railing</t>
  </si>
  <si>
    <t>Emergency is located at ground floor</t>
  </si>
  <si>
    <t>Ambulance has direct access to the receiving/triage area of the emergency.</t>
  </si>
  <si>
    <t>No vehicle parked on the way /in front of emergency entrance. Access road to emergency is wide enough for streamline moment of emergency</t>
  </si>
  <si>
    <t>Availability of disable friendly toilet</t>
  </si>
  <si>
    <t>ME B2.4.</t>
  </si>
  <si>
    <t xml:space="preserve">There is no discrimination on basis of social and economic status of the patients </t>
  </si>
  <si>
    <t>ME B2.5</t>
  </si>
  <si>
    <t xml:space="preserve">There is affirmative actions to ensure that vulnerable sections can access services   </t>
  </si>
  <si>
    <t>ME B3.1.</t>
  </si>
  <si>
    <t xml:space="preserve">Adequate visual privacy is provided at every point of care </t>
  </si>
  <si>
    <t>Screens provided at emergency</t>
  </si>
  <si>
    <t>At the examination and procedure area.</t>
  </si>
  <si>
    <t>ME B3.2.</t>
  </si>
  <si>
    <t xml:space="preserve">Confidentiality of patients records and clinical information is maintained </t>
  </si>
  <si>
    <t>Confidentiality of patient record maintained</t>
  </si>
  <si>
    <t>MLC cases are kept in secure place beyond access of general public</t>
  </si>
  <si>
    <t>ME B3.3.</t>
  </si>
  <si>
    <t xml:space="preserve">The facility ensures the behaviours of staff is dignified and respectful, while delivering the services </t>
  </si>
  <si>
    <t>Behaviour of staff is empathetic and courteous</t>
  </si>
  <si>
    <t>OB/PI</t>
  </si>
  <si>
    <t>ME B3.4.</t>
  </si>
  <si>
    <t>The facility ensures privacy and confidentiality to every patient, especially of those conditions having social stigma, and also safeguards vulnerable groups</t>
  </si>
  <si>
    <t xml:space="preserve">Privacy and confidentiality  of HIV, Rape, suicidal cases, domestic violence and psychotic cases  </t>
  </si>
  <si>
    <t>ME B4.1.</t>
  </si>
  <si>
    <t xml:space="preserve">There is established procedures for taking informed consent before treatment and procedures </t>
  </si>
  <si>
    <t>Consent is taken for invasive emergency procedures</t>
  </si>
  <si>
    <t>ME B4.2.</t>
  </si>
  <si>
    <t xml:space="preserve">Patient is informed about his/her rights  and responsibilities </t>
  </si>
  <si>
    <t>Display of patient rights and responsibilities.</t>
  </si>
  <si>
    <t>ME B4.3.</t>
  </si>
  <si>
    <t>Staff are aware of Patients rights responsibilities</t>
  </si>
  <si>
    <t>Staff is aware about patient rights and responsibilities</t>
  </si>
  <si>
    <t>SI</t>
  </si>
  <si>
    <t>ME B4.4.</t>
  </si>
  <si>
    <t xml:space="preserve">Information about the treatment is shared with patients or attendants, regularly </t>
  </si>
  <si>
    <t xml:space="preserve">Patient is informed about her clinical condition and treatment been provided </t>
  </si>
  <si>
    <t>PI</t>
  </si>
  <si>
    <t xml:space="preserve">Ask patients about what they have been communicated about the treatment plan </t>
  </si>
  <si>
    <t>ME B4.5.</t>
  </si>
  <si>
    <t>The facility has defined and established grievance redressal system in place</t>
  </si>
  <si>
    <t>Availability of complaint box and display of process for grievance  redresaal and whom to contact is displayed</t>
  </si>
  <si>
    <t>ME B5.1</t>
  </si>
  <si>
    <t>The facility provides cashless services to pregnant women, mothers and neonates as per prevalent government schemes</t>
  </si>
  <si>
    <t>Emergency services are free for all including pregnant woman, neonate and children</t>
  </si>
  <si>
    <t>PI/SI</t>
  </si>
  <si>
    <t>ME B5.2.</t>
  </si>
  <si>
    <t>The facility ensures that drugs prescribed are available at Pharmacy and wards</t>
  </si>
  <si>
    <t>Check that  patient party has not spent on purchasing drugs or consumables from outside.</t>
  </si>
  <si>
    <t>ME B5.3.</t>
  </si>
  <si>
    <t xml:space="preserve">It is ensured that facilities for the prescribed investigations are available at the facility </t>
  </si>
  <si>
    <t>Check that  patient party has not spent on diagnostics from outside.</t>
  </si>
  <si>
    <t>ME B5.4.</t>
  </si>
  <si>
    <t xml:space="preserve">The facility provide free of cost treatment to Below poverty line patients without administrative hassles </t>
  </si>
  <si>
    <t xml:space="preserve">Free Emergency Consultation for BPL patients </t>
  </si>
  <si>
    <t>PI/SI/RR</t>
  </si>
  <si>
    <t>ME B5.5.</t>
  </si>
  <si>
    <t xml:space="preserve">The facility ensures timely reimbursement of financial entitlements and reimbursement to the patients </t>
  </si>
  <si>
    <t>ME B5.6</t>
  </si>
  <si>
    <t>The facility ensure implementation of health insurance schemes as per National /state scheme</t>
  </si>
  <si>
    <t>Area of Concern - C Inputs</t>
  </si>
  <si>
    <t>ME C1.1.</t>
  </si>
  <si>
    <t xml:space="preserve">Departments have adequate space as per patient or work load  </t>
  </si>
  <si>
    <t xml:space="preserve">Adequate space for accommodating emergency load </t>
  </si>
  <si>
    <t>1000 square meters per 100 patient daily loads</t>
  </si>
  <si>
    <t xml:space="preserve">Availability of adequate waiting area 
</t>
  </si>
  <si>
    <t>ME C1.2.</t>
  </si>
  <si>
    <t xml:space="preserve">Patient amenities are provide as per patient load </t>
  </si>
  <si>
    <t>Availability of seating arrangement in the waiting area</t>
  </si>
  <si>
    <t xml:space="preserve">Availability of cold  Drinking water </t>
  </si>
  <si>
    <t xml:space="preserve">Availability of functional toilets </t>
  </si>
  <si>
    <t>ME C1.3.</t>
  </si>
  <si>
    <t xml:space="preserve">Departments have layout and demarcated areas as per functions </t>
  </si>
  <si>
    <t xml:space="preserve">Demarcated trolley bay </t>
  </si>
  <si>
    <t xml:space="preserve">Demarcated receiving /triage areas </t>
  </si>
  <si>
    <t xml:space="preserve">Demarcated Nursing station </t>
  </si>
  <si>
    <t>Demarcated duty room for doctor /nurse</t>
  </si>
  <si>
    <t xml:space="preserve">Demarcated resuscitation area </t>
  </si>
  <si>
    <t xml:space="preserve">Demarcated observation area/beds </t>
  </si>
  <si>
    <t>Demarcated dressing area /room</t>
  </si>
  <si>
    <t xml:space="preserve">Demarcated injection room </t>
  </si>
  <si>
    <t xml:space="preserve">Demarcated area for keeping serious patient for intensive monitoring </t>
  </si>
  <si>
    <t>Demarcated areas for keeping dead bodies.</t>
  </si>
  <si>
    <t xml:space="preserve">Separate room or linkage with mortuary/ Post mortem room </t>
  </si>
  <si>
    <t xml:space="preserve">Lay out is flexible </t>
  </si>
  <si>
    <t>All the fixture and furniture are movable to rearrange the different areas in case of  mass casualty</t>
  </si>
  <si>
    <t xml:space="preserve">Dedicated Minor OT </t>
  </si>
  <si>
    <t xml:space="preserve">Shaded porch for ambulance </t>
  </si>
  <si>
    <t>availability of clean and dirty utility room</t>
  </si>
  <si>
    <t>ME C1.4.</t>
  </si>
  <si>
    <t>The facility has adequate circulation area and open spaces according to need and local law</t>
  </si>
  <si>
    <t xml:space="preserve">Corridors at Emergency are broad enough for easy moment of stretcher and trolley </t>
  </si>
  <si>
    <t>2-3 meter</t>
  </si>
  <si>
    <t>ME C1.5.</t>
  </si>
  <si>
    <t xml:space="preserve">The facility has infrastructure for intramural and extramural communication </t>
  </si>
  <si>
    <t xml:space="preserve">Availability of functional  telephone and Intercom Services </t>
  </si>
  <si>
    <t>The ambulance(s) has a proper communication system(at least cell phone)</t>
  </si>
  <si>
    <t>ME C1.6.</t>
  </si>
  <si>
    <t xml:space="preserve">Service counters are available as per patient load </t>
  </si>
  <si>
    <t xml:space="preserve">Availability of emergency beds as per load </t>
  </si>
  <si>
    <t xml:space="preserve">5% of the total beds </t>
  </si>
  <si>
    <t>Availability of buffer beds for handling mass causality and disaster</t>
  </si>
  <si>
    <t>ME C1.7.</t>
  </si>
  <si>
    <t xml:space="preserve">The facility and departments are planned to ensure structure follows the function/processes (Structure commensurate with the function of the hospital) </t>
  </si>
  <si>
    <t>Unidirectional flow of services.</t>
  </si>
  <si>
    <t>Receiving/Triage-Resucitation-observtion beds- Procedures area. There is no crises cross</t>
  </si>
  <si>
    <t>Separate entrance for emergency department</t>
  </si>
  <si>
    <t>Entrance of Emergency should not be shared with OPD and IPD</t>
  </si>
  <si>
    <t xml:space="preserve">Emergency has functional linkage with Major OT , ICU and labour room , Indoors and laboratories </t>
  </si>
  <si>
    <t>Emergency is located near to the entry of the hospital</t>
  </si>
  <si>
    <t>ME C2.1</t>
  </si>
  <si>
    <t xml:space="preserve">The facility ensures the seismic safety of the infrastructure </t>
  </si>
  <si>
    <t xml:space="preserve">Non structural components are properly secured </t>
  </si>
  <si>
    <t xml:space="preserve">Check for fixtures and furniture like cupboards, cabinets, and heavy equipments , hanging objects are properly fastened and secured </t>
  </si>
  <si>
    <t>ME C2.2</t>
  </si>
  <si>
    <t>The facility ensures safety of lifts and lifts have required certificate from the designated bodies/ board</t>
  </si>
  <si>
    <t>ME C2.3.</t>
  </si>
  <si>
    <t xml:space="preserve">The facility ensures safety of electrical establishment </t>
  </si>
  <si>
    <t>Emergency department does not have temporary connections and loosely hanging wires</t>
  </si>
  <si>
    <t>ME C2.4.</t>
  </si>
  <si>
    <t xml:space="preserve">Physical condition of buildings are safe for providing patient care </t>
  </si>
  <si>
    <t xml:space="preserve">Floors of the Emergency are non slippery and even </t>
  </si>
  <si>
    <t>Windows have grills and wire meshwork</t>
  </si>
  <si>
    <t>ME C3.1.</t>
  </si>
  <si>
    <t>The facility has plan for prevention of fire</t>
  </si>
  <si>
    <t>Emergency has sufficient fire  exit to permit safe escape to its occupant at time of fire</t>
  </si>
  <si>
    <t>Check the fire exits are clearly visible and routes to reach exit are clearly marked.</t>
  </si>
  <si>
    <t>ME C3.2.</t>
  </si>
  <si>
    <t xml:space="preserve">The facility has adequate fire fighting Equipment </t>
  </si>
  <si>
    <t>Emergency has installed fire Extinguisher  that is Class A , Class B, C type or ABC type</t>
  </si>
  <si>
    <t>Check the expiry date for fire extinguishers are displayed on each extinguisher as well as due date for next refilling is clearly mentioned</t>
  </si>
  <si>
    <t>ME C3.3.</t>
  </si>
  <si>
    <t xml:space="preserve">The facility has a system of periodic training of staff and conducts mock drills regularly for fire and other disaster situation </t>
  </si>
  <si>
    <t>Check for staff competencies for operating fire extinguisher and what to do in case of fire</t>
  </si>
  <si>
    <t>ME C4.1.</t>
  </si>
  <si>
    <t xml:space="preserve">The facility has adequate specialist doctors as per service provision </t>
  </si>
  <si>
    <t xml:space="preserve">Availability of specialist Doctor </t>
  </si>
  <si>
    <t xml:space="preserve">Check for specialist on call/ full time </t>
  </si>
  <si>
    <t>ME C4.2.</t>
  </si>
  <si>
    <t xml:space="preserve">The facility has adequate general duty doctors as per service provision and work load </t>
  </si>
  <si>
    <t xml:space="preserve">Availability of emergency medical officer </t>
  </si>
  <si>
    <t>ME C4.3.</t>
  </si>
  <si>
    <t xml:space="preserve">The facility has adequate nursing staff as per service provision and work load </t>
  </si>
  <si>
    <t xml:space="preserve">Availability of Nursing staff </t>
  </si>
  <si>
    <t>OB/RR/SI</t>
  </si>
  <si>
    <t xml:space="preserve">At least 2 in day and 1 in night </t>
  </si>
  <si>
    <t>ME C4.4.</t>
  </si>
  <si>
    <t xml:space="preserve">The facility has adequate technicians/paramedics as per requirement </t>
  </si>
  <si>
    <t xml:space="preserve">Availability of dresser /paramedic </t>
  </si>
  <si>
    <t>ME C4.5.</t>
  </si>
  <si>
    <t xml:space="preserve">The facility has adequate support / general staff </t>
  </si>
  <si>
    <t xml:space="preserve">Dedicated 24X7 house keeping staff </t>
  </si>
  <si>
    <t>availability of dedicated security guards 24X7</t>
  </si>
  <si>
    <t>SI/RR</t>
  </si>
  <si>
    <t>Availability of registration clerk</t>
  </si>
  <si>
    <t>Availability of Drivers for Ambulance 24X7</t>
  </si>
  <si>
    <t>Triage and Mass Casualty  Management</t>
  </si>
  <si>
    <t>Basic life support (BLS)/ Advance life support (ALS)</t>
  </si>
  <si>
    <t>Bio Medical waste Management</t>
  </si>
  <si>
    <t xml:space="preserve"> Infection control and hand hygiene </t>
  </si>
  <si>
    <t>Patient Safety</t>
  </si>
  <si>
    <t xml:space="preserve">Staff is skilled for emergency procedures </t>
  </si>
  <si>
    <t>Staff is skilled for resuscitation and use defibrillator</t>
  </si>
  <si>
    <t xml:space="preserve">Staff is skilled for maintaining clinical records </t>
  </si>
  <si>
    <t>ME C5.1.</t>
  </si>
  <si>
    <t xml:space="preserve">The departments have availability of adequate drugs at point of use </t>
  </si>
  <si>
    <t>Availability of Analgesics/Antipyretics/Anti Inflammatory</t>
  </si>
  <si>
    <t xml:space="preserve">OB/RR </t>
  </si>
  <si>
    <t>Tracers as per State EDL</t>
  </si>
  <si>
    <t xml:space="preserve">Availability of Antibiotics </t>
  </si>
  <si>
    <t xml:space="preserve">Availability of Infusion Fluids </t>
  </si>
  <si>
    <t>Availability of Drugs acting on CVS</t>
  </si>
  <si>
    <t>Availability of drugs action on CNS/PNS</t>
  </si>
  <si>
    <t xml:space="preserve">Availability of dressing material and antiseptic lotion </t>
  </si>
  <si>
    <t>Drugs for Respiratory System</t>
  </si>
  <si>
    <t xml:space="preserve">Hormonal Preparation </t>
  </si>
  <si>
    <t>Availability of emergency drugs in ambulance</t>
  </si>
  <si>
    <t>Availability of drugs for obstetric emergencies</t>
  </si>
  <si>
    <t>Megsulf, Oxytocin, Plasma Expanders</t>
  </si>
  <si>
    <t xml:space="preserve">Availability of Medical gases </t>
  </si>
  <si>
    <t xml:space="preserve">Availability of Oxygen Cylinders </t>
  </si>
  <si>
    <t xml:space="preserve">Availability of Immunological </t>
  </si>
  <si>
    <t>Polyvalent Anti snake Venom, Anti tetanus Human Immunoglobin</t>
  </si>
  <si>
    <t xml:space="preserve">Antidotes and Other Substances used in Poisonings </t>
  </si>
  <si>
    <t xml:space="preserve">Inj. Atropine Sulphate </t>
  </si>
  <si>
    <t>ME C5.2.</t>
  </si>
  <si>
    <t xml:space="preserve">The departments have adequate consumables at point of use </t>
  </si>
  <si>
    <t xml:space="preserve">Resuscitation Consumables / Tubes </t>
  </si>
  <si>
    <t xml:space="preserve">Masks, Ryles tubes, Catheters, Chest Tube, ET tubes etc </t>
  </si>
  <si>
    <t xml:space="preserve">Availability of disposables at dressing room </t>
  </si>
  <si>
    <t>Availability of consumables in ambulance</t>
  </si>
  <si>
    <t xml:space="preserve">Dressing material / Suture material </t>
  </si>
  <si>
    <t>ME C5.3.</t>
  </si>
  <si>
    <t xml:space="preserve">Emergency drug trays are maintained at every point of care, where ever it may be needed </t>
  </si>
  <si>
    <t xml:space="preserve">Emergency Drug Tray/ Crash Cart is maintained at emergency </t>
  </si>
  <si>
    <t>ME C6.1.</t>
  </si>
  <si>
    <t xml:space="preserve">Availability of equipment &amp; instruments for examination &amp; monitoring of patients </t>
  </si>
  <si>
    <t xml:space="preserve">Availability of functional Equipment  &amp;Instruments for examination &amp; Monitoring </t>
  </si>
  <si>
    <t xml:space="preserve">BP apparatus, Multiparameter Torch, hammer , Spot Light </t>
  </si>
  <si>
    <t>Availability of Monitoring equipments in ambulance</t>
  </si>
  <si>
    <t>ME C6.2.</t>
  </si>
  <si>
    <t xml:space="preserve">Availability of equipment &amp; instruments for treatment procedures, being undertaken in the facility  </t>
  </si>
  <si>
    <t xml:space="preserve">Availability of dressing tray for Emergency  procedures </t>
  </si>
  <si>
    <t>Dressing tray  are in adequate numbers as per load</t>
  </si>
  <si>
    <t xml:space="preserve">Availability of instruments for emergency obstetrics procedure </t>
  </si>
  <si>
    <t>ME C6.3.</t>
  </si>
  <si>
    <t>Availability of equipment &amp; instruments for diagnostic procedures being undertaken in the facility</t>
  </si>
  <si>
    <t xml:space="preserve">Availability of Point of care diagnostic devices </t>
  </si>
  <si>
    <t xml:space="preserve"> Glucometer, ECG and HIV rapid diagnostic kit</t>
  </si>
  <si>
    <t>ME C6.4.</t>
  </si>
  <si>
    <t>Availability of equipment and instruments for resuscitation of patients and for providing intensive and critical care to patients</t>
  </si>
  <si>
    <t>Availability  of functional Instruments for Resuscitation.</t>
  </si>
  <si>
    <t>Ambu bag, defibrillator, layrngo scope, nebulizer, suction apparatus , LMA</t>
  </si>
  <si>
    <t>Availability of resuscitation equipments in ambulance</t>
  </si>
  <si>
    <t>ME C6.5.</t>
  </si>
  <si>
    <t>Availability of Equipment for Storage</t>
  </si>
  <si>
    <t>Availability of equipment for storage for drugs</t>
  </si>
  <si>
    <t>Refrigerator, Crash cart/Drug trolley, instrument trolley, dressing trolley</t>
  </si>
  <si>
    <t>ME C6.6</t>
  </si>
  <si>
    <t>Availability of functional equipment and instruments for support services</t>
  </si>
  <si>
    <t>Availability of equipments for cleaning</t>
  </si>
  <si>
    <t xml:space="preserve">Buckets for mopping, mops, duster, waste trolley, Deck brush </t>
  </si>
  <si>
    <t xml:space="preserve">Availability of equipment for sterilization and disinfection </t>
  </si>
  <si>
    <t>Boiler</t>
  </si>
  <si>
    <t>ME C6.7.</t>
  </si>
  <si>
    <t xml:space="preserve">Departments have patient furniture and fixtures as per load and service provision </t>
  </si>
  <si>
    <t>Availability of patient beds with prop up facility  and wheels</t>
  </si>
  <si>
    <t>Availability of attachment/accessories with patient bed</t>
  </si>
  <si>
    <t>Hospital graded Mattress, IV stand, bed rails, Bed pan</t>
  </si>
  <si>
    <t xml:space="preserve">Availability of fixtures </t>
  </si>
  <si>
    <t>Spot light, electrical fixture for equipments like suction, monitor and defibrillator, X ray view box</t>
  </si>
  <si>
    <t>Availability of furniture at emergency</t>
  </si>
  <si>
    <t>Doctors Chair, Patient Stool, Examination Table, Chair, Table, Footstep, cupboard</t>
  </si>
  <si>
    <t xml:space="preserve">Area of Concern - D Support Services </t>
  </si>
  <si>
    <t>ME D1.1.</t>
  </si>
  <si>
    <t>The facility has established system for maintenance of critical Equipment</t>
  </si>
  <si>
    <t>All equipments are covered under AMC including preventive maintenance</t>
  </si>
  <si>
    <t>There is system of timely corrective  break down maintenance of the equipments</t>
  </si>
  <si>
    <t>Staff is skilled for trouble shooting in case equipment malfunction</t>
  </si>
  <si>
    <t>ME D1.2.</t>
  </si>
  <si>
    <t xml:space="preserve">The facility has established procedure for internal and external calibration of measuring Equipment </t>
  </si>
  <si>
    <t xml:space="preserve">All the measuring equipments/ instrument  are calibrated </t>
  </si>
  <si>
    <t xml:space="preserve">OB/ RR </t>
  </si>
  <si>
    <t>ME D1.3.</t>
  </si>
  <si>
    <t>Operating and maintenance instructions are available with the users of equipment</t>
  </si>
  <si>
    <t xml:space="preserve">Operating instructions for critical equipments are available </t>
  </si>
  <si>
    <t>ME D2.1</t>
  </si>
  <si>
    <t xml:space="preserve">There is established procedure for forecasting and indenting drugs and consumables </t>
  </si>
  <si>
    <t xml:space="preserve">There is established system of timely  indenting of consumables and drugs </t>
  </si>
  <si>
    <t xml:space="preserve">Stock level are daily updated
Requisition are timely placed                    
</t>
  </si>
  <si>
    <t>ME D2.2</t>
  </si>
  <si>
    <t>The facility has establish procedure for procurement of drugs</t>
  </si>
  <si>
    <t>ME D2.3.</t>
  </si>
  <si>
    <t>The facility ensures proper storage of drugs and consumables</t>
  </si>
  <si>
    <t xml:space="preserve">Drugs are stored in containers/tray/crash cart and are labelled </t>
  </si>
  <si>
    <t xml:space="preserve">Empty and  filled cylinders are labelled </t>
  </si>
  <si>
    <t>ME D2.4.</t>
  </si>
  <si>
    <t xml:space="preserve">The facility ensures management of expiry and near expiry drugs </t>
  </si>
  <si>
    <t xml:space="preserve">Expiry dates' are maintained at emergency drug tray </t>
  </si>
  <si>
    <t xml:space="preserve">No expiry drug found </t>
  </si>
  <si>
    <t>Records for expiry and near expiry drugs are maintained for drug stored at department</t>
  </si>
  <si>
    <t>RR</t>
  </si>
  <si>
    <t>ME D2.5.</t>
  </si>
  <si>
    <t>The facility has established procedure for inventory management techniques</t>
  </si>
  <si>
    <t>There is practice of calculating and maintaining buffer stock in Emergency</t>
  </si>
  <si>
    <t>Department maintained stock and expenditure register of drugs and consumables in Emergency</t>
  </si>
  <si>
    <t>RR/SI</t>
  </si>
  <si>
    <t>There is practice of calculating and maintaining buffer stock in ambulance</t>
  </si>
  <si>
    <t>Department maintained stock and expenditure register of drugs and consumables in ambulance</t>
  </si>
  <si>
    <t>ME D2.6.</t>
  </si>
  <si>
    <t>There is a procedure for periodically replenishing the drugs in patient care areas</t>
  </si>
  <si>
    <t xml:space="preserve">There is procedure for replenishing drug tray emergency crash cart </t>
  </si>
  <si>
    <t>There is procedure for replenishing drug tray emergency crash cart in ambulance</t>
  </si>
  <si>
    <t>OB/SI</t>
  </si>
  <si>
    <t>There is no stock out of drugs</t>
  </si>
  <si>
    <t>ME D2.7.</t>
  </si>
  <si>
    <t xml:space="preserve">There is process for storage of vaccines and other drugs, requiring controlled temperature </t>
  </si>
  <si>
    <t>Temperature of refrigerators are kept as per storage requirement  and records are maintained</t>
  </si>
  <si>
    <t>Check for temperature charts are maintained and updated periodically</t>
  </si>
  <si>
    <t>ME D2.8.</t>
  </si>
  <si>
    <t xml:space="preserve">There is a procedure for secure storage of narcotic and psychotropic drugs </t>
  </si>
  <si>
    <t xml:space="preserve">Narcotics and psychotropic drugs are kept in lock and key </t>
  </si>
  <si>
    <t>ME D3.1.</t>
  </si>
  <si>
    <t xml:space="preserve">The facility provides adequate illumination level at patient care areas </t>
  </si>
  <si>
    <t>Adequate illumination at procedure area</t>
  </si>
  <si>
    <t>Resuscitation area, dressing room and  examination area</t>
  </si>
  <si>
    <t>Adequate illumination at receiving and triage area</t>
  </si>
  <si>
    <t>ME D3.2.</t>
  </si>
  <si>
    <t xml:space="preserve">The facility has provision of restriction of visitors in patient areas </t>
  </si>
  <si>
    <t>Visitors are restricted at resuscitation and  procedure area</t>
  </si>
  <si>
    <t>ME D3.3</t>
  </si>
  <si>
    <t>The facility ensures safe and comfortable environment for patients and service providers</t>
  </si>
  <si>
    <t>Temperature control and ventilation in patient care area</t>
  </si>
  <si>
    <t>PI/OB</t>
  </si>
  <si>
    <t>Fans/ Air conditioning/Heating/Exhaust/Ventilators as per environment condition and requirement</t>
  </si>
  <si>
    <t>Temperature control and ventilation in nursing station/duty room</t>
  </si>
  <si>
    <t>ME D3.4.</t>
  </si>
  <si>
    <t xml:space="preserve">The facility has security system in place at patient care areas </t>
  </si>
  <si>
    <t>There are set procedures for handling mass situation and violence in emergency</t>
  </si>
  <si>
    <t xml:space="preserve">See for linkage to police, self protection form staff </t>
  </si>
  <si>
    <t>Hospital has sound security system to manage overcrowding in emergency</t>
  </si>
  <si>
    <t>ME D3.5</t>
  </si>
  <si>
    <t>The facility has established measure for safety and security of female staff</t>
  </si>
  <si>
    <t>Ask female staff whether they feel secure at work place</t>
  </si>
  <si>
    <t>ME D4.1</t>
  </si>
  <si>
    <t xml:space="preserve">Exterior of the  facility building is maintained appropriately </t>
  </si>
  <si>
    <t xml:space="preserve">Building is painted/whitewashed in uniform colour </t>
  </si>
  <si>
    <t xml:space="preserve">Interior of patient care areas are plastered &amp; painted </t>
  </si>
  <si>
    <t>ME D4.2.</t>
  </si>
  <si>
    <t xml:space="preserve">Patient care areas are clean and hygienic </t>
  </si>
  <si>
    <t xml:space="preserve">Floors, walls, roof, roof topes, sinks patient care and circulation  areas are Clean </t>
  </si>
  <si>
    <t>All area are clean  with no dirt,grease,littering and cobwebs</t>
  </si>
  <si>
    <t>Surface of furniture and fixtures are clean</t>
  </si>
  <si>
    <t>Toilets are clean with functional flush and running water</t>
  </si>
  <si>
    <t>ME D4.3.</t>
  </si>
  <si>
    <t xml:space="preserve">Hospital infrastructure is adequately maintained </t>
  </si>
  <si>
    <t xml:space="preserve">Check for there is no seepage , Cracks, chipping of plaster </t>
  </si>
  <si>
    <t>Window panes , doors and other fixtures are intact</t>
  </si>
  <si>
    <t xml:space="preserve">Patients beds are intact and  painted </t>
  </si>
  <si>
    <t>Mattresses are intact and clean</t>
  </si>
  <si>
    <t>ME D4.4</t>
  </si>
  <si>
    <t xml:space="preserve">Hospital maintains the open area and landscaping of them </t>
  </si>
  <si>
    <t>ME D4.5.</t>
  </si>
  <si>
    <t xml:space="preserve">The facility has policy of removal of condemned junk material </t>
  </si>
  <si>
    <t>No condemned/Junk material in the Emergency</t>
  </si>
  <si>
    <t>ME D4.6</t>
  </si>
  <si>
    <t xml:space="preserve">The facility has established procedures for pest, rodent and animal control </t>
  </si>
  <si>
    <t>No stray animal/rodent/birds</t>
  </si>
  <si>
    <t>ME D5.1.</t>
  </si>
  <si>
    <t xml:space="preserve">The facility has adequate arrangement storage and supply for portable water in all functional areas  </t>
  </si>
  <si>
    <t xml:space="preserve">Availability of 24x7 running and potable water </t>
  </si>
  <si>
    <t>ME D5.2.</t>
  </si>
  <si>
    <t>The facility ensures adequate power backup in all patient care areas as per load</t>
  </si>
  <si>
    <t>Availability of power back in Emergency</t>
  </si>
  <si>
    <t xml:space="preserve">Availability of UPS </t>
  </si>
  <si>
    <t>Availability of Emergency light</t>
  </si>
  <si>
    <t>ME D5.3.</t>
  </si>
  <si>
    <t>Critical areas of the facility ensures availability of oxygen, medical gases and vacuum supply</t>
  </si>
  <si>
    <t xml:space="preserve">Availability  of Centralized /local piped Oxygen and vacuum supply </t>
  </si>
  <si>
    <t>ME D6.1</t>
  </si>
  <si>
    <t xml:space="preserve">The facility has provision of nutritional assessment of the patients </t>
  </si>
  <si>
    <t>ME D6.2</t>
  </si>
  <si>
    <t xml:space="preserve">The facility provides diets according to nutritional requirements of the patients </t>
  </si>
  <si>
    <t>ME D6.3</t>
  </si>
  <si>
    <t xml:space="preserve">Hospital has standard procedures for preparation, handling, storage and distribution of diets, as per requirement of patients </t>
  </si>
  <si>
    <t>ME D7.1.</t>
  </si>
  <si>
    <t>The facility has adequate sets of linen</t>
  </si>
  <si>
    <t>Clean Linens are provided at observation beds</t>
  </si>
  <si>
    <t>ME D7.2.</t>
  </si>
  <si>
    <t xml:space="preserve">The facility has established procedures for changing of linen in patient care areas </t>
  </si>
  <si>
    <t>Linen are changed after change shift of each patient or whenever it get soiled</t>
  </si>
  <si>
    <t>ME D7.3</t>
  </si>
  <si>
    <t>The facility has standard procedures for handling , collection, transportation and washing  of linen</t>
  </si>
  <si>
    <t>There is  system to check the cleanliness and Quantity of the linen received from laundry</t>
  </si>
  <si>
    <t>ME D8.1</t>
  </si>
  <si>
    <t xml:space="preserve">The facility has established procures for management of activities of Rogi Kalyan Samitis </t>
  </si>
  <si>
    <t>ME D8.2</t>
  </si>
  <si>
    <t>The facility has established procedures for community based monitoring of its services</t>
  </si>
  <si>
    <t>ME D9.1</t>
  </si>
  <si>
    <t xml:space="preserve">The facility ensures the proper utilization of fund provided to it </t>
  </si>
  <si>
    <t>ME D9.2</t>
  </si>
  <si>
    <t xml:space="preserve">The facility ensures proper planning and requisition of resources based on its need </t>
  </si>
  <si>
    <t>ME D10.1.</t>
  </si>
  <si>
    <t xml:space="preserve">The facility has requisite licences and certificates for operation of hospital and different activities </t>
  </si>
  <si>
    <t>Valid licences for ambulances are available</t>
  </si>
  <si>
    <t>ME D10.2</t>
  </si>
  <si>
    <t xml:space="preserve">Updated copies of relevant laws, regulations and government orders are available at the facility </t>
  </si>
  <si>
    <t>ME D10.3.</t>
  </si>
  <si>
    <t>The facility ensure relevant processes are in compliance with statutory requirement</t>
  </si>
  <si>
    <t>Staff is aware of requirements of medico legal cases</t>
  </si>
  <si>
    <t>ME D11.1.</t>
  </si>
  <si>
    <t xml:space="preserve">The facility has established job description as per govt guidelines </t>
  </si>
  <si>
    <t xml:space="preserve">Staff is aware of their role and responsibilities 
</t>
  </si>
  <si>
    <t>ME D11.2.</t>
  </si>
  <si>
    <t xml:space="preserve">The facility has a established procedure for duty roster and deputation to different departments </t>
  </si>
  <si>
    <t>There is procedure to ensure that staff is available on duty as per duty roster</t>
  </si>
  <si>
    <t>Check for system for recording time of reporting and relieving (Attendance register/ Biometrics etc)</t>
  </si>
  <si>
    <t>There is designated  in charge for department</t>
  </si>
  <si>
    <t>ME D11.3.</t>
  </si>
  <si>
    <t>The facility ensures the adherence to dress code as mandated by its administration / the health department</t>
  </si>
  <si>
    <t xml:space="preserve">Doctor, nursing staff and support staff adhere to their respective dress code </t>
  </si>
  <si>
    <t>ME D12.1</t>
  </si>
  <si>
    <t>There is established system for contract management for out sourced services</t>
  </si>
  <si>
    <t>There is procedure to  monitor the quality and adequacy of  outsourced services on regular basis</t>
  </si>
  <si>
    <t>Verification of outsourced services (cleaning/ Dietary/Laundry/Security/Maintenance)  provided are done by designated in-house staff</t>
  </si>
  <si>
    <t>ME D12.2</t>
  </si>
  <si>
    <t>There is a system of periodic review of quality of out sourced services</t>
  </si>
  <si>
    <t xml:space="preserve">Area of Concern - E Clinical Services </t>
  </si>
  <si>
    <t>ME E1.1.</t>
  </si>
  <si>
    <t xml:space="preserve">The facility has established procedure for registration of patients </t>
  </si>
  <si>
    <t xml:space="preserve"> Unique  identification number  is given to each patient during process of registration</t>
  </si>
  <si>
    <t>Patient demographic details are recorded in admission records</t>
  </si>
  <si>
    <t>Check for that patient demographics like Name, age, Sex, Address, Chief complaint, etc.</t>
  </si>
  <si>
    <t>ME E1.2</t>
  </si>
  <si>
    <t xml:space="preserve">The facility has a established procedure for OPD consultation </t>
  </si>
  <si>
    <t>ME E1.3.</t>
  </si>
  <si>
    <t xml:space="preserve">There is established procedure for admission of patients </t>
  </si>
  <si>
    <t>There is established criteria for admission through emergency department</t>
  </si>
  <si>
    <t>There is establish procedure for admission of MLC cases as per prevalent laws</t>
  </si>
  <si>
    <t>There is establish procedure for prisoners as per prevalent local laws</t>
  </si>
  <si>
    <t xml:space="preserve">Admission is done by written order of a qualified doctor </t>
  </si>
  <si>
    <t>There is no delay in  treatment because of admission process</t>
  </si>
  <si>
    <t>Time of admission is recorded in patient record</t>
  </si>
  <si>
    <t>There is no delay in  transfer of patient to respective department once admission is confirmed</t>
  </si>
  <si>
    <t xml:space="preserve">Emergency department is aware of admission criteria to critical care units </t>
  </si>
  <si>
    <t xml:space="preserve">Like ICU, SNCU, Burn cases </t>
  </si>
  <si>
    <t>Staff is aware of cases that can not be admitted at the facility due to constraint in scope of services</t>
  </si>
  <si>
    <t>ME E1.4.</t>
  </si>
  <si>
    <t xml:space="preserve">There is established procedure for managing patients, in case beds are not available at the facility </t>
  </si>
  <si>
    <t>The is provision of extra beds, trolley beds  in case of high occupancy or mass casualty</t>
  </si>
  <si>
    <t>ME E2.1.</t>
  </si>
  <si>
    <t xml:space="preserve">There is established procedure for initial assessment of patients </t>
  </si>
  <si>
    <t>Assessment criteria of different kind of medical emergencies is defined and practiced</t>
  </si>
  <si>
    <t>Use of standard criteria of assessment like Glasgow comma scale, Poly trauma, MI, burn patient, paediatric patient, pain assessment criteria etc.</t>
  </si>
  <si>
    <t xml:space="preserve">Initial assessment and treatment is provided immediately  
 </t>
  </si>
  <si>
    <t>Initial assessment is documented preferably within 2 hours</t>
  </si>
  <si>
    <t>ME E2.2.</t>
  </si>
  <si>
    <t xml:space="preserve">There is established procedure for follow-up/ reassessment of Patients </t>
  </si>
  <si>
    <t>There is fixed schedule for reassessment of patient under observation</t>
  </si>
  <si>
    <t>ME E3.1.</t>
  </si>
  <si>
    <t>Facility has established procedure for continuity of care during interdepartmental transfer</t>
  </si>
  <si>
    <t>There is procedure for hand over for patient transfer from emergency to IPD /OT</t>
  </si>
  <si>
    <t>Check for how hand over is given from emergency to ward, ICU, SNCU etc.</t>
  </si>
  <si>
    <t xml:space="preserve">There is a procedure consultation of  the patient to other specialist with in the hospital </t>
  </si>
  <si>
    <t>ME E3.2.</t>
  </si>
  <si>
    <t>Facility provides appropriate referral linkages to the patients/Services  for transfer to other/higher facilities to assure their continuity of care.</t>
  </si>
  <si>
    <t>Patient referred with referral slip</t>
  </si>
  <si>
    <t xml:space="preserve">Availability of referral linkages to higher centres. </t>
  </si>
  <si>
    <t xml:space="preserve">Check how patient are referred if services are not available </t>
  </si>
  <si>
    <t>Advance communication is done with higher centre</t>
  </si>
  <si>
    <t>Referral vehicle is being arranged</t>
  </si>
  <si>
    <t>Referral in or referral out register is maintained</t>
  </si>
  <si>
    <t xml:space="preserve">Facility has functional referral linkages to lower facilities </t>
  </si>
  <si>
    <t>Check for if there is any system of follow up</t>
  </si>
  <si>
    <t>Check for referral cards filled from lower facilities</t>
  </si>
  <si>
    <t>ME E3.3.</t>
  </si>
  <si>
    <t xml:space="preserve">A person is identified for care during all steps of care </t>
  </si>
  <si>
    <t xml:space="preserve">Doctor and nurse is designated for each patient admitted to emergency ward </t>
  </si>
  <si>
    <t>ME E3.4</t>
  </si>
  <si>
    <t xml:space="preserve">Facility is connected to medical colleges through telemedicine services </t>
  </si>
  <si>
    <t>ME E4.1.</t>
  </si>
  <si>
    <t xml:space="preserve">Procedure for identification of patients is established at the facility </t>
  </si>
  <si>
    <t>There is a process  for ensuring the  identification before any clinical procedure</t>
  </si>
  <si>
    <t>Patient id band/ verbal confirmation/Bed no. etc.</t>
  </si>
  <si>
    <t>ME E4.2.</t>
  </si>
  <si>
    <t>Procedure for ensuring timely and accurate nursing care as per treatment plan is established at the facility</t>
  </si>
  <si>
    <t xml:space="preserve">Treatment chart are maintained </t>
  </si>
  <si>
    <t>Check for treatment chart are updated and drugs given are marked. Co relate it with drugs and doses prescribed.</t>
  </si>
  <si>
    <t xml:space="preserve">There is a process to ensure the accuracy of verbal/telephonic orders  </t>
  </si>
  <si>
    <t>Verbal orders are rechecked before administration</t>
  </si>
  <si>
    <t>ME E4.3.</t>
  </si>
  <si>
    <t>There is established procedure of patient hand over, whenever staff duty change happens</t>
  </si>
  <si>
    <t>Patient hand over is given during the change in the shift</t>
  </si>
  <si>
    <t>Nursing Handover register is maintained</t>
  </si>
  <si>
    <t>Hand over is given bed side</t>
  </si>
  <si>
    <t>ME E4.4.</t>
  </si>
  <si>
    <t xml:space="preserve">Nursing records are maintained </t>
  </si>
  <si>
    <t xml:space="preserve">Nursing notes are maintained adequately </t>
  </si>
  <si>
    <t>Check for nursing note register. Notes are adequately written</t>
  </si>
  <si>
    <t>ME E4.5.</t>
  </si>
  <si>
    <t xml:space="preserve">There is procedure for periodic monitoring of patients </t>
  </si>
  <si>
    <t xml:space="preserve">Patient Vitals are monitored and recorded periodically </t>
  </si>
  <si>
    <t>Check for TPR chart, IO chart, any other vital required is monitored</t>
  </si>
  <si>
    <t xml:space="preserve">Critical patients are monitored continually </t>
  </si>
  <si>
    <t xml:space="preserve">RR/OB </t>
  </si>
  <si>
    <t>Check for use of cardiac monitor/multi parameter</t>
  </si>
  <si>
    <t>ME E5.1.</t>
  </si>
  <si>
    <t xml:space="preserve">The facility identifies vulnerable patients and ensure their safe care </t>
  </si>
  <si>
    <t>Vulnerable patients are identified and measures are taken to protect them from any harm</t>
  </si>
  <si>
    <t xml:space="preserve">Unstable, irritable, unconscious. Psychotic  and serious patients are identified </t>
  </si>
  <si>
    <t>ME E5.2.</t>
  </si>
  <si>
    <t>The facility identifies high risk  patients and ensure their care, as per their need</t>
  </si>
  <si>
    <t>High risk medical emergencies are identified and treatment given on priority</t>
  </si>
  <si>
    <t>ME E6.1.</t>
  </si>
  <si>
    <t>Facility ensured that drugs are prescribed in generic name only</t>
  </si>
  <si>
    <t xml:space="preserve">Check for BHT  if drugs are prescribed under generic name only </t>
  </si>
  <si>
    <t>ME E6.2.</t>
  </si>
  <si>
    <t>There is procedure of rational use of drugs</t>
  </si>
  <si>
    <t>Check for that relevant Standard treatment guideline are available at point of use</t>
  </si>
  <si>
    <t>Check staff is aware of the drug regime and doses as per STG</t>
  </si>
  <si>
    <t>Check BHT that drugs are prescribed as per STG</t>
  </si>
  <si>
    <t xml:space="preserve">Availability of drug formulary at emergency </t>
  </si>
  <si>
    <t>ME E7.1.</t>
  </si>
  <si>
    <t xml:space="preserve">There is process for identifying and cautious administration of high alert drugs </t>
  </si>
  <si>
    <t>High alert drugs available in department are identified</t>
  </si>
  <si>
    <t>Electrolytes like Potassium chloride,opiods, Neuro muscular blocking agent, Anti thrombolytic agent, insulin, warfarin, Heparin, Adrenergic agonist etc.</t>
  </si>
  <si>
    <t>Maximum dose of high alert drugs are defined and communicated</t>
  </si>
  <si>
    <t>Value for maximum doses as per age, weight and diagnosis are available with nursing station and doctor</t>
  </si>
  <si>
    <t>There is process to ensure that right doses of high alert drugs are only given</t>
  </si>
  <si>
    <t>A system of independent double check before administration, Error prone medical abbreviations are avoided</t>
  </si>
  <si>
    <t>ME E7.2.</t>
  </si>
  <si>
    <t>Medication orders are written legibly and adequately</t>
  </si>
  <si>
    <t xml:space="preserve">Every Medical advice and procedure is accompanied with date , time and signature </t>
  </si>
  <si>
    <t>Check for the writing, It  comprehendible by the clinical staff</t>
  </si>
  <si>
    <t>ME E7.3.</t>
  </si>
  <si>
    <t xml:space="preserve">There is a procedure to check drug before administration/ dispensing </t>
  </si>
  <si>
    <t>Drugs are checked for expiry and   other inconsistency before administration</t>
  </si>
  <si>
    <t>Check single dose vial are not used for more than one dose</t>
  </si>
  <si>
    <t>Check for any open single dose vial with left  over content indented to be used later on</t>
  </si>
  <si>
    <t>Check for separate sterile needle is used every time for multiple dose vial</t>
  </si>
  <si>
    <t xml:space="preserve">
In multi dose vial needle is not left in the septum</t>
  </si>
  <si>
    <t>Any adverse drug reaction is recorded and reported</t>
  </si>
  <si>
    <t>ME E7.4.</t>
  </si>
  <si>
    <t xml:space="preserve">There is a system to ensure right medicine is given to right patient </t>
  </si>
  <si>
    <t>Administration of medicines done after ensuring right patient, right drugs , right route, right time</t>
  </si>
  <si>
    <t>ME E7.5.</t>
  </si>
  <si>
    <t xml:space="preserve">Patient is counselled for self drug administration </t>
  </si>
  <si>
    <t xml:space="preserve">Patient is advice by doctor/ Pharmacist /nurse about the dosages and timings . </t>
  </si>
  <si>
    <t>SI/PI</t>
  </si>
  <si>
    <t>ME E8.1.</t>
  </si>
  <si>
    <t xml:space="preserve">All the assessments, re-assessment and investigations are recorded and updated </t>
  </si>
  <si>
    <t>Assessment findings are written on BHT</t>
  </si>
  <si>
    <t xml:space="preserve">Day to day progress of patient is recorded in BHT </t>
  </si>
  <si>
    <t>ME E8.2.</t>
  </si>
  <si>
    <t xml:space="preserve">All treatment plan prescription/orders are recorded in the patient records. </t>
  </si>
  <si>
    <t>Treatment plan, first orders are written on BHT</t>
  </si>
  <si>
    <t xml:space="preserve">Treatment prescribed in nursing records </t>
  </si>
  <si>
    <t>ME E8.3.</t>
  </si>
  <si>
    <t xml:space="preserve">Care provided to each patient is recorded in the patient records </t>
  </si>
  <si>
    <t>Maintenance of treatment chart/treatment registers</t>
  </si>
  <si>
    <t xml:space="preserve">Treatment given is recorded in treatment chat </t>
  </si>
  <si>
    <t>ME E8.4.</t>
  </si>
  <si>
    <t xml:space="preserve">Procedures performed are written on patients records </t>
  </si>
  <si>
    <t>Any procedure performed written on BHT</t>
  </si>
  <si>
    <t>CPR, Dressing, mobilization etc</t>
  </si>
  <si>
    <t>ME E8.5.</t>
  </si>
  <si>
    <t xml:space="preserve">Adequate form and formats are available at point of use </t>
  </si>
  <si>
    <t>Availability of form formats for emergency</t>
  </si>
  <si>
    <t>MLC,PIB, Lab /X-ray requisition, death certificate, Initial assessment format, referral slip etc.</t>
  </si>
  <si>
    <t>ME E8.6.</t>
  </si>
  <si>
    <t xml:space="preserve">Register/records are maintained as per guidelines </t>
  </si>
  <si>
    <t xml:space="preserve">Emergency Records are maintained </t>
  </si>
  <si>
    <t>Emergency register, death register, MLC register, are maintained</t>
  </si>
  <si>
    <t>All register/records are identified and numbered</t>
  </si>
  <si>
    <t>ME E8.7.</t>
  </si>
  <si>
    <t>The facility ensures safe and adequate storage and retrieval  of medical records</t>
  </si>
  <si>
    <t xml:space="preserve">Safe keeping of MLC records </t>
  </si>
  <si>
    <t>ME E9.1.</t>
  </si>
  <si>
    <t xml:space="preserve">Discharge is done after assessing patient readiness </t>
  </si>
  <si>
    <t xml:space="preserve">Assessment is done before discharging patient from emergency </t>
  </si>
  <si>
    <t>See if there is any procedure/protocol for discharging the patient if the condition of patient improves in emergency itself.
What is the procedure for discharge for short stay / day care patients</t>
  </si>
  <si>
    <t>Discharge is done by a responsible and qualified doctor</t>
  </si>
  <si>
    <t xml:space="preserve">Patient / attendants are consulted before discharge </t>
  </si>
  <si>
    <t xml:space="preserve">Treating doctor is consulted/ informed  before discharge of patients </t>
  </si>
  <si>
    <t>ME E9.2.</t>
  </si>
  <si>
    <t xml:space="preserve">Case summary and follow-up instructions are provided at the discharge  </t>
  </si>
  <si>
    <t xml:space="preserve">Discharge summary is provided </t>
  </si>
  <si>
    <t>RR/PI</t>
  </si>
  <si>
    <t>See for discharge summary, referral slip provided.</t>
  </si>
  <si>
    <t xml:space="preserve">Discharge summary adequately mentions patients clinical condition, treatment given and follow up </t>
  </si>
  <si>
    <t>Discharge summary is give to patients going in LAMA/Referral</t>
  </si>
  <si>
    <t>ME E9.3.</t>
  </si>
  <si>
    <t xml:space="preserve">Counselling services are provided as during discharges wherever required </t>
  </si>
  <si>
    <t>Counselling services are provided wherever it is required</t>
  </si>
  <si>
    <t xml:space="preserve">Declaration is taken from the LAMA patient </t>
  </si>
  <si>
    <t>ME E10.1.</t>
  </si>
  <si>
    <t>The facility has established procedure for shifting the patient to step-down/ward  based on explicit assessment criteria</t>
  </si>
  <si>
    <t>ME E10.2</t>
  </si>
  <si>
    <t>The facility has defined and established procedure for intensive care</t>
  </si>
  <si>
    <t>ME E10.3.</t>
  </si>
  <si>
    <t xml:space="preserve">The facility has explicit clinical criteria for providing intubation &amp; extubation, and care of patients on ventilation and subsequently on its removal </t>
  </si>
  <si>
    <t>ME E11.1.</t>
  </si>
  <si>
    <t xml:space="preserve">There is procedure for Receiving and triage of patients </t>
  </si>
  <si>
    <t xml:space="preserve">Emergency has a implemented system of sorting the patients </t>
  </si>
  <si>
    <t>As care provider how they triage patient- immediate, delayed, expectant, minimal, dead</t>
  </si>
  <si>
    <t>Triage area  is marked</t>
  </si>
  <si>
    <t>Triage protocols are displayed</t>
  </si>
  <si>
    <t>Responsibility of receiving and shifting the patient from vehicle is defined</t>
  </si>
  <si>
    <t>ME E11.2.</t>
  </si>
  <si>
    <t>Emergency protocols are defined and implemented</t>
  </si>
  <si>
    <t>Emergency protocols are available at point of use</t>
  </si>
  <si>
    <t>See for protocols of head injury, snake bite, poisoning, drawing etc.</t>
  </si>
  <si>
    <t>Staff is aware of Clinical protocols</t>
  </si>
  <si>
    <t>There is procedure for CPR</t>
  </si>
  <si>
    <t>ME E11.3.</t>
  </si>
  <si>
    <t xml:space="preserve">The facility has disaster management plan in place </t>
  </si>
  <si>
    <t>Lines of authority is defined</t>
  </si>
  <si>
    <t>Procedure for internal communication defined</t>
  </si>
  <si>
    <t xml:space="preserve">There is procedure for setting up control room </t>
  </si>
  <si>
    <t>Disaster buffer stock of medicines and other supplies maintained</t>
  </si>
  <si>
    <t>Role and responsibilities of staff in disaster is defined</t>
  </si>
  <si>
    <t>Staff is aware of disaster plan</t>
  </si>
  <si>
    <t>ME E11.4.</t>
  </si>
  <si>
    <t>The facility ensures adequate and timely availability of ambulances services and mobilisation of resources, as per requirement</t>
  </si>
  <si>
    <t xml:space="preserve">Check for how ambulances are called and patient is shifted </t>
  </si>
  <si>
    <t xml:space="preserve">Ambulances are equipped </t>
  </si>
  <si>
    <t>If the patient is stable then he is transferred in ambulance with the trained driver and one staff from hospital.</t>
  </si>
  <si>
    <t>If the patient is serious (as decided by the Doctor), then trained driver and one paramedical staff is mandatory to accompany him.</t>
  </si>
  <si>
    <t>The Patient’s rights are respected during transport.</t>
  </si>
  <si>
    <t>Ambulance appropriately equipped for BLS with trained personnel</t>
  </si>
  <si>
    <t>There is a daily checklist of all equipment and emergency medications</t>
  </si>
  <si>
    <t xml:space="preserve">Ambulance has a log book for the maintenance of vehicle and daily vehicle checklist </t>
  </si>
  <si>
    <t>Transfer register is maintained to record the detail of the referred patient</t>
  </si>
  <si>
    <t>ME E11.5.</t>
  </si>
  <si>
    <t xml:space="preserve">There is procedure for handling medico legal cases </t>
  </si>
  <si>
    <t>Medico legal cases are identified by on patient records</t>
  </si>
  <si>
    <t>MLC cases are not delayed because of police proceedings</t>
  </si>
  <si>
    <t>SI/OB/RR</t>
  </si>
  <si>
    <t>There is procedure for informing police</t>
  </si>
  <si>
    <t>Discharge is not done before police consent</t>
  </si>
  <si>
    <t>Emergency has criteria for defining medico legal cases</t>
  </si>
  <si>
    <t>Criteria is defined based on cases and when to do MLC</t>
  </si>
  <si>
    <t>ME E12.1.</t>
  </si>
  <si>
    <t xml:space="preserve">There are established  procedures for Pre-testing Activities </t>
  </si>
  <si>
    <t xml:space="preserve"> Container is labelled properly after the sample collection</t>
  </si>
  <si>
    <t>ME E12.2</t>
  </si>
  <si>
    <t xml:space="preserve">There are established  procedures for testing Activities </t>
  </si>
  <si>
    <t>ME E12.3.</t>
  </si>
  <si>
    <t xml:space="preserve">There are established  procedures for Post-testing Activities </t>
  </si>
  <si>
    <t xml:space="preserve">Nursing station is provided with the critical value of different tests </t>
  </si>
  <si>
    <t>ME E13.1</t>
  </si>
  <si>
    <t xml:space="preserve">Blood bank has defined and implemented donor selection criteria </t>
  </si>
  <si>
    <t>ME E13.2</t>
  </si>
  <si>
    <t xml:space="preserve">There is established procedure for the collection of blood </t>
  </si>
  <si>
    <t>ME E13.3</t>
  </si>
  <si>
    <t xml:space="preserve">There is established procedure for the testing of blood </t>
  </si>
  <si>
    <t>ME E13.4</t>
  </si>
  <si>
    <t xml:space="preserve">There is established procedure for preparation of blood component </t>
  </si>
  <si>
    <t>ME E13.5.</t>
  </si>
  <si>
    <t xml:space="preserve">There is establish procedure for labelling and identification of blood and its product </t>
  </si>
  <si>
    <t>ME E13.6</t>
  </si>
  <si>
    <t xml:space="preserve">There is established procedure for storage of blood </t>
  </si>
  <si>
    <t>ME E13.7</t>
  </si>
  <si>
    <t xml:space="preserve">There is established the compatibility testing </t>
  </si>
  <si>
    <t>ME E13.8</t>
  </si>
  <si>
    <t xml:space="preserve">There is established procedure for issuing blood </t>
  </si>
  <si>
    <t>There is a procedure for issuing the blood promptly for life saving measures</t>
  </si>
  <si>
    <t>ME E13.9</t>
  </si>
  <si>
    <t xml:space="preserve">There is established procedure for transfusion of blood </t>
  </si>
  <si>
    <t xml:space="preserve">Consent is taken before transfusion </t>
  </si>
  <si>
    <t xml:space="preserve">Patient's identification is verified before transfusion </t>
  </si>
  <si>
    <t xml:space="preserve">Blood is kept on optimum temperature before transfusion </t>
  </si>
  <si>
    <t xml:space="preserve">Blood transfusion is monitored and regulated by qualified person </t>
  </si>
  <si>
    <t xml:space="preserve">Blood transfusion note is written in patient record </t>
  </si>
  <si>
    <t>ME E13.10</t>
  </si>
  <si>
    <t xml:space="preserve">There is a established procedure for monitoring and reporting Transfusion complication </t>
  </si>
  <si>
    <t xml:space="preserve">Any major or minor transfusion reaction is recorded and reported to responsible person </t>
  </si>
  <si>
    <t>ME E14.1</t>
  </si>
  <si>
    <t xml:space="preserve">Facility has established procedures for Pre Anaesthetic Check up </t>
  </si>
  <si>
    <t>ME E14.2</t>
  </si>
  <si>
    <t xml:space="preserve">Facility has established procedures for monitoring during anaesthesia </t>
  </si>
  <si>
    <t>ME E14.3</t>
  </si>
  <si>
    <t xml:space="preserve">Facility has established procedures for Post Anaesthesia care </t>
  </si>
  <si>
    <t>ME E15.1.</t>
  </si>
  <si>
    <t xml:space="preserve">Facility has established procedures OT Scheduling </t>
  </si>
  <si>
    <t>There is procedure for emergency surgeries</t>
  </si>
  <si>
    <t>See surgeon is available on call/on duty</t>
  </si>
  <si>
    <t>Procedure for arranging logistics</t>
  </si>
  <si>
    <t>Responsibilities are defined and patient is shifted promptly</t>
  </si>
  <si>
    <t>ME E15.2</t>
  </si>
  <si>
    <t xml:space="preserve">Facility has established procedures for Preoperative care </t>
  </si>
  <si>
    <t>ME E15.3</t>
  </si>
  <si>
    <t xml:space="preserve">Facility has established procedures for Surgical Safety </t>
  </si>
  <si>
    <t>ME E15.4</t>
  </si>
  <si>
    <t xml:space="preserve">Facility has established procedures for Post operative care </t>
  </si>
  <si>
    <t>ME E16.1.</t>
  </si>
  <si>
    <t xml:space="preserve">Death of admitted patient is adequately recorded and communicated </t>
  </si>
  <si>
    <t xml:space="preserve">Facility has a standard procedure to decent communicate death to relatives </t>
  </si>
  <si>
    <t>Death note is written on patient record</t>
  </si>
  <si>
    <t>ME E16.2.</t>
  </si>
  <si>
    <t>The facility has standard procedures for handling the death in the hospital</t>
  </si>
  <si>
    <t>Past history and sign of any medico legal cause is looked for</t>
  </si>
  <si>
    <t>Check what is policy for registering brought in dead, death cases as MLC</t>
  </si>
  <si>
    <t>There is criteria for declaring death</t>
  </si>
  <si>
    <t>ask form how death is declared - Physical examination or ECG is done</t>
  </si>
  <si>
    <t>Procedure for handing over the dead body</t>
  </si>
  <si>
    <t>Death certificate is issued</t>
  </si>
  <si>
    <t>ME E16.3</t>
  </si>
  <si>
    <t xml:space="preserve">Patients Relatives are informed clearly about the deterioration in health condition of Patients </t>
  </si>
  <si>
    <t xml:space="preserve">There is a standard procedure of removal of life sustaining treatment as per law </t>
  </si>
  <si>
    <t xml:space="preserve">Check about the policy and practice for removing life support </t>
  </si>
  <si>
    <t xml:space="preserve">There is a procedure to allow patient relative/Next of Kin to observe patient in last hours </t>
  </si>
  <si>
    <t>The facility has standard procedures for conducting post-mortem, its recording and meeting its obligation under the law</t>
  </si>
  <si>
    <t>ME E17.1</t>
  </si>
  <si>
    <t>There is an established procedure for Registration and follow up of pregnant women.</t>
  </si>
  <si>
    <t>ME E17.2</t>
  </si>
  <si>
    <t>There is an established procedure for History taking, Physical examination, and counselling for each antenatal visit.</t>
  </si>
  <si>
    <t>ME E17.3</t>
  </si>
  <si>
    <t>Facility ensures availability of diagnostic and drugs during antenatal care of pregnant women</t>
  </si>
  <si>
    <t>ME E17.4</t>
  </si>
  <si>
    <t>There is an established procedure for identification of High risk pregnancy and appropriate treatment/referral as per scope of services.</t>
  </si>
  <si>
    <t>ME E17.5</t>
  </si>
  <si>
    <t xml:space="preserve">There is an established procedure for identification and management of moderate and severe anaemia </t>
  </si>
  <si>
    <t>ME E17.6</t>
  </si>
  <si>
    <t>Counselling of pregnant women is done as per standard protocol and gestational age</t>
  </si>
  <si>
    <t>ME E18.1</t>
  </si>
  <si>
    <t>ME E18.2</t>
  </si>
  <si>
    <t>There is an established procedure for assisted and C-section deliveries per scope of services.</t>
  </si>
  <si>
    <t>ME E18.3</t>
  </si>
  <si>
    <t>ME E18.4</t>
  </si>
  <si>
    <t>ME E19.1</t>
  </si>
  <si>
    <t>ME E19.2</t>
  </si>
  <si>
    <t>ME E19.3</t>
  </si>
  <si>
    <t>ME E19.4</t>
  </si>
  <si>
    <t>ME E19.5</t>
  </si>
  <si>
    <t>There is established procedure for discharge and follow up of mother and newborn.</t>
  </si>
  <si>
    <t>ME E20.1</t>
  </si>
  <si>
    <t xml:space="preserve">The facility provides immunization services as per guidelines </t>
  </si>
  <si>
    <t>ME E20.2</t>
  </si>
  <si>
    <t>Triage, Assessment &amp; Management of newborns having 
emergency signs are done as per guidelines</t>
  </si>
  <si>
    <t>ME E20.3</t>
  </si>
  <si>
    <t xml:space="preserve">Management of Low birth weight
newborns is done as per  guidelines </t>
  </si>
  <si>
    <t>ME E20.4</t>
  </si>
  <si>
    <t>ME E20.5</t>
  </si>
  <si>
    <t xml:space="preserve">Management of children presenting
with fever, cough/ breathlessness is done as per guidelines </t>
  </si>
  <si>
    <t>ME E20.6</t>
  </si>
  <si>
    <t xml:space="preserve">Management of children with severe
Acute Malnutrition is done as per  guidelines </t>
  </si>
  <si>
    <t>ME E20.7</t>
  </si>
  <si>
    <t xml:space="preserve">Management of children presenting
diarrhoea is done per  guidelines </t>
  </si>
  <si>
    <t>ME E21.1</t>
  </si>
  <si>
    <t xml:space="preserve">Family planning counselling services provided as per guidelines </t>
  </si>
  <si>
    <t>ME E21.2</t>
  </si>
  <si>
    <t>Facility provides spacing method of family planning as per guideline</t>
  </si>
  <si>
    <t>ME E21.3</t>
  </si>
  <si>
    <t>Facility provides limiting method of family planning as per guideline</t>
  </si>
  <si>
    <t>ME E21.4</t>
  </si>
  <si>
    <t>Facility provide counselling services for abortion as per guideline</t>
  </si>
  <si>
    <t>ME E21.5</t>
  </si>
  <si>
    <t>Facility provide abortion services for 1st trimester as per guideline</t>
  </si>
  <si>
    <t>ME E21.6</t>
  </si>
  <si>
    <t>Facility provide abortion services for 2nd trimester as per guideline</t>
  </si>
  <si>
    <t>ME E22.1</t>
  </si>
  <si>
    <t>Facility provides Promotive ARSH Services</t>
  </si>
  <si>
    <t>ME E22.2</t>
  </si>
  <si>
    <t>Facility provides Preventive ARSH Services</t>
  </si>
  <si>
    <t>ME E22.3</t>
  </si>
  <si>
    <t>Facility Provides Curative ARSH Services</t>
  </si>
  <si>
    <t>ME E22.4</t>
  </si>
  <si>
    <t>Facility Provides Referral Services for ARSH</t>
  </si>
  <si>
    <t>ME E23.1</t>
  </si>
  <si>
    <t xml:space="preserve">Facility provides service under National Vector Borne Disease Control Program as per guidelines </t>
  </si>
  <si>
    <t>ME E23.2</t>
  </si>
  <si>
    <t xml:space="preserve">Facility provides service under Revised National TB Control Program as per guidelines </t>
  </si>
  <si>
    <t>ME E23.3</t>
  </si>
  <si>
    <t>Facility provides service under National Leprosy Eradication Program as per guidelines</t>
  </si>
  <si>
    <t>ME E23.4</t>
  </si>
  <si>
    <t>Facility provides service under National AIDS Control program as per guidelines</t>
  </si>
  <si>
    <t>ME E23.5</t>
  </si>
  <si>
    <t xml:space="preserve">Facility provides service under National program for control of Blindness as per guidelines </t>
  </si>
  <si>
    <t>ME E23.6</t>
  </si>
  <si>
    <t xml:space="preserve">Facility provides service under Mental Health Program  as per guidelines </t>
  </si>
  <si>
    <t>ME E23.7</t>
  </si>
  <si>
    <t xml:space="preserve">Facility provides service under National programme for the health care of the elderly as per guidelines </t>
  </si>
  <si>
    <t>ME E23.8</t>
  </si>
  <si>
    <t xml:space="preserve">Facility provides service under National Programme for Prevention and Control of cancer, diabetes, cardiovascular diseases &amp; stroke (NPCDCS)  as per guidelines </t>
  </si>
  <si>
    <t>ME E23.9</t>
  </si>
  <si>
    <t>Facility provide service for Integrated disease surveillance program</t>
  </si>
  <si>
    <t>ME E23.10</t>
  </si>
  <si>
    <t>Facility provide services under National  program for prevention and control of  deafness</t>
  </si>
  <si>
    <t>Area of Concern - F Infection Control</t>
  </si>
  <si>
    <t>ME F1.1</t>
  </si>
  <si>
    <t xml:space="preserve">Facility has functional infection control committee </t>
  </si>
  <si>
    <t>ME F1.2.</t>
  </si>
  <si>
    <t>Facility  has provision for Passive  and active culture surveillance of critical &amp; high risk areas</t>
  </si>
  <si>
    <t>Surface and environment samples are taken for microbiological surveillance</t>
  </si>
  <si>
    <t xml:space="preserve">Swab are taken from infection prone surfaces </t>
  </si>
  <si>
    <t>ME F1.3</t>
  </si>
  <si>
    <t xml:space="preserve">Facility measures hospital associated infection rates </t>
  </si>
  <si>
    <t>ME F1.4.</t>
  </si>
  <si>
    <t xml:space="preserve">There is Provision of Periodic Medical Checkups and immunization of staff </t>
  </si>
  <si>
    <t>There is procedure for immunization of the staff</t>
  </si>
  <si>
    <t>Hepatitis B, Tetanus Toxic etc</t>
  </si>
  <si>
    <t>Periodic medical checkups of the staff</t>
  </si>
  <si>
    <t>ME F1.5.</t>
  </si>
  <si>
    <t xml:space="preserve">Facility has established procedures for regular monitoring of infection control practices </t>
  </si>
  <si>
    <t xml:space="preserve">Regular monitoring of infection control practices </t>
  </si>
  <si>
    <t xml:space="preserve">Hand washing and infection control audits done at periodic intervals </t>
  </si>
  <si>
    <t>ME F1.6</t>
  </si>
  <si>
    <t>Facility has defined and established antibiotic policy</t>
  </si>
  <si>
    <t xml:space="preserve">Check for Doctors are aware of Hospital Antibiotic Policy </t>
  </si>
  <si>
    <t>ME F2.1.</t>
  </si>
  <si>
    <t xml:space="preserve">Hand washing facilities are provided at point of use </t>
  </si>
  <si>
    <t xml:space="preserve">Availability of hand washing Facility at Point of Use </t>
  </si>
  <si>
    <t xml:space="preserve">Check for availability of wash basin near the point of use </t>
  </si>
  <si>
    <t xml:space="preserve">Availability of running Water </t>
  </si>
  <si>
    <t xml:space="preserve">Ask to Open the tap. Ask Staff  water supply is regular </t>
  </si>
  <si>
    <t>Availability of antiseptic soap with soap dish/ liquid antiseptic with dispenser.</t>
  </si>
  <si>
    <t>Check for availability/ Ask staff if the supply is adequate and uninterrupted</t>
  </si>
  <si>
    <t xml:space="preserve">Availability of Alchol based Hand rub </t>
  </si>
  <si>
    <t>Check for availability/  Ask staff for regular supply.</t>
  </si>
  <si>
    <t xml:space="preserve">Display of Hand washing Instruction at Point of Use </t>
  </si>
  <si>
    <t>Prominently displayed above the hand washing facility , preferably in Local language</t>
  </si>
  <si>
    <t>ME F2.2.</t>
  </si>
  <si>
    <t xml:space="preserve">Staff is trained and adhere to standard hand washing practices </t>
  </si>
  <si>
    <t xml:space="preserve">Adherence to 6 steps of Hand washing </t>
  </si>
  <si>
    <t xml:space="preserve">Ask of demonstration </t>
  </si>
  <si>
    <t xml:space="preserve">Staff aware of when to hand wash </t>
  </si>
  <si>
    <t>ME F2.3.</t>
  </si>
  <si>
    <t>Facility ensures standard practices and materials for antisepsis</t>
  </si>
  <si>
    <t xml:space="preserve">Availability of Antiseptic Solutions </t>
  </si>
  <si>
    <t>Proper cleaning of procedure site  with antisepesis</t>
  </si>
  <si>
    <t>like before giving IM/IV injection, drawing blood, putting Interavenous and urinary catheter</t>
  </si>
  <si>
    <t>ME F3.1.</t>
  </si>
  <si>
    <t xml:space="preserve">Facility ensures adequate personal protection equipments as per requirements </t>
  </si>
  <si>
    <t xml:space="preserve">Clean gloves are available at point of use </t>
  </si>
  <si>
    <t xml:space="preserve">Availability of Masks </t>
  </si>
  <si>
    <t>Personal protective kit for infectious patients</t>
  </si>
  <si>
    <t>ME F3.2.</t>
  </si>
  <si>
    <t xml:space="preserve">Staff is adhere to standard personal protection practices </t>
  </si>
  <si>
    <t xml:space="preserve">No reuse of disposable gloves, Masks, caps and aprons. </t>
  </si>
  <si>
    <t xml:space="preserve">Compliance to correct method of wearing and removing the gloves </t>
  </si>
  <si>
    <t>ME F4.1.</t>
  </si>
  <si>
    <t xml:space="preserve">Facility ensures standard practices and materials for decontamination and clean ing of instruments and  procedures areas </t>
  </si>
  <si>
    <t>Decontamination of operating &amp; Procedure surfaces</t>
  </si>
  <si>
    <t>Ask stff about how they decontaminate the procedure surface like Examination table , dressing table, Stretcher/Trolleys  etc. 
(Wiping with .5% Chlorine solution</t>
  </si>
  <si>
    <t xml:space="preserve">Decontamination of instruments after use </t>
  </si>
  <si>
    <t xml:space="preserve">
Ask staff how they decontaminate the instruments like ambubag, suction cannula, Airways, Face Masks, Surgical Instruments 
(Soaking in 0.5% Chlorine Solution, Wiping with 0.5% Chlorine Solution or 70% Alcohal as applicable </t>
  </si>
  <si>
    <t>Contact time for decontamination  is adeqaute</t>
  </si>
  <si>
    <t>10 minutes</t>
  </si>
  <si>
    <t>Cleaning of instruments after decontamination</t>
  </si>
  <si>
    <t>Cleaning is done with detergent and running water after decontamination</t>
  </si>
  <si>
    <t>Proper handling of Soiled and infected linen</t>
  </si>
  <si>
    <t xml:space="preserve">No sorting ,Rinsing or sluicing at Point of use/ Patient care area </t>
  </si>
  <si>
    <t>Staff know how to make chlorine solution</t>
  </si>
  <si>
    <t>ME F4.2.</t>
  </si>
  <si>
    <t xml:space="preserve">Facility ensures standard practices and materials for disinfection and sterilization of instruments and equipments </t>
  </si>
  <si>
    <t>Equipment and instruments are  sterlized after each use as per requirement</t>
  </si>
  <si>
    <t>Autoclaving/HLD/Chemical Sterlization</t>
  </si>
  <si>
    <t>High level Disinfection of instruments/equipments  is done  as per protocol</t>
  </si>
  <si>
    <t>Ask staff about method and time required for boiling</t>
  </si>
  <si>
    <t>Chemical sterilization  of instruments/equipments is done as per protocols</t>
  </si>
  <si>
    <t>Ask staff about method, concentration and contact time  requied for chemical sterilization</t>
  </si>
  <si>
    <t>Autoclaved dressing material is used</t>
  </si>
  <si>
    <t>ME F5.1.</t>
  </si>
  <si>
    <t xml:space="preserve">Layout of the department is conducive for the infection control practices </t>
  </si>
  <si>
    <t xml:space="preserve">Facility layout ensures separation of general traffic from patient traffic </t>
  </si>
  <si>
    <t>ME F5.2.</t>
  </si>
  <si>
    <t xml:space="preserve">Facility ensures availability of  standard materials for cleaning and disinfection of patient care areas </t>
  </si>
  <si>
    <t>Availability of disinfectant as per requirement</t>
  </si>
  <si>
    <t xml:space="preserve">Chlorine solution, Gluteraldehye, carbolic acid </t>
  </si>
  <si>
    <t>Availability of cleaning agent as per requirement</t>
  </si>
  <si>
    <t>Hospital grade phenyle, disinfectant detergent solution</t>
  </si>
  <si>
    <t>ME F5.3.</t>
  </si>
  <si>
    <t xml:space="preserve">Facility ensures standard practices followed for cleaning and disinfection of patient care areas </t>
  </si>
  <si>
    <t xml:space="preserve">Staff is trained for spill management </t>
  </si>
  <si>
    <t>Cleaning of patient care area with disinfectant detergent solution</t>
  </si>
  <si>
    <t>Staff is trained for preparing cleaning solution as per standard procedure</t>
  </si>
  <si>
    <t>Standard practice of mopping and scrubbing are followed</t>
  </si>
  <si>
    <t>Unidirectional mopping from inside out</t>
  </si>
  <si>
    <t>Cleaning equipments like broom are not used in patient care areas</t>
  </si>
  <si>
    <t>Any cleaning equipment leading to dispersion of dust particles in air should be avoided</t>
  </si>
  <si>
    <t>ME F5.4.</t>
  </si>
  <si>
    <t xml:space="preserve">Facility ensures segregation infectious patients </t>
  </si>
  <si>
    <t>Emergency department define list of infectious diseases require special precaution and barrier nursing</t>
  </si>
  <si>
    <t xml:space="preserve">Staff is trained for barrier nursing </t>
  </si>
  <si>
    <t>ME F5.5</t>
  </si>
  <si>
    <t xml:space="preserve">Facility ensures air quality of high risk area </t>
  </si>
  <si>
    <t>ME F6.1.</t>
  </si>
  <si>
    <t>Facility Ensures segregation of Bio Medical Waste as per guidelines</t>
  </si>
  <si>
    <t xml:space="preserve">Segregation of different category of waste as per guidelines </t>
  </si>
  <si>
    <t xml:space="preserve">Display of work instructions for segregation and handling of Biomedical waste </t>
  </si>
  <si>
    <t>There is no mixing of infectious and general waste</t>
  </si>
  <si>
    <t>ME F6.2.</t>
  </si>
  <si>
    <t xml:space="preserve">Facility ensures management of sharps as per guidelines </t>
  </si>
  <si>
    <t xml:space="preserve">Availability of functional needle cutters </t>
  </si>
  <si>
    <t xml:space="preserve">See if it has been used or just lying idle </t>
  </si>
  <si>
    <t xml:space="preserve">Availability of post exposure prophylaxis </t>
  </si>
  <si>
    <t>Ask if available. Where it is stored and who is in charge of that.</t>
  </si>
  <si>
    <t xml:space="preserve">Staff knows what to do in condition of needle stick injury </t>
  </si>
  <si>
    <t xml:space="preserve">Staff knows what to do in case of shape injury. Whom to report. See if any reporting has been done </t>
  </si>
  <si>
    <t>ME F6.3.</t>
  </si>
  <si>
    <t xml:space="preserve">Facility ensures transportation and disposal of waste as per guidelines </t>
  </si>
  <si>
    <t>Check bins are not overfilled</t>
  </si>
  <si>
    <t xml:space="preserve">Disinfection of liquid waste before disposal </t>
  </si>
  <si>
    <t>Transportation of bio medical waste is done in close container/trolley</t>
  </si>
  <si>
    <t xml:space="preserve">Staff aware of mercury spill management </t>
  </si>
  <si>
    <t>Area of Concern - G Quality  Management</t>
  </si>
  <si>
    <t>ME G1.1</t>
  </si>
  <si>
    <t xml:space="preserve">The facility has a quality team in place </t>
  </si>
  <si>
    <t xml:space="preserve">There is a designated departmental  nodal person for coordinating Quality Assurance activities </t>
  </si>
  <si>
    <t>ME G1.2</t>
  </si>
  <si>
    <t>The facility reviews quality of its services at periodic intervals</t>
  </si>
  <si>
    <t>ME G2.1</t>
  </si>
  <si>
    <t>Patient Satisfaction surveys are conducted at periodic intervals</t>
  </si>
  <si>
    <t>ME G2.2</t>
  </si>
  <si>
    <t xml:space="preserve">Facility analyses the patient feed back and do root cause analysis </t>
  </si>
  <si>
    <t>ME G2.3</t>
  </si>
  <si>
    <t xml:space="preserve">Facility prepares the action plans for the areas of low satisfaction </t>
  </si>
  <si>
    <t>ME G3.1.</t>
  </si>
  <si>
    <t xml:space="preserve">Facility has established internal quality assurance program at relevant departments </t>
  </si>
  <si>
    <t>There is system daily round by matron/hospital manager/ hospital superitendant/ Hospital Manager/ Matron in charge for monitoring of services</t>
  </si>
  <si>
    <t xml:space="preserve">There is system for periodic check up of Ambulances by designated hospital staff </t>
  </si>
  <si>
    <t>ME G3.2.</t>
  </si>
  <si>
    <t xml:space="preserve">Facility has established external assurance programs at relevant departments </t>
  </si>
  <si>
    <t>There is periodic assessment of preparedness for disaster by competent authority</t>
  </si>
  <si>
    <t>ME G3.3.</t>
  </si>
  <si>
    <t>Facility has established system for use of check lists in different departments and services</t>
  </si>
  <si>
    <t xml:space="preserve">Departmental checklist are used for monitoring and quality assurance </t>
  </si>
  <si>
    <t xml:space="preserve">Staff is designated for filling and monitoring of these checklists </t>
  </si>
  <si>
    <t>ME G4.1.</t>
  </si>
  <si>
    <t xml:space="preserve">Departmental standard operating procedures are available </t>
  </si>
  <si>
    <t>Standard operating procedure for department has been prepared and approved</t>
  </si>
  <si>
    <t>Current version of SOP are available with  process owner</t>
  </si>
  <si>
    <t>ME G4.2.</t>
  </si>
  <si>
    <t xml:space="preserve">Standard Operating Procedures adequately describes process and procedures </t>
  </si>
  <si>
    <t>Emergency has documented procedure for receiving the patient in emergency</t>
  </si>
  <si>
    <t xml:space="preserve">Department has documented procedure for triaging </t>
  </si>
  <si>
    <t xml:space="preserve">Department has documented procedure for taking consent </t>
  </si>
  <si>
    <t>Department has documented procedure for initial screening of patient</t>
  </si>
  <si>
    <t>Department has documented procedure for nursing care</t>
  </si>
  <si>
    <t>Department has documented procedure for admission and transfer of the patient to ward</t>
  </si>
  <si>
    <t>Emergency has documented procedure for Handling medical records</t>
  </si>
  <si>
    <t>Department has documented procedure for maintaining records in Emergency</t>
  </si>
  <si>
    <t>Department has documented procedure to handle brought in dead patient</t>
  </si>
  <si>
    <t>Department has documented procedure for storage, handling and release of dead body</t>
  </si>
  <si>
    <t>Department has documented procedure for storage and replenishing the  medicine  in emergency</t>
  </si>
  <si>
    <t>Department has documented procedure for equipment preventive and break down maintenance</t>
  </si>
  <si>
    <t>Department has documented procedure for Disaster management</t>
  </si>
  <si>
    <t>ME G4.3.</t>
  </si>
  <si>
    <t xml:space="preserve">Staff is trained and aware of the standard procedures written in SOPs </t>
  </si>
  <si>
    <t xml:space="preserve">Check Staff is a aware of relevant part of SOPs </t>
  </si>
  <si>
    <t>ME G4.4.</t>
  </si>
  <si>
    <t xml:space="preserve">Work instructions are displayed at Point of use </t>
  </si>
  <si>
    <t>Work instruction/clinical  protocols are displayed</t>
  </si>
  <si>
    <t>Triage, CPR, Medical clinical protocols like Snake bite and poisoning</t>
  </si>
  <si>
    <t>Standard G 5.</t>
  </si>
  <si>
    <t>ME G5.1.</t>
  </si>
  <si>
    <t xml:space="preserve">Facility maps its critical processes </t>
  </si>
  <si>
    <t>Process mapping of critical processes done</t>
  </si>
  <si>
    <t>ME G5.2.</t>
  </si>
  <si>
    <t xml:space="preserve">Facility identifies non value adding activities / waste / redundant activities </t>
  </si>
  <si>
    <t xml:space="preserve">Non value adding activities are identified </t>
  </si>
  <si>
    <t>ME G5.3</t>
  </si>
  <si>
    <t xml:space="preserve">Facility takes corrective action to improve the processes </t>
  </si>
  <si>
    <t xml:space="preserve">Processes are rearranged as per requirement </t>
  </si>
  <si>
    <t>ME G6.1.</t>
  </si>
  <si>
    <t xml:space="preserve">The facility conducts periodic internal assessment </t>
  </si>
  <si>
    <t xml:space="preserve">Internal assessment is done at periodic interval </t>
  </si>
  <si>
    <t>ME G6.2</t>
  </si>
  <si>
    <t xml:space="preserve">The facility conducts the periodic prescription/ medical/death audits </t>
  </si>
  <si>
    <t xml:space="preserve">There is procedure to conduct Medical Audit </t>
  </si>
  <si>
    <t xml:space="preserve">There is procedure to conduct Prescription audit </t>
  </si>
  <si>
    <t xml:space="preserve">There is procedure to conduct Death audit </t>
  </si>
  <si>
    <t>ME G6.3</t>
  </si>
  <si>
    <t>The facility ensures non compliances are enumerated and recorded adequately</t>
  </si>
  <si>
    <t xml:space="preserve">Non Compliance are enumerated and recorded </t>
  </si>
  <si>
    <t>ME G6.4.</t>
  </si>
  <si>
    <t xml:space="preserve">Action plan is made on the gaps found in the assessment / audit process </t>
  </si>
  <si>
    <t xml:space="preserve">Action plan prepared </t>
  </si>
  <si>
    <t>ME G6.5.</t>
  </si>
  <si>
    <t xml:space="preserve">Planned actions are implemenated through Quality improvement cycle (PDCA) </t>
  </si>
  <si>
    <t xml:space="preserve">Corrective and preventive  action taken </t>
  </si>
  <si>
    <t>The facility has defined mission, values, Quality policy &amp; objectives &amp; prepared a strategic plan to achieve them</t>
  </si>
  <si>
    <t>ME G7.1</t>
  </si>
  <si>
    <t xml:space="preserve">The facility defines its quality policy </t>
  </si>
  <si>
    <t>Facility has defined mission statement</t>
  </si>
  <si>
    <t xml:space="preserve">Check if mission statement has been defined adequately </t>
  </si>
  <si>
    <t xml:space="preserve">Mission state meant should define the purpose , target users and long term goal of facility. Mission should be defined in consultation with stakeholders and duly approved by head of facility. Mission should be in coherence with the stated mission of state health department and National Health Mission </t>
  </si>
  <si>
    <t>ME G7.2</t>
  </si>
  <si>
    <t>Facility has defined core values of the organization</t>
  </si>
  <si>
    <t xml:space="preserve">Check if core values of the facilities have been defined </t>
  </si>
  <si>
    <t xml:space="preserve">Check if core values of organization such as non discrimination, transparency, ethical clinical practices, competence etc have been defined </t>
  </si>
  <si>
    <t>ME G7.3</t>
  </si>
  <si>
    <t>Facility has defined Quality policy, which is in congruency with the mission of facility</t>
  </si>
  <si>
    <t xml:space="preserve">Check if Quality Policy has been defined and approved </t>
  </si>
  <si>
    <t xml:space="preserve">Check quality policy of the facility has been defined in consultation with hospital staff and duly approved by the head of the facility . Also check Quality Policy enables achievement of mission of the facility and health department </t>
  </si>
  <si>
    <t>ME G7.4</t>
  </si>
  <si>
    <t>Facility has de defined quality objectives to achieve mission and quality policy</t>
  </si>
  <si>
    <t xml:space="preserve">Check if SMART Quality Objectives have framed </t>
  </si>
  <si>
    <t xml:space="preserve">Check short term valid quality objectivities have been framed addressing key quality issues in each department and cores services. Check if  these objectives are Specific, Measurable, Attainable, Relevant and Time Bound. </t>
  </si>
  <si>
    <t>ME G7.5</t>
  </si>
  <si>
    <t>Mission, Values, Quality policy and objectives are effectively communicated to staff and users of services</t>
  </si>
  <si>
    <t xml:space="preserve">Check of staff is aware of Mission , Values, Quality Policy and objectives </t>
  </si>
  <si>
    <t xml:space="preserve">Interview with staff for their awareness. Check if Mission Statement, Core Values and Quality Policy is displayed prominently in local language at Key Points </t>
  </si>
  <si>
    <t>ME G7.6</t>
  </si>
  <si>
    <t>Facility prepares strategic plan to achieve mission, quality policy and objectives</t>
  </si>
  <si>
    <t xml:space="preserve">Check if plan for implementing quality policy and objectives have prepared </t>
  </si>
  <si>
    <t xml:space="preserve">Verify with records that a time bound action plan has been prepared to achieve quality policy and objectives in consultation with hospital staff . Check if the plan has been approved by the hospital management </t>
  </si>
  <si>
    <t>ME G7.7</t>
  </si>
  <si>
    <t>Facility periodically reviews the progress of strategic plan towards mission, policy and objectives</t>
  </si>
  <si>
    <t xml:space="preserve">Check time bound action plan is being reviewed at regular time interval </t>
  </si>
  <si>
    <t xml:space="preserve">Review the records that action plan on quality objectives being reviewed at least onnce in month by departmnetal incharges and during the qulaity team meeting. The progress on quality objectives have been recorded in Action Plan tracking sheet </t>
  </si>
  <si>
    <t>ME G8.1.</t>
  </si>
  <si>
    <t xml:space="preserve">Facility uses method for quality improvement in services </t>
  </si>
  <si>
    <t>Basic quality improvement method</t>
  </si>
  <si>
    <t>PDCA &amp; 5S</t>
  </si>
  <si>
    <t>Advance quality improvement method</t>
  </si>
  <si>
    <t>Six sigma, lean.</t>
  </si>
  <si>
    <t>ME G8.2.</t>
  </si>
  <si>
    <t xml:space="preserve">Facility uses tools for quality improvement in services </t>
  </si>
  <si>
    <t>Minimum 2 applicable tools are used in each department</t>
  </si>
  <si>
    <t xml:space="preserve">Facility has de defined, approved and communicated Risk Management framework for existing and potential risks. </t>
  </si>
  <si>
    <t>ME G9.1</t>
  </si>
  <si>
    <t>Risk Management framework has been defined including context, scope, objectives and criteria</t>
  </si>
  <si>
    <t>ME G9.2</t>
  </si>
  <si>
    <t>Risk Management framework defines the responsibilities for identifying and managing risk at each level of functions</t>
  </si>
  <si>
    <t>ME G9.3</t>
  </si>
  <si>
    <t>Risk Management Framework includes process of reporting incidents and potential risk to all stakeholders</t>
  </si>
  <si>
    <t>ME G9.4</t>
  </si>
  <si>
    <t>A compressive list of current and potential risk including potential strategic, regulatory, operational,  financial, environmental risks has been prepared</t>
  </si>
  <si>
    <t>ME G9.5</t>
  </si>
  <si>
    <t>Modality for staff training on risk management is defined</t>
  </si>
  <si>
    <t>ME G9.6</t>
  </si>
  <si>
    <t>Risk Management Framework is reviewed periodically</t>
  </si>
  <si>
    <t>Standards G10</t>
  </si>
  <si>
    <t>ME G10.1</t>
  </si>
  <si>
    <t>Risk management plan has been prepared and approved by the designated authority and there is a system of its updating at least once in a year</t>
  </si>
  <si>
    <t>ME G10.2</t>
  </si>
  <si>
    <t>Risk Management Plan has been effectively communicated to all the staff, and as well as relevant external stakeholders</t>
  </si>
  <si>
    <t>ME G10.3</t>
  </si>
  <si>
    <t>Risk assessment criteria and checklist for assessment have been defined and communicated to relevant stakeholders</t>
  </si>
  <si>
    <t>ME G10.4</t>
  </si>
  <si>
    <t>Periodic assessment for Physical and Electrical risks is done as per defined criteria</t>
  </si>
  <si>
    <t>ME G10.5</t>
  </si>
  <si>
    <t>Periodic assessment for potential disasters including  re is done as per de defined criteria</t>
  </si>
  <si>
    <t>ME G10.6</t>
  </si>
  <si>
    <t>Periodic assessment for Medication and Patient care safety risks is done as per defined criteria.</t>
  </si>
  <si>
    <t xml:space="preserve">Check periodic assessment of medication and patient care safety risk is done using defined checklist periodically </t>
  </si>
  <si>
    <t xml:space="preserve">Verify with the records. A comprehensive risk asesement of all clincial processes should be done using pre define critera at least once in three month. </t>
  </si>
  <si>
    <t>ME G10.7</t>
  </si>
  <si>
    <t>Periodic assessment for potential risk regarding safety and security of staff including violence against service providers is done as per defined criteria</t>
  </si>
  <si>
    <t>ME G10.8</t>
  </si>
  <si>
    <t>Risks identified are analyzed evaluated and rated for severity</t>
  </si>
  <si>
    <t>ME G10.9</t>
  </si>
  <si>
    <t>Identifed risks are treated based on severity and resources available</t>
  </si>
  <si>
    <t>ME G10.10</t>
  </si>
  <si>
    <t>A risk register is maintained and updated regularly to risk records identify ed risks, there severity and action to be taken</t>
  </si>
  <si>
    <t xml:space="preserve">Area of Concern - H Outcome </t>
  </si>
  <si>
    <t>ME H1.1.</t>
  </si>
  <si>
    <t xml:space="preserve">Facility measures productivity Indicators on monthly basis </t>
  </si>
  <si>
    <t xml:space="preserve">No of Emergency cases per thousand population </t>
  </si>
  <si>
    <t xml:space="preserve">No of trips per ambulance </t>
  </si>
  <si>
    <t>No. of trauma cases treated per 1000 emergency cases</t>
  </si>
  <si>
    <t>No. of poisoning cases treated per 1000 emergency cases</t>
  </si>
  <si>
    <t>No. of cardiac cases treated per 1000 emergency cases</t>
  </si>
  <si>
    <t>No. of obstetric cases treated per 1000 emergency cases</t>
  </si>
  <si>
    <t xml:space="preserve">No of resuscitation done per thousand population </t>
  </si>
  <si>
    <t>Resuscitation should include: Chest  Compression, Airway and Breathing</t>
  </si>
  <si>
    <t xml:space="preserve">Proportion of Patients attended in Night </t>
  </si>
  <si>
    <t xml:space="preserve">Proportion of BPL Patients </t>
  </si>
  <si>
    <t>ME H1.2.</t>
  </si>
  <si>
    <t>Facility endavours to improve its productivity indicators to meet benchmarks</t>
  </si>
  <si>
    <t>ME H2.1.</t>
  </si>
  <si>
    <t xml:space="preserve">Facility measures efficiency Indicators on monthly basis </t>
  </si>
  <si>
    <t xml:space="preserve">Response time for ambulance </t>
  </si>
  <si>
    <t xml:space="preserve">Proportion of cases referred </t>
  </si>
  <si>
    <t>Response time at emergency for initial assessment</t>
  </si>
  <si>
    <t xml:space="preserve">Average Turn Around Time </t>
  </si>
  <si>
    <t xml:space="preserve">Average time a patient stays at emergency observation bed </t>
  </si>
  <si>
    <t xml:space="preserve">ME H2.2 </t>
  </si>
  <si>
    <t>Proportion of patient referred by state owned/108 ambulance per 1000 referral cases</t>
  </si>
  <si>
    <t>ME H2.2</t>
  </si>
  <si>
    <t>Facility endavours to improve its efficiency indicators to meet benchmarks</t>
  </si>
  <si>
    <t>ME H3.1.</t>
  </si>
  <si>
    <t xml:space="preserve">Facility measures Clinical Care &amp; Safety Indicators on monthly basis </t>
  </si>
  <si>
    <t xml:space="preserve">No of adverse events per thousand patients </t>
  </si>
  <si>
    <t xml:space="preserve">Death Rate </t>
  </si>
  <si>
    <t xml:space="preserve">No of Deaths in Emergency/ Total no of emergency attended </t>
  </si>
  <si>
    <t>ME H3.2</t>
  </si>
  <si>
    <t>Facility endavours to improve its clincal &amp; safety indicators to meet benchmarks</t>
  </si>
  <si>
    <t>ME H4.1.</t>
  </si>
  <si>
    <t xml:space="preserve">Facility measures Service Quality Indicators on monthly basis </t>
  </si>
  <si>
    <t xml:space="preserve">LAMA  Rate </t>
  </si>
  <si>
    <t xml:space="preserve">No of LAMA X 100/ No of Patients seen at emergency </t>
  </si>
  <si>
    <t>Absconding rate</t>
  </si>
  <si>
    <t xml:space="preserve">No of Absconding X 100/ No of Patients seen at emergency </t>
  </si>
  <si>
    <t>ME H4.2</t>
  </si>
  <si>
    <t xml:space="preserve"> Facility endavours to improve its service Quality indicators to meet benchmarks</t>
  </si>
  <si>
    <t>s</t>
  </si>
  <si>
    <t xml:space="preserve">Obtained </t>
  </si>
  <si>
    <t xml:space="preserve">Maximum </t>
  </si>
  <si>
    <t xml:space="preserve">Percent </t>
  </si>
  <si>
    <t xml:space="preserve">Total </t>
  </si>
  <si>
    <t xml:space="preserve">Checklist for Labour Room </t>
  </si>
  <si>
    <t>Type of Assessment (Internal/Peer/External)</t>
  </si>
  <si>
    <t xml:space="preserve">Labour room Score Card </t>
  </si>
  <si>
    <t xml:space="preserve">Labour Room Score </t>
  </si>
  <si>
    <t xml:space="preserve">Quality Management </t>
  </si>
  <si>
    <t xml:space="preserve">Recommendations/ Opportunities for Improvement </t>
  </si>
  <si>
    <t>Reference No</t>
  </si>
  <si>
    <t>Checkpoint</t>
  </si>
  <si>
    <t>Standard A1</t>
  </si>
  <si>
    <t>The facility provides Curative Services</t>
  </si>
  <si>
    <t>ME A1.1</t>
  </si>
  <si>
    <t>ME A1.2</t>
  </si>
  <si>
    <t>ME A1.3</t>
  </si>
  <si>
    <t>ME A1.4</t>
  </si>
  <si>
    <t>The facility provides Paediatric Services</t>
  </si>
  <si>
    <t>ME A1.5</t>
  </si>
  <si>
    <t>ME A1.6</t>
  </si>
  <si>
    <t>ME A1.7</t>
  </si>
  <si>
    <t>ME A1.9</t>
  </si>
  <si>
    <t>ME A1.13</t>
  </si>
  <si>
    <t>ME A1.14</t>
  </si>
  <si>
    <t>Labour room service is functional 24X7</t>
  </si>
  <si>
    <t>Verify with records that deliveries have been conducted in night on regular basis</t>
  </si>
  <si>
    <t>ME A1.16</t>
  </si>
  <si>
    <t xml:space="preserve">The facility provides RMNCHA Services </t>
  </si>
  <si>
    <t xml:space="preserve">Availability of Post Partum IUD insertion services </t>
  </si>
  <si>
    <t xml:space="preserve">Verify with records that PPIUD services have been offered in labour room </t>
  </si>
  <si>
    <t xml:space="preserve">Availability of Vaginal Delivery services </t>
  </si>
  <si>
    <t xml:space="preserve">Normal vaginal &amp; assisted (Vacuum / Forcep ) delivery </t>
  </si>
  <si>
    <t xml:space="preserve">Availability of Pre term delivery services </t>
  </si>
  <si>
    <t>Check if pre term delivery are being conducted at facility and not referred to higher centres  unnecessarily</t>
  </si>
  <si>
    <t xml:space="preserve">Management of Postpartum Haemorrhage  </t>
  </si>
  <si>
    <t xml:space="preserve">Check if Medical /Surgical management of PPH is being done at labour room </t>
  </si>
  <si>
    <t xml:space="preserve">Management of Retained Placenta </t>
  </si>
  <si>
    <t xml:space="preserve">Check staff manages retained placenta cases in labour room . Verify with records </t>
  </si>
  <si>
    <t>Septic Delivery &amp; Delivery of   HIV positive Pregnant Women</t>
  </si>
  <si>
    <t xml:space="preserve">Check if infected delivery cases are managed at labour room and not referred to higher centres unnecessarily </t>
  </si>
  <si>
    <t>Management of PIH/Eclampsia/ Pre eclampsia</t>
  </si>
  <si>
    <t xml:space="preserve">Check services for management of PIH/ Eclampsia are being proved at labour room </t>
  </si>
  <si>
    <t>Availability of New born resuscitation</t>
  </si>
  <si>
    <t xml:space="preserve">Check if labour room has a functional New born resuscitation services available in labour room </t>
  </si>
  <si>
    <t>Availability of Essential new born care</t>
  </si>
  <si>
    <t xml:space="preserve">Check essential newborn care provisions such as Keeping baby on mother's abdomen, immediate drying of baby, Skin to skin contact, delayed chord clamp, initiation of breast  feeding, recording of vitals and Vit. K are provided  </t>
  </si>
  <si>
    <t xml:space="preserve">The facility Provides diagnostic Services </t>
  </si>
  <si>
    <t>ME A3.1</t>
  </si>
  <si>
    <t>ME A3.2</t>
  </si>
  <si>
    <t>24 *7 Availability of point of care diagnostic tests</t>
  </si>
  <si>
    <t xml:space="preserve">HIV, Hb% , Random blood sugar , Protein Urea Test </t>
  </si>
  <si>
    <t>ME A3.3</t>
  </si>
  <si>
    <t>The facility provides services as mandated in national Health Programmes/ state scheme</t>
  </si>
  <si>
    <t xml:space="preserve">The facility provides services under National Programme for prevention and control of Blindness as per guidelines </t>
  </si>
  <si>
    <t>Standard A5</t>
  </si>
  <si>
    <t xml:space="preserve">The facility provides support services </t>
  </si>
  <si>
    <t>ME A5.3</t>
  </si>
  <si>
    <t>ME A5.7</t>
  </si>
  <si>
    <t>Standard A6</t>
  </si>
  <si>
    <t>ME A6.1</t>
  </si>
  <si>
    <t>Standard B1</t>
  </si>
  <si>
    <t xml:space="preserve">The facility provides the information to care seekers, attendants &amp; community about the available  services  and their modalities </t>
  </si>
  <si>
    <t>ME B1.1</t>
  </si>
  <si>
    <t xml:space="preserve">Availability of departmental signage's </t>
  </si>
  <si>
    <t xml:space="preserve">Numbering, main department and internal sectional signage, Restricted area signage displayed. Directional signages are given from the entry of the facility </t>
  </si>
  <si>
    <t>ME B1.2</t>
  </si>
  <si>
    <t xml:space="preserve">Necessary Information regarding services provided is displayed </t>
  </si>
  <si>
    <t xml:space="preserve">Name of doctor and Nurse on duty  are displayed and updated. Contact details of referral transport / ambulance displayed </t>
  </si>
  <si>
    <t>ME B1.4</t>
  </si>
  <si>
    <t xml:space="preserve">Breast feeding, kangaroo care, family planning etc (Pictorial and chart ) in circulation &amp; waiting area </t>
  </si>
  <si>
    <t>ME B1.6</t>
  </si>
  <si>
    <t xml:space="preserve">Check all information for patients/ visitors are available in local language </t>
  </si>
  <si>
    <t>ME B1.7</t>
  </si>
  <si>
    <t>Standard B2</t>
  </si>
  <si>
    <t xml:space="preserve">Services are delivered in a manner that is sensitive to gender, religious and cultural needs, and there are no barrier on account of physical  economic, cultural or social reasons. </t>
  </si>
  <si>
    <t>ME B2.1</t>
  </si>
  <si>
    <t xml:space="preserve">Only on duty staff is allowed in the labour room when it is occupied </t>
  </si>
  <si>
    <t>Pregnant woman, her birth companion, doctor, nurse/ANM on duty, and other support staff only, is allowed in the labour room</t>
  </si>
  <si>
    <t>ME B2.3</t>
  </si>
  <si>
    <t xml:space="preserve">Access to facility is provided without any physical barrier &amp;  friendly to people with disabilities </t>
  </si>
  <si>
    <t>Availability of Wheel chair or stretcher for easy Access to the labour room</t>
  </si>
  <si>
    <t>Availability of ramps and railing &amp; Labour room is located at ground floor</t>
  </si>
  <si>
    <t>If not located on the ground floor availability of the ramp / lift with person for shifting</t>
  </si>
  <si>
    <t>ME B2.4</t>
  </si>
  <si>
    <t xml:space="preserve">Check care to pregnant women is not denied or differed due to discrimination </t>
  </si>
  <si>
    <t xml:space="preserve">Discrimination may happen because of religion, caste, ethnicity, cast, language, paying capacity and educational level. </t>
  </si>
  <si>
    <t>Standard B3</t>
  </si>
  <si>
    <t>The facility maintains privacy, confidentiality &amp; dignity of patient, and has a system for guarding patient related information.</t>
  </si>
  <si>
    <t>ME B3.1</t>
  </si>
  <si>
    <t>Availability of screen/ partition at delivery tables</t>
  </si>
  <si>
    <t xml:space="preserve">Screens / Partition has been provided from three side of the delivery table or Cubicle for ensuring visual privacy </t>
  </si>
  <si>
    <t>Curtains / frosted glass have been provided at windows</t>
  </si>
  <si>
    <t xml:space="preserve">Check all the windows are fitted with frosted glass or curtains have been provided </t>
  </si>
  <si>
    <t xml:space="preserve">No two women are treated on common bed/ Delivery Table </t>
  </si>
  <si>
    <t xml:space="preserve">Check that observation beds and delivery tables are not shared by multiple women at the same time because of any reason </t>
  </si>
  <si>
    <t>ME B3.2</t>
  </si>
  <si>
    <t>Patient Records are kept at secure place beyond access to general staff/visitors</t>
  </si>
  <si>
    <r>
      <t>Check records are not lying in open and there is designated space for keeping records with limited access. Records are not shared with anybody without</t>
    </r>
    <r>
      <rPr>
        <sz val="11"/>
        <color rgb="FFFF0000"/>
        <rFont val="Calibri"/>
        <family val="2"/>
        <scheme val="minor"/>
      </rPr>
      <t xml:space="preserve"> </t>
    </r>
    <r>
      <rPr>
        <sz val="11"/>
        <rFont val="Calibri"/>
        <family val="2"/>
        <scheme val="minor"/>
      </rPr>
      <t xml:space="preserve">permission of hospital administration </t>
    </r>
  </si>
  <si>
    <t>ME B3.3</t>
  </si>
  <si>
    <t xml:space="preserve">The facility ensures the behavior of staff is dignified and respectful, while delivering the services </t>
  </si>
  <si>
    <t>Behavior of labour room staff is dignified and respectful</t>
  </si>
  <si>
    <t xml:space="preserve">OB/PI </t>
  </si>
  <si>
    <t xml:space="preserve">Check that labour staff is not providing care in undignified manner such as yelling, scolding , shouting, blaming and using abusive language, unnecessary touching or examination </t>
  </si>
  <si>
    <t>Pregnant women is not left unattended or ignored  during care in the labour room</t>
  </si>
  <si>
    <t xml:space="preserve">Check that care providers are attentive and empathetic to the pregnant women at no point of care they are left alone. </t>
  </si>
  <si>
    <t xml:space="preserve">Care provided at labour room is free from physical abuse or harm </t>
  </si>
  <si>
    <t>Check if the physical abuse practices such as pinching, slapping, restraining , pushing on the abdomen, extensive episiotomy etc.</t>
  </si>
  <si>
    <t xml:space="preserve">Pregnant women is explicitly informed before examination and procedures </t>
  </si>
  <si>
    <t xml:space="preserve">Check if care providers verbally inform the pregnant women before touching, examination or starting procedure. </t>
  </si>
  <si>
    <t>ME B3.4</t>
  </si>
  <si>
    <t xml:space="preserve">HIV status of patient is not disclosed except to staff that is directly involved in care </t>
  </si>
  <si>
    <t>Check if HIV status of pregnant women is not explicitly written on case sheets and  avoiding any means by which they can be identified in public such as labelling or allocating specific beds.</t>
  </si>
  <si>
    <t>Standard B4</t>
  </si>
  <si>
    <t xml:space="preserve">The facility has defined and established procedures for informing patients about the medical condition, and involving them in treatment planning, and facilitates informed decision making    </t>
  </si>
  <si>
    <t>ME B4.1</t>
  </si>
  <si>
    <t xml:space="preserve">There is established procedure for taking informed consent before treatment and procedures </t>
  </si>
  <si>
    <t xml:space="preserve">Consent is taken before delivery and or shifting </t>
  </si>
  <si>
    <t xml:space="preserve">Check the labour room case sheet for consent has been taken </t>
  </si>
  <si>
    <t>ME B4.2</t>
  </si>
  <si>
    <t>ME B4.3</t>
  </si>
  <si>
    <t>ME B4.4</t>
  </si>
  <si>
    <t xml:space="preserve">Labour room has system in place to involve patient's relative in decision making about pregnant women treatment  </t>
  </si>
  <si>
    <t>Check if pregnant women and her family members have been informed and consulted before shifting the patient for C-Section or referral to higher center</t>
  </si>
  <si>
    <t>ME B4.5</t>
  </si>
  <si>
    <t>Standard B5</t>
  </si>
  <si>
    <t>The facility ensures that there are no financial barrier to access, and that there is financial protection given from the cost of hospital services.</t>
  </si>
  <si>
    <t xml:space="preserve">Check all services including  drugs, consumables, diagnostics and blood are free of cost in labour room </t>
  </si>
  <si>
    <t xml:space="preserve">Check if there are no user charges of any services in labour room .
Ask Pregnant women and their attendants if they have not paid for any services or any informal fees to service providers </t>
  </si>
  <si>
    <t>ME B5.2</t>
  </si>
  <si>
    <t>ME B5.3</t>
  </si>
  <si>
    <t>ME B5.4</t>
  </si>
  <si>
    <t>Standard C1</t>
  </si>
  <si>
    <t>ME C1.1</t>
  </si>
  <si>
    <t xml:space="preserve">Adequate space as per delivery load </t>
  </si>
  <si>
    <t xml:space="preserve"> Labour tables should be placed in a way that there is a distance of at least 3 feet from the sidewall, at least 2 feet from head end wall, and at least 6’ from the second table </t>
  </si>
  <si>
    <t>ME C1.2</t>
  </si>
  <si>
    <t xml:space="preserve">Patient amenities are provided as per patient load </t>
  </si>
  <si>
    <t>Availability of patients amenities such as Drinking water, Toilet &amp; Changing area</t>
  </si>
  <si>
    <t>Dedicated Toilets for Labour Room area and Staff Rooms. LDR concept for Labour Room should have attached toilet with each LDR unit . Toilets are provided with western style toilet seats. Drinking water Facility within labour room
For Pregnant women  &amp; companion</t>
  </si>
  <si>
    <t>ME C1.3</t>
  </si>
  <si>
    <t xml:space="preserve">Labour Room layout is arranged in LDR concept </t>
  </si>
  <si>
    <t xml:space="preserve">Labour Room and associated services are arranged according to Labour-Delivery-Recovery Concepts with each LDR unit comprising of 4 Labour Beds and dedicated Nursing Station and New Born Corner  </t>
  </si>
  <si>
    <t>Availability of   Registration Area &amp; Waiting area</t>
  </si>
  <si>
    <t>Dedicated reception and registration area the entry of Labour Room Complex with registration desk and seating arrangement for 30 people in waiting area</t>
  </si>
  <si>
    <t xml:space="preserve">Availability of Triage and Examination Area </t>
  </si>
  <si>
    <t xml:space="preserve">Dedicated Triage &amp; Examination  room with two examination beds for segregation of High &amp; Low Risk patients  
Entry to the labour room should not be direct. Check if there is any buffer area  </t>
  </si>
  <si>
    <t xml:space="preserve">Dedicated nursing station and Duty Rooms </t>
  </si>
  <si>
    <t>One common Nursing station for Conventional Labour Room 
Dedicated Nursing station for Each unit if LDR concept is followed</t>
  </si>
  <si>
    <t xml:space="preserve">Availability of Storage Area </t>
  </si>
  <si>
    <t xml:space="preserve">A dedicated sub store with cabinets and storage racks for storing supplies 
Separate Clean room &amp; Dirty Utility room for Storing Sterile and Used goods respectively </t>
  </si>
  <si>
    <t xml:space="preserve">Availability of Newborn Care area </t>
  </si>
  <si>
    <t xml:space="preserve">One Dedicated Newborn care area for each four tables.  Incase of LDR dedicated NBCA for each unit.There should be no obstruction between labour table and Newborn corner for swift shifting of newborn requiring resuscitation Radiant Warmer Should have free space from three sides  
 </t>
  </si>
  <si>
    <t xml:space="preserve">Availability of Staff  Room &amp;  Doctor's Duty Room </t>
  </si>
  <si>
    <t>Dedicated rooms for Nursing staff  and Doctors provided with beds, storage furniture and attached toilets</t>
  </si>
  <si>
    <t>ME C1.4</t>
  </si>
  <si>
    <t xml:space="preserve">Corridors connecting labour room are broad enough to manage stretcher and trolleys </t>
  </si>
  <si>
    <t>Corridor should be wide enough that 2 stretcher can pass simultaneously without any hassle</t>
  </si>
  <si>
    <t>ME C1.5</t>
  </si>
  <si>
    <t xml:space="preserve">Availability of functional telephone and Intercom Services </t>
  </si>
  <si>
    <t xml:space="preserve">Check availability of functional telephone and intercom connections </t>
  </si>
  <si>
    <t>ME C1.6</t>
  </si>
  <si>
    <t>Availability of labour tables as per delivery load</t>
  </si>
  <si>
    <t>Less than 20 Deliveries/ Month -1
20-99 Deliveries/ Month - 2
100- 199 Deliveries/Month -4
200- 499 Deliveries/Month -6
More than 500 Deliveries-
Conventional Labour Room - Monthly Delivery Cases X 0.014
(Labour- Delivery-Recovery) LDR format  -  Monthly Delivery Cases X.028</t>
  </si>
  <si>
    <t>ME C1.7</t>
  </si>
  <si>
    <t>Labour room is in Proximity and function linkage with OT  &amp; SNCU</t>
  </si>
  <si>
    <t xml:space="preserve">Check labour room is located in the proximity of Maternity OT and SNCU/ NICU in one block only with means of swift shifting of patients in case of emergency. If located on different floor lift/ ramp with manned trolley should be provided </t>
  </si>
  <si>
    <t>Unidirectional  flow of care</t>
  </si>
  <si>
    <t>Labour room lay out and arrangement of services are designed in a way, that there is no criss cross  movement of patient, staff, supplies &amp; equipment</t>
  </si>
  <si>
    <t>Standard C2</t>
  </si>
  <si>
    <t xml:space="preserve">Check for fixtures and furniture like cupboards, cabinets, and heavy equipment , hanging objects are properly fastened and secured </t>
  </si>
  <si>
    <t>ME C2.3</t>
  </si>
  <si>
    <t>Labour room does not have temporary connections and loosely hanging wires</t>
  </si>
  <si>
    <t xml:space="preserve">Switch Boards other electrical installations are intact. Check adequate power outlets have been provided as per requirement of electric appliances </t>
  </si>
  <si>
    <t>ME C2.4</t>
  </si>
  <si>
    <t xml:space="preserve">Check if safety features  have been provided in infrastructure </t>
  </si>
  <si>
    <t>The floor of the labour room complex should be made of  anti-skid material. 
Each window have 2-panel sliding
doors. The outside panel be fixed The second panel should be moving with frosted glass and a lock.</t>
  </si>
  <si>
    <t>Standard C3</t>
  </si>
  <si>
    <t>ME C3.1</t>
  </si>
  <si>
    <t>Labour room has sufficient fire  exit to permit safe escape to its occupant at time of fire</t>
  </si>
  <si>
    <t>ME C3.2</t>
  </si>
  <si>
    <t>Labour  room  has installed fire Extinguishers &amp; expiry is displayed on each fire extinguisher</t>
  </si>
  <si>
    <t xml:space="preserve"> Class A , Class B, C type or ABC type. Check the expiry date for fire extinguishers are displayed on each extinguisher as well as due date for next refilling is clearly mentioned</t>
  </si>
  <si>
    <t>ME C3.3</t>
  </si>
  <si>
    <t>Check staff is aware of RACE (Rescue-Alarm-Contain-Extinguish) method for in case of fire and confident in using fire extinguisher.</t>
  </si>
  <si>
    <t>Standard C4</t>
  </si>
  <si>
    <t>ME C4.1</t>
  </si>
  <si>
    <t xml:space="preserve">Availability of Ob&amp;G specialist </t>
  </si>
  <si>
    <t xml:space="preserve">100-200 Deliveries -1 (OBG/EMOC)
200 - 500 Deliveries - 1 OBG (Mandatory  + 4 (OBG/EMOC)
&gt;500 3 OBG + 4 EMOC </t>
  </si>
  <si>
    <t xml:space="preserve">Availability of Pediatrician </t>
  </si>
  <si>
    <t xml:space="preserve">At least 1 pediatrician </t>
  </si>
  <si>
    <t>ME C4.2</t>
  </si>
  <si>
    <t xml:space="preserve">Availability of General duty doctor </t>
  </si>
  <si>
    <t xml:space="preserve">At least 4 Medical Officers </t>
  </si>
  <si>
    <t>ME C4.3</t>
  </si>
  <si>
    <t>Availability of Nursing staff /ANM</t>
  </si>
  <si>
    <t xml:space="preserve"> Deliveries Per month-
100-200- 8
200-500 -12 
&gt; 500 - 16 </t>
  </si>
  <si>
    <t>ME C4.4</t>
  </si>
  <si>
    <t>ME C4.5</t>
  </si>
  <si>
    <t xml:space="preserve">Availability of house keeping staff &amp; Security Guards  </t>
  </si>
  <si>
    <t>Housekeeping Staff as per delivery load 
100-200- 4
200-500 - 8 
Security Guards as per Delivery Load 
&gt; 500 - 12  
100-200- 4
200-500 - 6
&gt; 500 - 8</t>
  </si>
  <si>
    <t>Nursing staff is skilled identifying and managing complication</t>
  </si>
  <si>
    <t xml:space="preserve">Counsellor is skilled for postnatal counselling </t>
  </si>
  <si>
    <t>Standard C5</t>
  </si>
  <si>
    <t>The facility provides drugs and consumables required for assured services.</t>
  </si>
  <si>
    <t>ME C5.1</t>
  </si>
  <si>
    <t xml:space="preserve">Availability of uterotonic Drugs </t>
  </si>
  <si>
    <t>Inj Oxytocin 10 IU (to be kept in fridge) Tab Misoprostol 200mg</t>
  </si>
  <si>
    <t xml:space="preserve">Availability of Anti-infective Drugs </t>
  </si>
  <si>
    <t>Cap Ampicillin 500mg, Tab Metronidazole 400mg, Inj Gentamicin</t>
  </si>
  <si>
    <t>Availability of Antihypertensive , analgesic and antipyretic and Anesthetic drugs</t>
  </si>
  <si>
    <t xml:space="preserve">  Nifedipine, Methyldopa, Inj Hydralazine,  Tab Paracetamol, Tab Ibuprofen, Inj Xylocaine 2%,</t>
  </si>
  <si>
    <t xml:space="preserve">Availability of IV Fluids </t>
  </si>
  <si>
    <t xml:space="preserve"> IV fluids, Normal saline, Ringer lactate,</t>
  </si>
  <si>
    <t xml:space="preserve">Availability of Vitamins </t>
  </si>
  <si>
    <t xml:space="preserve">  Vit K</t>
  </si>
  <si>
    <t>ME C5.2</t>
  </si>
  <si>
    <t xml:space="preserve">Availability of syringes and IV Sets /tubes and consumables for newborn </t>
  </si>
  <si>
    <t>Paediatric IV sets,urinery catheter,  Gastric tube and cord clamp, Baby ID tag</t>
  </si>
  <si>
    <t>ME C5.3</t>
  </si>
  <si>
    <t xml:space="preserve">Emergency drug trays are maintained at every point of care, wherever it may be needed </t>
  </si>
  <si>
    <t>Emergency Drug Tray is maintained</t>
  </si>
  <si>
    <t xml:space="preserve"> Inj Magsulf 50%, Inj Calcium gluconate 10%, Inj Dexamethasone, inj Hydrocortisone Succinate, Inj Ampicillin, Inj Gentamicin,  inj metronidazole, , Inj diazepam, inj Pheniramine maleate, inj Corboprost, Inj Pentazocine, Inj Promethazine, Betamethasone, Inj Hydralazine, Nifedipine, Methyldopa,ceftriaxone </t>
  </si>
  <si>
    <t>Standard C6</t>
  </si>
  <si>
    <t>ME C6.1</t>
  </si>
  <si>
    <t xml:space="preserve">One set of Digital BP apparatus,  Stethoscope,  Adult Thermometer , Baby Thermometer,  baby forehead thermometer, Handheld Fetal Doppler , Fetoscope, baby weighting scale, Measuring Tape for four labour tables or at least two sets., Wall clock </t>
  </si>
  <si>
    <t>ME C6.2</t>
  </si>
  <si>
    <t>Availability of  instrument arranged in Delivery trays</t>
  </si>
  <si>
    <t>Cord Cutting Scissor, Artery forceps, Cord clamp, Sponge holder, speculum, kidney tray,  bowl for antiseptic lotion are present in tray</t>
  </si>
  <si>
    <t>Delivery kits are in adequate numbers as per load</t>
  </si>
  <si>
    <t>One autoclaved delivery tray for each table plus 4 extra trays</t>
  </si>
  <si>
    <t>Availability of Instruments arranged  for Episiotomy  trays</t>
  </si>
  <si>
    <t xml:space="preserve"> Episiotomy scissor, kidney tray, artery forceps, allis forceps, sponge holder, toothed forceps, needle holder,thumb forceps, are present in tray</t>
  </si>
  <si>
    <t>Availability of Baby tray</t>
  </si>
  <si>
    <t>Two pre warmed towels/sheets for wrapping the baby, mucus extractor, bag and mask (0 &amp;1 no.), sterilized thread for cord/cord clamp, nasogastric tube are present in tray</t>
  </si>
  <si>
    <t>Availability of instruments arranged for MVA/EVA tray</t>
  </si>
  <si>
    <t>Speculum, anterior  vaginal wall retractor, posterior wall retractor, sponge holding forceps, MVA syringe, cannulas, MTP, cannulas, small bowl of antiseptic lotion, are present in tray</t>
  </si>
  <si>
    <t>Availability of instruments arranged for PPIUCD tray</t>
  </si>
  <si>
    <t>PPIUCD insertion forceps, CuIUCD 380A/Cu IUCD375 in sterile package are present in tray</t>
  </si>
  <si>
    <t xml:space="preserve">Availability of Radiant Warmers </t>
  </si>
  <si>
    <t xml:space="preserve">1 Functional Radiant warmer for each four tables </t>
  </si>
  <si>
    <t>ME C6.3</t>
  </si>
  <si>
    <t>Atleast 2 Glucometers, Protien Urea Test Kit , HB Testing Kits, HIV Kits.</t>
  </si>
  <si>
    <t>ME C6.4</t>
  </si>
  <si>
    <t xml:space="preserve">Availability of resuscitation  Instruments  for Newborn &amp; Mother </t>
  </si>
  <si>
    <t xml:space="preserve">Availability of Neonatal Resuscitation Kit  Pediatric resuscitator bag (volume 250 ml) with masks of
0 and 1 size for each Radiant warmer 
Adult Resuscitation Kit </t>
  </si>
  <si>
    <t>ME C6.5</t>
  </si>
  <si>
    <t>Refrigerator, Movable Crash cart/Drug trolley, instrument trolley, dressing trolley</t>
  </si>
  <si>
    <t>Availability of equipment for cleaning &amp; sterilization</t>
  </si>
  <si>
    <t>Buckets for mopping, Separate mops for labour room and circulation area duster, waste trolley, Deck brush, Autoclave</t>
  </si>
  <si>
    <t>ME C6.7</t>
  </si>
  <si>
    <t>Availability of Labour Beds with attachment/accessories</t>
  </si>
  <si>
    <t xml:space="preserve">Availability of Mattress for each Labour Beds </t>
  </si>
  <si>
    <t xml:space="preserve">Mattress should be in three parts and seamless in each part with a thin cushioning at the joints, detachable at perineal end. It should be washable and water proof with extra set. </t>
  </si>
  <si>
    <t>ME C7.1</t>
  </si>
  <si>
    <t>Criteria for Competence assessment are defined  for clinical and Para clinical staff</t>
  </si>
  <si>
    <t>Check parameters for assessing skills and proficiency of clinical staff has been defined</t>
  </si>
  <si>
    <t xml:space="preserve">Check objective checklist such OSCE (Onsite Clinical Examination) defined Dakshta program are available at the labor room </t>
  </si>
  <si>
    <t>ME C7.2</t>
  </si>
  <si>
    <t>Competence assessment of Clinical and Para clinical staff is done on predefined  criteria at least once in a year</t>
  </si>
  <si>
    <t xml:space="preserve">Check for competence assessment is done at least once in a year </t>
  </si>
  <si>
    <t xml:space="preserve">Check for records of competence assessment using OSCE including filled checklist, scoring and grading . Verify with staff for actual competence assessment done </t>
  </si>
  <si>
    <t xml:space="preserve">ME C7.9 </t>
  </si>
  <si>
    <t>The Staff is provided training as per defined core competencies and training plan</t>
  </si>
  <si>
    <t>Navjat Shishu Surkasha Karyakarm (NSSK) training &amp; Skilled birth Attendant (SBA)</t>
  </si>
  <si>
    <t xml:space="preserve">Check training records </t>
  </si>
  <si>
    <t>Biomedical Waste Management&amp; Infection control and hand hygiene ,Patient safety</t>
  </si>
  <si>
    <t>Training on Quality Management</t>
  </si>
  <si>
    <t>Assessment, action planning, PDCA, 5S &amp; use of checklist</t>
  </si>
  <si>
    <t xml:space="preserve">Training on Respectful  Maternal Care </t>
  </si>
  <si>
    <t xml:space="preserve">ME C7.10 </t>
  </si>
  <si>
    <t>There is established procedure for utilization of skills gained thought trainings by on -job supportive supervision</t>
  </si>
  <si>
    <t xml:space="preserve">Labour room staff is provided refresher training </t>
  </si>
  <si>
    <t xml:space="preserve">Check with training records the labour room staff have been provided refresher training  at lest once in every 12 month on Intrapartum care, Identification and &amp; management of obstetric emergencies  and Essential Newborn care &amp; Breast feeding  support </t>
  </si>
  <si>
    <t>Standard D1</t>
  </si>
  <si>
    <t>ME D1.1</t>
  </si>
  <si>
    <t xml:space="preserve">Check with AMC records/ Warranty documents </t>
  </si>
  <si>
    <t>Check for breakdown &amp; Maintenance  record in the log book</t>
  </si>
  <si>
    <t>ME D1.2</t>
  </si>
  <si>
    <t>BP apparatus, thermometers, weighing scale , radiant warmer etc are calibrated . Check for records /calibration stickers</t>
  </si>
  <si>
    <t>ME D1.3</t>
  </si>
  <si>
    <t>Up to date instructions for operation and maintenance of equipments are readily available with labour room staff.</t>
  </si>
  <si>
    <t xml:space="preserve">Check operating and trouble shooting instructions of equipment such as radiant warmer are available at labour room </t>
  </si>
  <si>
    <t>Standard D2</t>
  </si>
  <si>
    <t xml:space="preserve">Stock level are daily updated
Requisition are timely placed well before reaching the stock out level.                  
Check with stock and indent registers. </t>
  </si>
  <si>
    <t>ME D2.3</t>
  </si>
  <si>
    <t xml:space="preserve">Check drugs and consumables are  kept at allocated space in Crash cart/ Drug trolleys and are labelled. Look alike and sound alike drugs are kept seprately </t>
  </si>
  <si>
    <t xml:space="preserve">Empty and  filled cylinders are labelled and updated </t>
  </si>
  <si>
    <t xml:space="preserve">Empty and filled cylinders are kept separately and labelled, flow meter is working and pressure/ flow rate is updated in the checklist </t>
  </si>
  <si>
    <t>ME D2.4</t>
  </si>
  <si>
    <t xml:space="preserve">Expiry dates' are maintained at emergency drug tray / Crash cart </t>
  </si>
  <si>
    <t xml:space="preserve">Expiry dates against drugs are mentioned  crash cart/ emergency drug tray 
No expiry drug found </t>
  </si>
  <si>
    <t>ME D2.5</t>
  </si>
  <si>
    <t xml:space="preserve">There is practice of calculating and maintaining buffer stock </t>
  </si>
  <si>
    <t xml:space="preserve">At least one week of minimum buffer stock is  maintained all the time in the labour room. Minimum stock and reorder level are calculated based on consumption in a week accordingly </t>
  </si>
  <si>
    <t xml:space="preserve">Department maintained stock and expenditure register of drugs and consumables </t>
  </si>
  <si>
    <t xml:space="preserve">Check stock and expenditure register is adequately maintained </t>
  </si>
  <si>
    <t>ME D2.6</t>
  </si>
  <si>
    <t xml:space="preserve">There is procedure for replenishing drug tray /crash cart </t>
  </si>
  <si>
    <t>SI/RR/OB</t>
  </si>
  <si>
    <t>ME D2.7</t>
  </si>
  <si>
    <t xml:space="preserve">Check for temperature charts are maintained and updated periodically. Refrigerators meant for storing drugs should not be used for storing other items such as eatables </t>
  </si>
  <si>
    <t>ME D2.8</t>
  </si>
  <si>
    <t>Standard D3</t>
  </si>
  <si>
    <t>ME D3.1</t>
  </si>
  <si>
    <t>Adequate Illumination at delivery table &amp; observation area</t>
  </si>
  <si>
    <t xml:space="preserve">Labour Area - 500 Lux 
Support Area - 150 Lux </t>
  </si>
  <si>
    <t>ME D3.2</t>
  </si>
  <si>
    <t>There is no overcrowding in labour room</t>
  </si>
  <si>
    <t xml:space="preserve">Visitors are restricted at labour room. One birth companion is allowed to stay with the Pregnant women </t>
  </si>
  <si>
    <t xml:space="preserve">Temperature of the labour room should be kept around 26-28 degree C ,labour complex should have split ACs  with tonnage = (square root of area)/10 and one ceiling mounted fan for every labour table . Area should be drought free </t>
  </si>
  <si>
    <t>ME D3.4</t>
  </si>
  <si>
    <t>Security arrangement in labour room</t>
  </si>
  <si>
    <t xml:space="preserve">Dedicated security guards preferably female security staff. CCTV Camera at entrance / circulation areas </t>
  </si>
  <si>
    <t>Check adequate security measures have been taken for safety and security of staff working in labour room</t>
  </si>
  <si>
    <t>Standard D4</t>
  </si>
  <si>
    <r>
      <t>Exterior &amp; Interior</t>
    </r>
    <r>
      <rPr>
        <sz val="11"/>
        <color rgb="FFFF0000"/>
        <rFont val="Calibri"/>
        <family val="2"/>
        <scheme val="minor"/>
      </rPr>
      <t xml:space="preserve"> </t>
    </r>
    <r>
      <rPr>
        <sz val="11"/>
        <rFont val="Calibri"/>
        <family val="2"/>
        <scheme val="minor"/>
      </rPr>
      <t xml:space="preserve">of the  facility building is maintained appropriately </t>
    </r>
  </si>
  <si>
    <t>Interior &amp; exterior of patient care areas are plastered &amp; painted &amp; building are white washed in uniform colour</t>
  </si>
  <si>
    <t>Wall and Ceiling of Labour Room are painted in white colour. The walls of the labour room complex should be made of white wall tiles, with seamless joint, and extending up to the ceiling.</t>
  </si>
  <si>
    <t>ME D4.2</t>
  </si>
  <si>
    <t xml:space="preserve">All area are clean  with no dirt,grease,littering and cobwebs. Surface of furniture and fixtures are clean </t>
  </si>
  <si>
    <t xml:space="preserve">Check toilet seats, floors, basins etc are clean and water supply with functional cistern has been provided. </t>
  </si>
  <si>
    <t>ME D4.3</t>
  </si>
  <si>
    <t>Check for there is no seepage , Cracks, chipping of plaster Window panes , doors and other fixtures are intact</t>
  </si>
  <si>
    <t xml:space="preserve">Check for delivery as well as auxiliary areas </t>
  </si>
  <si>
    <t>Delivery table are intact and  without rust &amp; Mattresses are intact and clean</t>
  </si>
  <si>
    <t xml:space="preserve">Observe for any signs for rusting or accumulation of dirt/ grease/ encrusted body fluid </t>
  </si>
  <si>
    <t>ME D4.5</t>
  </si>
  <si>
    <t>No condemned/Junk material in the Labour room</t>
  </si>
  <si>
    <t xml:space="preserve">Check of any obsolete article including equipment, instrument, records, drugs and consumables </t>
  </si>
  <si>
    <t xml:space="preserve">Check for no stray animal in and around labour room </t>
  </si>
  <si>
    <t>Standard D5</t>
  </si>
  <si>
    <t>ME D5.1</t>
  </si>
  <si>
    <t xml:space="preserve">Availability of 24x7 running and portable water </t>
  </si>
  <si>
    <t xml:space="preserve">Availability of 24X7 Running water &amp;  hot water facility. </t>
  </si>
  <si>
    <t>ME D5.2</t>
  </si>
  <si>
    <t>Availability of power back  up in labour room</t>
  </si>
  <si>
    <t xml:space="preserve">Check for 24X7 availability of power backup including  Dedicated UPS and emergency light </t>
  </si>
  <si>
    <t>Standard D7</t>
  </si>
  <si>
    <t>ME D7.1</t>
  </si>
  <si>
    <t>Availability &amp; use of clean linen</t>
  </si>
  <si>
    <t xml:space="preserve">Clean Delivery gown is provided to Pregnant Women &amp; 
sterile drape for baby.  </t>
  </si>
  <si>
    <t>ME D7.2</t>
  </si>
  <si>
    <t xml:space="preserve">There is  system to check the cleanliness and Quantity of the linen </t>
  </si>
  <si>
    <t>Quantity of linen is checked before sending it to laundry. Cleanliness &amp; Quantity of linen is checked received from laundry. Records are maintained</t>
  </si>
  <si>
    <t>Standard D10</t>
  </si>
  <si>
    <t xml:space="preserve">The facility is compliant with all statutory and regulatory requirement imposed by local, state or central government  </t>
  </si>
  <si>
    <t>ME D10.1</t>
  </si>
  <si>
    <t xml:space="preserve">The facility has requisite licenses and certificates for operation of hospital and different activities </t>
  </si>
  <si>
    <t>ME D10.3</t>
  </si>
  <si>
    <t>Standard D11</t>
  </si>
  <si>
    <t xml:space="preserve">Roles &amp; Responsibilities of administrative and clinical staff are determined as per govt. regulations and standards operating procedures.  </t>
  </si>
  <si>
    <t>ME D11.1</t>
  </si>
  <si>
    <t>ME D11.2</t>
  </si>
  <si>
    <t xml:space="preserve">The facility has an established procedure for duty roster and deputation to different departments </t>
  </si>
  <si>
    <t>Staff posted in the labor room should not be rotated outside the labor room</t>
  </si>
  <si>
    <t xml:space="preserve">Check with the duty roster </t>
  </si>
  <si>
    <t>ME D11.3</t>
  </si>
  <si>
    <t xml:space="preserve">As per hospital administration or state policy </t>
  </si>
  <si>
    <t>Standard E1</t>
  </si>
  <si>
    <t>ME E1.1</t>
  </si>
  <si>
    <t xml:space="preserve"> Unique  identification number  &amp; patient demographic records are generated  during process of registration &amp; admission </t>
  </si>
  <si>
    <t>Check for  demographics like Name, age, Sex, Chief complaint, etc.</t>
  </si>
  <si>
    <t>ME E1.3</t>
  </si>
  <si>
    <t>There is procedure for admitting Pregnant women directly coming to Labour room</t>
  </si>
  <si>
    <t xml:space="preserve">There is no delay in admission of pregnant women in labour pain </t>
  </si>
  <si>
    <t>OB/SI/RR</t>
  </si>
  <si>
    <t>Co relate the time admission with &amp; clinical intervention (vital chart , partograph, medication given etc.)</t>
  </si>
  <si>
    <t>ME E1.4</t>
  </si>
  <si>
    <t>Check how service provider cope with shortage of delivery tables due to high patient load</t>
  </si>
  <si>
    <t xml:space="preserve">Provision of extra tables. </t>
  </si>
  <si>
    <t>Standard E2</t>
  </si>
  <si>
    <t>ME E2.1</t>
  </si>
  <si>
    <t xml:space="preserve">Rapid Initial assessment of Pregnant Women to identify complication and Prioritize care 
 </t>
  </si>
  <si>
    <t>RR/SI/OB</t>
  </si>
  <si>
    <t xml:space="preserve">Recording of vitals and FHR. immediate sign if following danger sign are present - difficulty in breathing, fever, sever abdominal pain, Convulsion or unconsciousness, Severe headache or blurred vision </t>
  </si>
  <si>
    <t xml:space="preserve">Recording and reporting of Clinical History </t>
  </si>
  <si>
    <t xml:space="preserve">Recording of women obstetric History including
LMP and EDD Parity, Gravid status, h/o CS, Live birth, Still Birth, Medical History (TB, Heart diseases, STD etc) HIV status and Surgical History </t>
  </si>
  <si>
    <t xml:space="preserve">Recording of current labour details  </t>
  </si>
  <si>
    <t xml:space="preserve">Time of start, frequency of contractions, time of bag of water leaking, colour and smell of fluid and baby movement </t>
  </si>
  <si>
    <t xml:space="preserve">Physical Examination </t>
  </si>
  <si>
    <t xml:space="preserve">Recording of Vitals , shape &amp; Size of abdomen , presence of  scars, foetal lie  and presentation. &amp; vaginal examination </t>
  </si>
  <si>
    <t>ME E2.2</t>
  </si>
  <si>
    <t>There is fixed schedule for reassessment of Pregnant women as per standard protocol</t>
  </si>
  <si>
    <t xml:space="preserve">There is fix schedule of reassessment as per protocols. Assessment finding should be recorded in partograph </t>
  </si>
  <si>
    <t>Standard E3</t>
  </si>
  <si>
    <t>The facility has defined and established procedures for continuity of care of patient and referral</t>
  </si>
  <si>
    <t>ME E3.1</t>
  </si>
  <si>
    <t>The facility has established procedure for continuity of care during interdepartmental transfer</t>
  </si>
  <si>
    <t>There is procedure of handing  over patient / new born from labour room to OT/ Ward/SNCU</t>
  </si>
  <si>
    <t>Hand over from Labour Room to the destination department is given while shifting the Mother &amp; Baby.  Shifting to ward should be done at least two hours after delivery in case of conventional LR and 4 hours in case of LDR</t>
  </si>
  <si>
    <t xml:space="preserve">There is a procedure for consultation of  the patient to other specialist with in the hospital </t>
  </si>
  <si>
    <t xml:space="preserve">check if there are linkages and established process for calling other specialist in labour room if required </t>
  </si>
  <si>
    <t>ME E3.2</t>
  </si>
  <si>
    <t>The facility provides appropriate referral linkages to the patients/Services  for transfer to other/higher facilities to assure the continuity of care.</t>
  </si>
  <si>
    <t>Reason for referral is clearly stated and referral is authorized competent person (Gynaecologist or Medical Officer on duty)</t>
  </si>
  <si>
    <t xml:space="preserve">Verify with referral records that reasons for referral were clearly mentioned and rational. Referral is authorized by Gynaecologist or Medical officer on duty  after ascertaining that case can not be managed at the facility 
Labor room staff confirms the suitability of referral with higher centers to ascertain that case can be managed at higher center and will not require further referrals  </t>
  </si>
  <si>
    <t xml:space="preserve">Essential information regarding referral facilities are available at labour room </t>
  </si>
  <si>
    <t xml:space="preserve">Check for availability of following -
Referral Pathway
Names, Contact details  and duty schedules for responsible persons higher referral centers
Name , Contact details, duty schedule of Ambulance services  </t>
  </si>
  <si>
    <t xml:space="preserve">Advance communication regarding the patient's condition is shared with the higher center </t>
  </si>
  <si>
    <t>The information  regarding the case, expected time of arrival and special facilities such as specialist, blood, intensive care may be required is communicated to the higher center</t>
  </si>
  <si>
    <t xml:space="preserve">A referral slip/ Discharge card is provided to patient when referred to another health care facility. Referral slip includes demographic details,  History of woman, examination findings, management done , drugs administered, any procedure done, reason for referral, detail of referral center including whom to contact and signature of approving medical officer </t>
  </si>
  <si>
    <t xml:space="preserve"> Referral vehicle is being arranged </t>
  </si>
  <si>
    <t xml:space="preserve">Check labour room staff facilitates arrangement of ambulance for transferring the patient to higher center . Patient attendant are not asked to arrange vehicle by their own 
Check if labour room staff checks ambulance preparedness in terms of necessary equipments, drugs, accompanying staff in terms of care that may be required in transit </t>
  </si>
  <si>
    <t xml:space="preserve">Referral checklist &amp; Referral in/ Out register is maintained all referred cases </t>
  </si>
  <si>
    <t xml:space="preserve">Referral check list is filled before referral to ensure all necessary steps have been taken for safe referral including advance communication,  transport arrangement, accompanying care provider, referral slip , time taken for referral etc. regarding referral cases including demographics, date &amp; time of admission, date &amp; time of referral, diagnosis at referral and follow up of outcome is recorded in referral register </t>
  </si>
  <si>
    <t xml:space="preserve">Follow-up of referral cases is done </t>
  </si>
  <si>
    <t xml:space="preserve">Check that labour room staff follow up of referred cases for timely arrival and appropriate care provided at higher center. Outcome and deficiencies if any should be recorded in referral out register. </t>
  </si>
  <si>
    <t>ME E3.3</t>
  </si>
  <si>
    <t xml:space="preserve">Nurse is assigned for each pregnant  women </t>
  </si>
  <si>
    <t>Check for nursing hand over</t>
  </si>
  <si>
    <t xml:space="preserve">The facility is connected to medical colleges through telemedicine services </t>
  </si>
  <si>
    <t>Standard E4</t>
  </si>
  <si>
    <t>ME E4.1</t>
  </si>
  <si>
    <t xml:space="preserve">Identification  tags for mother and baby </t>
  </si>
  <si>
    <t>ME E4.2</t>
  </si>
  <si>
    <t xml:space="preserve">Verbal orders are rechecked before administration.  Verbal orders are documented in the case sheet </t>
  </si>
  <si>
    <t>ME E4.3</t>
  </si>
  <si>
    <t xml:space="preserve">Handover is given during the shift change beside the pregnant women explaining the condition,  care provided and any specific care if required </t>
  </si>
  <si>
    <t>ME E4.4</t>
  </si>
  <si>
    <t>ME E4.5</t>
  </si>
  <si>
    <t xml:space="preserve">Check  for BP, pulse,temp,Respiratory rate  FHR,dilation Uterine Contractions, blood loss any other vital required is monitored and recoded in case sheet </t>
  </si>
  <si>
    <t>Standard E5</t>
  </si>
  <si>
    <t xml:space="preserve">The facility has a procedure to identify high risk and vulnerable patients.  </t>
  </si>
  <si>
    <t>ME E5.1</t>
  </si>
  <si>
    <t>Check the measure taken to prevent new born theft, sweeping and baby fall</t>
  </si>
  <si>
    <t>ME E5.2</t>
  </si>
  <si>
    <t xml:space="preserve">High Risk Pregnancy cases are identified and kept in intensive monitoring </t>
  </si>
  <si>
    <t>List of cases identified as High Risk is available with labour room staff . Check for the frequency of observation: Ist stage :half an hour and 2nd stage: every 5 min</t>
  </si>
  <si>
    <t>Standard E6</t>
  </si>
  <si>
    <t xml:space="preserve"> The facility follows standard treatment guidelines defined by state/Central government for prescribing the generic drugs &amp; their rational use. </t>
  </si>
  <si>
    <t>ME E6.1</t>
  </si>
  <si>
    <t>The facility ensured that drugs are prescribed in generic name only</t>
  </si>
  <si>
    <t xml:space="preserve">Check for case sheet if drugs are prescribed under generic name only </t>
  </si>
  <si>
    <t xml:space="preserve">Check all the drugs in case sheet and discharge slip are written in generic name only. </t>
  </si>
  <si>
    <t>ME E6.2</t>
  </si>
  <si>
    <t>Check for that relevant Standard treatment protocols  are available at point of use</t>
  </si>
  <si>
    <t xml:space="preserve">Intrapartum care, Essential newborn care, Newborn Resuscitation, Pre- Eclampsia, Eclampsia, Postpartum hemorrhage , Obstructed Labour, Management of preterm labour </t>
  </si>
  <si>
    <t>Check BHT that drugs are prescribed as per treatment protocols &amp;Check for rational use of uterotonic drugs</t>
  </si>
  <si>
    <t>Standard E7</t>
  </si>
  <si>
    <t>The facility has defined procedures for safe drug administration</t>
  </si>
  <si>
    <t>ME E7.1</t>
  </si>
  <si>
    <t xml:space="preserve">There is process for identifying and cautious administration of high alert drugs  </t>
  </si>
  <si>
    <t>Maximum dose of high alert drugs are defined and communicated &amp; there is process to ensure that right doses of high alert drugs are only given</t>
  </si>
  <si>
    <t>Value for maximum doses as per age, weight and diagnosis are available with nursing station and doctor. A system of independent double check before administration, Error prone medical abbreviations are avoided</t>
  </si>
  <si>
    <t>ME E7.2</t>
  </si>
  <si>
    <t xml:space="preserve">Verify case sheets of sample basis </t>
  </si>
  <si>
    <t>ME E7.3</t>
  </si>
  <si>
    <t>Check for any open single dose vial with left  over content intended to be used later on.In multi dose vial needle is not left in the septum</t>
  </si>
  <si>
    <t xml:space="preserve">Check if adverse drug reaction form is available in labour room and reporting is in practice </t>
  </si>
  <si>
    <t>ME E7.4</t>
  </si>
  <si>
    <t xml:space="preserve">Check Nursing staff  is aware 7 Rs of Medication and follows them  </t>
  </si>
  <si>
    <t xml:space="preserve">Administration of medicines done after ensuring right patient, right drugs , right route, right time, Right dose , Right Reason and Right Documentation </t>
  </si>
  <si>
    <t>ME E7.5</t>
  </si>
  <si>
    <t>Standard E8</t>
  </si>
  <si>
    <t>The facility has defined and established procedures for maintaining, updating of patients’ clinical records and their storage</t>
  </si>
  <si>
    <t>ME E8.1</t>
  </si>
  <si>
    <t>Progress of labour is recorded</t>
  </si>
  <si>
    <t xml:space="preserve">Partograph </t>
  </si>
  <si>
    <t>ME E8.2</t>
  </si>
  <si>
    <t>Medication order, treatment plan, lab investigation are recoded adequately</t>
  </si>
  <si>
    <t>ME E8.3</t>
  </si>
  <si>
    <t>ME E8.4</t>
  </si>
  <si>
    <t>Delivery note is adequate</t>
  </si>
  <si>
    <t>Outcome of delivery, date and time, gestation age, delivery conducted by, type of delivery, complication if any ,indication of intervention, date and time of transfer, cause of death etc</t>
  </si>
  <si>
    <t>Baby note is adequate</t>
  </si>
  <si>
    <t>Did baby cry, Essential new born care, resuscitation if any, Sex, weight, time of initiation of breast feed, birth doses, congenital anomaly if any.</t>
  </si>
  <si>
    <t>ME E8.5</t>
  </si>
  <si>
    <t>Standard Formats are available</t>
  </si>
  <si>
    <t xml:space="preserve">Availability of standardized labour room case sheets including partograph and safe Birthing checklist </t>
  </si>
  <si>
    <t>ME E8.6</t>
  </si>
  <si>
    <t xml:space="preserve">Registers and records are maintained as per guidelines </t>
  </si>
  <si>
    <t xml:space="preserve">Labour room register, OT register, MTP register, Maternal death register and records, lab register, referral in /out register, internal &amp; PPIUD register , NBCC register, handover register </t>
  </si>
  <si>
    <t xml:space="preserve">Check records are numbered and labelled legibily </t>
  </si>
  <si>
    <t>ME E8.7</t>
  </si>
  <si>
    <t>Standard E9</t>
  </si>
  <si>
    <t>ME E9.1</t>
  </si>
  <si>
    <t>ME E9.2</t>
  </si>
  <si>
    <t>ME E9.3</t>
  </si>
  <si>
    <t>Standard E10</t>
  </si>
  <si>
    <t>ME E10.1</t>
  </si>
  <si>
    <t>ME E10.3</t>
  </si>
  <si>
    <t xml:space="preserve">The facility has explicit clinical criteria for providing intubation &amp; extubating, and care of patients on ventilation and subsequently on its removal </t>
  </si>
  <si>
    <t>ME E11.1</t>
  </si>
  <si>
    <t>ME E11.2</t>
  </si>
  <si>
    <t>ME E11.4</t>
  </si>
  <si>
    <t>The facility ensures adequate and timely availability of ambulances services and mobilization of resources, as per requirement</t>
  </si>
  <si>
    <t>ME E11.5</t>
  </si>
  <si>
    <t>Standard E12</t>
  </si>
  <si>
    <t>ME E12.1</t>
  </si>
  <si>
    <t>ME E12.3</t>
  </si>
  <si>
    <t xml:space="preserve">Nursing station is provided with the critical value of different test </t>
  </si>
  <si>
    <t xml:space="preserve">Check for list of critical values is available at nursing station </t>
  </si>
  <si>
    <t>Standard E13</t>
  </si>
  <si>
    <t>ME E13.5</t>
  </si>
  <si>
    <t>Protocol of blood transfusion is monitored &amp; regulated</t>
  </si>
  <si>
    <t xml:space="preserve">blood is kept on room temperature (28 degree C) before transfusion. Blood transfusion is monitored and regulated by qualified person </t>
  </si>
  <si>
    <t xml:space="preserve">The facility has established procedures for Anesthetic Services </t>
  </si>
  <si>
    <t>The facility has established procedures for Pre-anesthetic Check up and maintenance of records</t>
  </si>
  <si>
    <t>The facility has established procedures for monitoring during anesthesia and maintenance of records</t>
  </si>
  <si>
    <t xml:space="preserve">The facility has established procedures for Post-anesthesia care </t>
  </si>
  <si>
    <t>Standard E15</t>
  </si>
  <si>
    <t xml:space="preserve">The facility has defined and established procedures of Operation theatre services </t>
  </si>
  <si>
    <t>ME E15.1</t>
  </si>
  <si>
    <t xml:space="preserve">The facility has established procedures OT Scheduling </t>
  </si>
  <si>
    <t xml:space="preserve">The facility has established procedures for Preoperative care </t>
  </si>
  <si>
    <t xml:space="preserve">The facility has established procedures for Surgical Safety </t>
  </si>
  <si>
    <t xml:space="preserve">The facility has established procedures for Post operative care </t>
  </si>
  <si>
    <t>Standard E16</t>
  </si>
  <si>
    <t>ME E16.2</t>
  </si>
  <si>
    <t xml:space="preserve">Death note is written as per mother &amp; neonatal death review guidelines </t>
  </si>
  <si>
    <t xml:space="preserve">Maternal and neonatal death are recorded as per MDR guideline. Death note including efforts done for resuscitation is noted in patient record. Death summary is given to patient attendant quoting the immediate cause and underlying cause if possible </t>
  </si>
  <si>
    <t>There is established criteria for distinguishing between new-born death and still birth</t>
  </si>
  <si>
    <t>Every still birth is examined, classified by paediatrician before declaration &amp; record is maintained</t>
  </si>
  <si>
    <t xml:space="preserve">The facility has established procedures for Antenatal care as per  guidelines </t>
  </si>
  <si>
    <t>There is an established procedure for History taking, Physical examination, and counselling of each antenatal woman, visiting the facility.</t>
  </si>
  <si>
    <t>The facility ensures availability of diagnostic and drugs during antenatal care of pregnant women</t>
  </si>
  <si>
    <t xml:space="preserve">The facility has established procedures for Intranatal care as per guidelines </t>
  </si>
  <si>
    <t xml:space="preserve">
Facility staff adheres to standard procedures for management of second stage of labour.
</t>
  </si>
  <si>
    <r>
      <t xml:space="preserve">
Ensures 'six cleans' are followed during delivery
</t>
    </r>
    <r>
      <rPr>
        <sz val="11"/>
        <color rgb="FF0070C0"/>
        <rFont val="Calibri"/>
        <family val="2"/>
        <scheme val="minor"/>
      </rPr>
      <t/>
    </r>
  </si>
  <si>
    <r>
      <t xml:space="preserve">
Ensures 'six cleans' are followed during delivery 
Clean hands, Clean Surface, clean blade, clean cord tie, clean towel &amp; clean cloth to wrap mother 
</t>
    </r>
    <r>
      <rPr>
        <sz val="11"/>
        <color rgb="FF0070C0"/>
        <rFont val="Calibri"/>
        <family val="2"/>
        <scheme val="minor"/>
      </rPr>
      <t/>
    </r>
  </si>
  <si>
    <t xml:space="preserve">
Allows spontaneous delivery of head 
</t>
  </si>
  <si>
    <t>By flexing the head and giving perineal support</t>
  </si>
  <si>
    <t xml:space="preserve">Delivery of shoulders and Neck 
</t>
  </si>
  <si>
    <t xml:space="preserve">Manages cord round the neck; assists delivery of shoulders and body; delivers baby on mother's abdomen
</t>
  </si>
  <si>
    <t xml:space="preserve">Check no unneccessary episiotomy performed </t>
  </si>
  <si>
    <t>Check with records and interview with staff if they are still practicing routine episiotomy.</t>
  </si>
  <si>
    <t xml:space="preserve">Unnecessary augmentation and induction of labour is not done using uterotonics </t>
  </si>
  <si>
    <t xml:space="preserve">Check uterotonics such as oxytocin and mesoperstol is not used  for routine induction  normal labour unless clear medical indication and the expected
benefits outweigh the potential harms
Outpatient induction of labour is not done </t>
  </si>
  <si>
    <t xml:space="preserve">Facility staff adheres to standard procedure for active management of third stage of labour </t>
  </si>
  <si>
    <t>Rules out presence of second baby by palpating abdomen</t>
  </si>
  <si>
    <t xml:space="preserve">Check staff competence </t>
  </si>
  <si>
    <t>Use of Uterotonic Drugs</t>
  </si>
  <si>
    <t xml:space="preserve">Administration of 10 IU of oxytocin IM immediately after Birth . Check if there is practice of preloading the oxytocin inj for prompt administration after birth.
</t>
  </si>
  <si>
    <t>Control Cord Traction</t>
  </si>
  <si>
    <t xml:space="preserve">Only during Contraction </t>
  </si>
  <si>
    <t xml:space="preserve">Uterine tone assessment </t>
  </si>
  <si>
    <t>Checks for completeness of placenta before discarding</t>
  </si>
  <si>
    <t xml:space="preserve">After placenta expulsion , Checks Placenta &amp; Membranes for Completeness </t>
  </si>
  <si>
    <t xml:space="preserve">Facility staff adheres to standard procedures for routine care of new-born immediately after birth </t>
  </si>
  <si>
    <t xml:space="preserve">Wipes the baby with a clean pre-warmed towel and wraps baby in second pre-warmed towel;  </t>
  </si>
  <si>
    <t xml:space="preserve">Check staff competence through demonstration or case observation </t>
  </si>
  <si>
    <t>Performs delayed cord clamping and cutting (1-3 min);</t>
  </si>
  <si>
    <t>Initiates breast-feeding soon after birth</t>
  </si>
  <si>
    <t>Records birth weight and gives injection vitamin K</t>
  </si>
  <si>
    <t xml:space="preserve">Staff is aware of Indications for referring patient for to Surgical Intervention </t>
  </si>
  <si>
    <t xml:space="preserve">Ask staff how they identify slow progress of labour , How they interpret Partogram </t>
  </si>
  <si>
    <t xml:space="preserve">Management of Obstructed Labour </t>
  </si>
  <si>
    <t xml:space="preserve">Diagnosis obstructed labour based on data registered from the partograph, Re-hydrates the patient to maintain normal plasma volume, check vitals, gives broad spectrum antibiotics, perform bladder catheterization and takes blood for Hb &amp; grouping, Decides on the mode of delivery as per the condition of mother and the baby </t>
  </si>
  <si>
    <t>ME E18.5</t>
  </si>
  <si>
    <t xml:space="preserve">Facility staff adheres to standard protocols for identification and management of Pre Eclampsia / Eclampsia </t>
  </si>
  <si>
    <t>Records BP in every case
checks for proteinuria</t>
  </si>
  <si>
    <t xml:space="preserve">identifies danger signs of severe PE and convulsions; </t>
  </si>
  <si>
    <t xml:space="preserve">Administers injection magnesium sulphate appropriately; </t>
  </si>
  <si>
    <t>provides nursing care &amp; ensures specialist attention.</t>
  </si>
  <si>
    <t>ME E18.6</t>
  </si>
  <si>
    <t>Facility staff adheres to standard protocols for identification and management of PPH.</t>
  </si>
  <si>
    <t xml:space="preserve">Checks uterine tone and bleeding PV regularly </t>
  </si>
  <si>
    <t>Identifies PPH</t>
  </si>
  <si>
    <t xml:space="preserve">SI?OB/RR </t>
  </si>
  <si>
    <t>Assessment of bleeding (PPH if &gt;500 ml or &gt; 1 pad soaked in 5 Minutes or any bleeding sufficient to cause signs of hypovolemia in patient.</t>
  </si>
  <si>
    <t xml:space="preserve">Manages PPH as per protocol </t>
  </si>
  <si>
    <t xml:space="preserve">starts IV fluids, manages shock if present, gives uterotonic, identifies causes, performs cause specific management.
</t>
  </si>
  <si>
    <t xml:space="preserve">Staff knows the use of oxytocin for Management of PPH </t>
  </si>
  <si>
    <t xml:space="preserve">SI/OB/RR </t>
  </si>
  <si>
    <t>Initial Dose: Infuse 20 IU in 1 L NS/RL at 60 drops per minute
Continuing dose: Infuse 20 IU in 1 L NS/RL at 40 drops per minute
Maximum Dose: Not more than 3 L of IV fluids containing oxytocin</t>
  </si>
  <si>
    <t xml:space="preserve">Administration of another dose of Oxytocin 20IU in 500 ml of RL at 40-60 drops/min an attempt to deliver placenta with repeat controlled cord traction. If this fails performs manual removal of Placenta </t>
  </si>
  <si>
    <t>ME E18.7</t>
  </si>
  <si>
    <t xml:space="preserve">Facility staff adheres to standard protocols for Management of HIV in Pregnant Woman &amp; Newborn </t>
  </si>
  <si>
    <t>Provides ART for seropositive mothers/ links with ART center</t>
  </si>
  <si>
    <t xml:space="preserve">Check case records and Interview of staff </t>
  </si>
  <si>
    <t>Provides syrup Nevirapine to newborns of HIV seropositive mothers</t>
  </si>
  <si>
    <t>ME E18.8</t>
  </si>
  <si>
    <t>Facility staff adheres to standard protocol for identification and management of preterm delivery.</t>
  </si>
  <si>
    <t>Correctly estimates gestational age to confirm that labour is preterm</t>
  </si>
  <si>
    <t xml:space="preserve">Assessment and evaluation to confirm gestational age, administration of corticosteroid and tocolytoics for 24-34 weeks
Magnesium sulphate given to preterm labour &lt; 32 weeks </t>
  </si>
  <si>
    <t xml:space="preserve"> identifies conditions that may lead to preterm birth </t>
  </si>
  <si>
    <t xml:space="preserve">(severe PE/E, APH, PPROM); </t>
  </si>
  <si>
    <t xml:space="preserve">administers antenatal corticosteroids in pre term labour and conditions leading to pre term delivery (24-34 weeks); </t>
  </si>
  <si>
    <t xml:space="preserve">Review case records </t>
  </si>
  <si>
    <t>ME E18.9</t>
  </si>
  <si>
    <t>Staff identifies and manages infection in pregnant woman</t>
  </si>
  <si>
    <t>Records mother' s temperature at admission and assesses need for antibiotics</t>
  </si>
  <si>
    <t xml:space="preserve">Administers appropriate antibiotics to mother </t>
  </si>
  <si>
    <t>ME 18.10</t>
  </si>
  <si>
    <t>There is Established protocol for newborn resuscitation is followed at the facility.</t>
  </si>
  <si>
    <t xml:space="preserve">Facility staff adheres to standard protocol for resuscitating the newborn within 30 seconds.  </t>
  </si>
  <si>
    <t>Performs initial steps of resuscitation within 30 seconds: immediate cord cutting and PSSR at radiant warmer.</t>
  </si>
  <si>
    <t>Facility staff adheres to standard protocol for preforming bag and mask ventilation for 30 seconds if baby is still not breathing.</t>
  </si>
  <si>
    <t>Initiates bag and mask ventilation using room air with 5 ventilator breaths and continues ventilation for next 30 seconds if baby still does not breathe.</t>
  </si>
  <si>
    <t xml:space="preserve">Facility staff adheres to standard protocol for taking appropriate actions if baby does not respond to bag and mask ventilation after golden minute. </t>
  </si>
  <si>
    <t>If baby still not breathing/ breathing well, continues ventilation with oxygen, calls or arranges for advanced help or referral.</t>
  </si>
  <si>
    <t>ME E18.11</t>
  </si>
  <si>
    <t xml:space="preserve">Facility ensures Physical and emotional support to the pregnant women means of birth companion of her choice </t>
  </si>
  <si>
    <t xml:space="preserve">Women are encouraged and counselled for allowing birth companion of their choice </t>
  </si>
  <si>
    <t xml:space="preserve">Orientation session and information is available for Birth companion </t>
  </si>
  <si>
    <t xml:space="preserve">The facility has established procedures for postnatal care as per guidelines </t>
  </si>
  <si>
    <t xml:space="preserve">Facility staff adheres to protocol for assessment of condition of mother and baby and providing adequate postpartum care </t>
  </si>
  <si>
    <t>Performs detailed examination of mother</t>
  </si>
  <si>
    <t>SI/RR/PI</t>
  </si>
  <si>
    <t xml:space="preserve">Check for records of Uterine contraction, bleeding, temperature, B.P, pulse, Breast examination, (Nipple care, milk initiation), Check for perineal washes performed </t>
  </si>
  <si>
    <t>Looks for signs of infection in mother and baby</t>
  </si>
  <si>
    <t>Staff Interview</t>
  </si>
  <si>
    <t>Looks for signs of hypothermia in baby and provides appropriate care</t>
  </si>
  <si>
    <t>RR/SI/PI</t>
  </si>
  <si>
    <t>Skin to skin contact with mother, regular monitoring and specialist attention as required</t>
  </si>
  <si>
    <t>Facility staff adheres to protocol for counselling on danger signs, post-partum family planning and exclusive breast feeding</t>
  </si>
  <si>
    <t xml:space="preserve">Staff counsels mother on vital issues </t>
  </si>
  <si>
    <t>Counsels on danger signs to mother at time of discharge; Counsels on post partum family planning to mother at discharge;  Counsels on exclusive breast feeding to mother at discharge</t>
  </si>
  <si>
    <t>Facility staff adheres to protocol for  ensuring care of newborns with small size at birth</t>
  </si>
  <si>
    <t>Facilitates specialist care in newborn &lt;1800 gm</t>
  </si>
  <si>
    <t>Facilitates specialist care in newborn &lt;1800 gm (seen by paediatrician)</t>
  </si>
  <si>
    <t>Facilitates assisted feeding whenever required</t>
  </si>
  <si>
    <t>Facilitates thermal management including kangaroo mother care</t>
  </si>
  <si>
    <t>ME 19.4</t>
  </si>
  <si>
    <t>The facility has established procedures for stabilization/treatment/referral of post natal complications</t>
  </si>
  <si>
    <t xml:space="preserve">There is established criteria for shifting newborn to SNCU </t>
  </si>
  <si>
    <t xml:space="preserve">Check if criteria has been defined and in practice by labour room staff </t>
  </si>
  <si>
    <t>The facility has established procedures for abortion and family planning as per government guidelines and law</t>
  </si>
  <si>
    <t>The facility provides spacing method of family planning as per guideline</t>
  </si>
  <si>
    <t>The facility provides limiting method of family planning as per guideline</t>
  </si>
  <si>
    <t>The facility provide counselling services for abortion as per guideline</t>
  </si>
  <si>
    <t>The facility provide abortion services for 1st trimester as per guideline</t>
  </si>
  <si>
    <t>The facility provide abortion services for 2nd trimester as per guideline</t>
  </si>
  <si>
    <t xml:space="preserve">The facility provides Adolescent Reproductive and Sexual Health services as per guidelines  </t>
  </si>
  <si>
    <t>The facility provides Promotive ARSH Services</t>
  </si>
  <si>
    <t>The facility provides Preventive ARSH Services</t>
  </si>
  <si>
    <t>The facility Provides Curative ARSH Services</t>
  </si>
  <si>
    <t>The facility Provides Referral Services for ARSH</t>
  </si>
  <si>
    <t xml:space="preserve">The facility provides National health Programme as per operational/Clinical Guidelines </t>
  </si>
  <si>
    <t xml:space="preserve">The facility provides services under National Programme for control of Blindness as per guidelines </t>
  </si>
  <si>
    <t xml:space="preserve">The facility provides service under National Programme for Prevention and Control of cancer, diabetes, cardiovascular diseases &amp; stroke (NPCDCS)  as per guidelines </t>
  </si>
  <si>
    <t>The facility provide service for Integrated disease surveillance Programme</t>
  </si>
  <si>
    <t>The facility provide services under National  Programme for prevention and control of  deafness</t>
  </si>
  <si>
    <t>Standard F1</t>
  </si>
  <si>
    <t>The facility has infection control Programme and procedures in place for prevention and measurement of hospital associated infection</t>
  </si>
  <si>
    <t xml:space="preserve">The facility has functional infection control committee </t>
  </si>
  <si>
    <t>ME F1.2</t>
  </si>
  <si>
    <t>The facility  has provision for Passive  and active culture surveillance of critical &amp; high risk areas</t>
  </si>
  <si>
    <r>
      <rPr>
        <sz val="11"/>
        <color theme="1"/>
        <rFont val="Calibri"/>
        <family val="2"/>
        <scheme val="minor"/>
      </rPr>
      <t>Surface and environment samples are taken for microbiological surveillance</t>
    </r>
  </si>
  <si>
    <t xml:space="preserve">Swab are taken from infection prone surfaces such as delivery tables , door, handles, procedure lights etc. </t>
  </si>
  <si>
    <t xml:space="preserve">The facility measures hospital associated infection rates </t>
  </si>
  <si>
    <t>ME F1.4</t>
  </si>
  <si>
    <t xml:space="preserve">There is Provision of Periodic Medical Check-up and immunization of staff </t>
  </si>
  <si>
    <t>There is procedure for immunization &amp; medical check up of the staff</t>
  </si>
  <si>
    <t>Hepatitis B, Tetanus Toxic .</t>
  </si>
  <si>
    <t>ME F1.5</t>
  </si>
  <si>
    <t xml:space="preserve">The facility has established procedures for regular monitoring of infection control practices </t>
  </si>
  <si>
    <t>The facility has defined and established antibiotic policy</t>
  </si>
  <si>
    <t>Standard F2</t>
  </si>
  <si>
    <t>The facility has defined and Implemented procedures for ensuring hand hygiene practices and antisepsis</t>
  </si>
  <si>
    <t>ME F2.1</t>
  </si>
  <si>
    <t xml:space="preserve">Availability of hand washing  with running Water Facility at Point of Use </t>
  </si>
  <si>
    <t xml:space="preserve">Check for availability of wash basin near the point of use  Ask to Open the tap. Ask Staff  water supply is regular </t>
  </si>
  <si>
    <t xml:space="preserve">Check for availability/ Ask staff if the supply is adequate and uninterrupted. Availability of Alcohol based Hand rub </t>
  </si>
  <si>
    <t xml:space="preserve">Handwashing station is as per specification </t>
  </si>
  <si>
    <t>Availability of elbow operated taps  &amp; Hand washing sink is wide and deep enough to prevent splashing and retention of water</t>
  </si>
  <si>
    <t>ME F2.2</t>
  </si>
  <si>
    <t xml:space="preserve">The facility staff is trained in hand washing practices and they adhere to standard hand washing practices </t>
  </si>
  <si>
    <t xml:space="preserve">Staff is aware of when and how to hand wash </t>
  </si>
  <si>
    <t xml:space="preserve">Ask for demonstration of six steps &amp; check staff awareness five moments of handwashing </t>
  </si>
  <si>
    <t>ME F2.3</t>
  </si>
  <si>
    <t>The facility ensures standard practices and materials for antisepsis</t>
  </si>
  <si>
    <t xml:space="preserve">Availability &amp; Use of Antiseptics </t>
  </si>
  <si>
    <t>like before giving IM/IV injection, drawing blood, putting Intravenous and urinary catheter &amp;Proper cleaning of perineal area before procedure with antisepsis</t>
  </si>
  <si>
    <t>Check Shaving is not done during part preparation/delivery cases</t>
  </si>
  <si>
    <t xml:space="preserve">Staff Interview </t>
  </si>
  <si>
    <t>Standard F3</t>
  </si>
  <si>
    <t xml:space="preserve">The facility ensures standard practices and materials for Personal protection </t>
  </si>
  <si>
    <t>ME F3.1</t>
  </si>
  <si>
    <t xml:space="preserve">The facility ensures adequate personal protection Equipment as per requirements </t>
  </si>
  <si>
    <t>OB/SI/ RR</t>
  </si>
  <si>
    <t xml:space="preserve">Check if staff is using PPEs
Ask staff if they have adequate supply 
Verify with the stock / Expenditure register </t>
  </si>
  <si>
    <t>Sterile gloves are available at labour room</t>
  </si>
  <si>
    <t xml:space="preserve">OB/SI /RR </t>
  </si>
  <si>
    <t xml:space="preserve">Use of elbow length gloves for obstetrical purpose </t>
  </si>
  <si>
    <t xml:space="preserve">Availability of disposable gown/ Apron </t>
  </si>
  <si>
    <t>Heavy duty gloves and gum boots for housekeeping staff</t>
  </si>
  <si>
    <t xml:space="preserve">Personal protective kit for delivering HIV cases </t>
  </si>
  <si>
    <t xml:space="preserve">Cap &amp; Mask, protective Eye cover, Disposable apron </t>
  </si>
  <si>
    <t>ME F3.2</t>
  </si>
  <si>
    <t xml:space="preserve">The facility staff adheres to standard personal protection practices </t>
  </si>
  <si>
    <t>Entry to the labour Room is only after change of shoes and wearing  Mask  &amp; Cap</t>
  </si>
  <si>
    <t>Standard F4</t>
  </si>
  <si>
    <t xml:space="preserve">The facility has standard procedures for processing of equipment and instruments </t>
  </si>
  <si>
    <t>ME F4.1</t>
  </si>
  <si>
    <t xml:space="preserve">The facility ensures standard practices and materials for decontamination and cleaning of instruments and  procedures areas </t>
  </si>
  <si>
    <t>Disinfection of operating &amp; Procedure surfaces</t>
  </si>
  <si>
    <t xml:space="preserve">Cleaning of delivery tables tops after each delivery with 2% carbolic acid </t>
  </si>
  <si>
    <t xml:space="preserve">Cleaning of instruments </t>
  </si>
  <si>
    <t xml:space="preserve">Cleaning is done with detergent and running water after use </t>
  </si>
  <si>
    <t>ME F4.2</t>
  </si>
  <si>
    <t xml:space="preserve">The facility ensures standard practices and materials for disinfection and sterilization of instruments and equipment </t>
  </si>
  <si>
    <t>Equipment and instruments are  sterilized after each use as per requirement</t>
  </si>
  <si>
    <t>Autoclaving</t>
  </si>
  <si>
    <t>Autoclaving  of delivery kits is done as per protocols</t>
  </si>
  <si>
    <t>Ask staff about temperature, pressure and time. Ask staff about method, concentration and contact time  required for chemical sterilization</t>
  </si>
  <si>
    <t>There is a procedure to ensure the traceability of sterilized packs &amp; their storage</t>
  </si>
  <si>
    <t>Sterile packs are kept in clean, dust free, moist free environment.</t>
  </si>
  <si>
    <t>Standard F5</t>
  </si>
  <si>
    <t>ME F5.1</t>
  </si>
  <si>
    <t>Facility layout ensures separation of routes for clean and dirty items</t>
  </si>
  <si>
    <t>ME F5.2</t>
  </si>
  <si>
    <t xml:space="preserve">The facility ensures availability of  standard materials for cleaning and disinfection of patient care areas </t>
  </si>
  <si>
    <t>Availability of disinfectant  &amp; cleaning agents as per requirement</t>
  </si>
  <si>
    <t>Chlorine solution, Glutaraldehyde, Hospital grade phenyl, disinfectant detergent solution</t>
  </si>
  <si>
    <t>ME F5.3</t>
  </si>
  <si>
    <t xml:space="preserve">The facility ensures standard practices are followed for the cleaning and disinfection of patient care areas </t>
  </si>
  <si>
    <t>Spill management protocols are implemented</t>
  </si>
  <si>
    <t>spill management kit staff training, protocol displayed</t>
  </si>
  <si>
    <t>Cleaning of patient care area with detergent solution</t>
  </si>
  <si>
    <t>Standard practice of mopping and scrubbing are followed &amp; three bucket system is followed</t>
  </si>
  <si>
    <t>Unidirectional mopping from inside out. Cleaning protocols are available / displayed 
Cleaning equipment like broom are not used in patient care areas</t>
  </si>
  <si>
    <t>ME F5.4</t>
  </si>
  <si>
    <t xml:space="preserve">The facility ensures segregation infectious patients </t>
  </si>
  <si>
    <t xml:space="preserve">The facility ensures air quality of high risk area </t>
  </si>
  <si>
    <t>Standard F6</t>
  </si>
  <si>
    <t xml:space="preserve">The facility has defined and established procedures for segregation, collection, treatment and disposal of Bio Medical and hazardous Waste. </t>
  </si>
  <si>
    <t>ME F6.1</t>
  </si>
  <si>
    <t>The facility Ensures segregation of Bio Medical Waste as per guidelines and 'on-site' management of waste is carried out as per guidelines</t>
  </si>
  <si>
    <t xml:space="preserve">Availability of colour coded bins &amp; Plastic bags  at point of waste generation </t>
  </si>
  <si>
    <t xml:space="preserve">Segregation of Anatomical and soiled waste in Yellow Bin </t>
  </si>
  <si>
    <t xml:space="preserve">Segregation of infected plastic waste in red bin </t>
  </si>
  <si>
    <t>ME F6.2</t>
  </si>
  <si>
    <t xml:space="preserve">The facility ensures management of sharps as per guidelines </t>
  </si>
  <si>
    <t xml:space="preserve">Availability of post exposure prophylaxis  &amp; Protcols </t>
  </si>
  <si>
    <t xml:space="preserve">Ask if available. Where it is stored and who is in charge of that. Also check PEP issuance register 
Staff knows what to do in condition of needle stick injury </t>
  </si>
  <si>
    <t>Includes used vials, slides and other broken infected glass</t>
  </si>
  <si>
    <t>ME F6.3</t>
  </si>
  <si>
    <t xml:space="preserve">The facility ensures transportation and disposal of waste as per guidelines </t>
  </si>
  <si>
    <t>Bins should not be filled more than 2/3 of its capacity</t>
  </si>
  <si>
    <t>Area of Concern - G Quality Management</t>
  </si>
  <si>
    <t xml:space="preserve">Quality circle has been formed in the Labour Room </t>
  </si>
  <si>
    <t xml:space="preserve">Check if quality circle formed and functional in the Labour Room </t>
  </si>
  <si>
    <t>The facility has established system for patient and employee satisfaction</t>
  </si>
  <si>
    <t>Patient satisfaction surveys are conducted at periodic intervals</t>
  </si>
  <si>
    <t>Client  satisfaction survey done on monthly basis</t>
  </si>
  <si>
    <t xml:space="preserve">The facility analyses the patient feed back, and root-cause analysis </t>
  </si>
  <si>
    <t xml:space="preserve">Analysis of low performing attributes of client feedback is done </t>
  </si>
  <si>
    <t xml:space="preserve">The facility prepares the action plans for the areas, contributing to low satisfaction of patients </t>
  </si>
  <si>
    <t xml:space="preserve">Action plan prepared is prepared to address the areas of low satisfaction </t>
  </si>
  <si>
    <t>Standard G3</t>
  </si>
  <si>
    <t xml:space="preserve">The facility have established internal and external quality assurance Programmes wherever it is critical to quality. </t>
  </si>
  <si>
    <t>ME G3.1</t>
  </si>
  <si>
    <t xml:space="preserve">The facility has established internal quality assurance programme in key departments </t>
  </si>
  <si>
    <t>There is system of daily round by matron/hospital manager/ hospital superintendent/ Hospital Manager/ Matron in charge for monitoring of services</t>
  </si>
  <si>
    <t xml:space="preserve">Facility Incharge should visit at least twice in a week.  OBG Incharge should visit Labour room  atleast twice a day, Matron/Nursing supervisor should visit at once in each shift 
Findings/instructions during the visits are recorded </t>
  </si>
  <si>
    <t>ME G3.2</t>
  </si>
  <si>
    <t xml:space="preserve">The facility has established external assurance programmes at relevant departments </t>
  </si>
  <si>
    <t>ME G3.3</t>
  </si>
  <si>
    <t>The facility has established system for use of check lists in different departments and services</t>
  </si>
  <si>
    <t xml:space="preserve">Daily Checklist to check labour room preparedness and cleanliness is used for quality assurance 
Staff is designated for filling and monitoring of these checklists </t>
  </si>
  <si>
    <t>Standard G4</t>
  </si>
  <si>
    <t xml:space="preserve">The facility has established, documented implemented and maintained Standard Operating Procedures for all key processes and support services. </t>
  </si>
  <si>
    <t>ME G4.1</t>
  </si>
  <si>
    <t xml:space="preserve">Check current version of SOP is available with all staff members of labour room </t>
  </si>
  <si>
    <t>ME G4.2</t>
  </si>
  <si>
    <t>Department has documented procedure for ensuring patients rights including consent, privacy, confidentiality &amp; entitlement</t>
  </si>
  <si>
    <t xml:space="preserve">Review the Labour Room SOPs for description of processes pertaining to ensuring privacy, confidentiality, respectful maternity care and consent </t>
  </si>
  <si>
    <t>Department has documented procedure for safety &amp; risk management</t>
  </si>
  <si>
    <t xml:space="preserve">Review the Labour Room SOPs for inclusion for processes to Physical as well as patient safety, assessment of risks and their timely mitigation </t>
  </si>
  <si>
    <t>Department has documented procedure for support services &amp; facility management.</t>
  </si>
  <si>
    <t>Review the Labour Room SOPs for process description of support services such as equipment maintenance , calibration, housekeeping, security, storage and inventory management</t>
  </si>
  <si>
    <t>Department has documented procedure for general patient care processes</t>
  </si>
  <si>
    <t xml:space="preserve">Review Labour room SOPS for processes of triage, assessment, admission, identification of high risk patients, Referral , Medication management and maintenance of clinical records </t>
  </si>
  <si>
    <t>Department has documented procedure for specific processes to the department</t>
  </si>
  <si>
    <t xml:space="preserve">Review Labour room SOPs for process of intrapartum care, management of complications,  immediate postpartum care , Natural Birthing Process and Birth Companion </t>
  </si>
  <si>
    <t>Department has documented procedure for infection control &amp; bio medical waste management</t>
  </si>
  <si>
    <t xml:space="preserve">Review Labour room SOPs for process description of Hand Hygiene, personal protection, environmental cleaning, instrument sterilization, asepsis, Bio Medical Waste management , surveillance and monitoring of infection control practices, Periodic quality review such as Maternal Death Audit, Newborn Death Audit, Referral audit and Near miss audit. </t>
  </si>
  <si>
    <t>Department has documented procedure for quality management &amp; improvement</t>
  </si>
  <si>
    <t xml:space="preserve">Review Labour room SOPs for process description of function of quality circles, internal quality assessment, Quality improvement using PDCA cycle  client satisfaction surveys, processes improvement , Maternal Death Audit, Newborn Death Audit, Referral Death Audit and Near Miss audits. </t>
  </si>
  <si>
    <t>Department has documented procedure for data collection, analysis &amp; use for improvement</t>
  </si>
  <si>
    <t xml:space="preserve">Review Labour room SOPs for description of process related to collection of data &amp; quality indicators , their analysis and use for quality improvement </t>
  </si>
  <si>
    <t>ME G4.3</t>
  </si>
  <si>
    <t xml:space="preserve">Staff is trained and aware of the procedures written in SOPs </t>
  </si>
  <si>
    <t xml:space="preserve">Check Staff is aware of relevant part of SOPs </t>
  </si>
  <si>
    <t>Interview labour room staff for their awareness about content of SOPs</t>
  </si>
  <si>
    <t>ME G4.4</t>
  </si>
  <si>
    <t xml:space="preserve">clinical  protocols for Intrapartum care  and Management of obstetric emergency are  Displayed </t>
  </si>
  <si>
    <t xml:space="preserve">Clinical Protocols on AMSTL, Preparing Partograph, , PPH, Eclampsia, Infection control,  Referral, Infection Control </t>
  </si>
  <si>
    <t xml:space="preserve">Clinical protocols  on Newborn Care are displayed </t>
  </si>
  <si>
    <t>Clinical Protocols on Essential Newborn Care, New born resuscitation</t>
  </si>
  <si>
    <t xml:space="preserve">Don'ts/ Harmful Activities are Displayed at labour Room </t>
  </si>
  <si>
    <t>1. No routine enema
2. No routine shaving
3. No routine induction/augmentation of labour
4. No place for routine suctioning of the baby
5. No pulling of the baby.  
6. No routine episiotomy
7. No fundal pressure
8. No immediate cord cutting
9. No immediate bathing of the newborn
10. No routine resuscitation on warmer</t>
  </si>
  <si>
    <t>Standard G 5</t>
  </si>
  <si>
    <t xml:space="preserve">The facility maps its key processes and seeks to make them more efficient by reducing non value adding activities and wastages </t>
  </si>
  <si>
    <t>ME G5.1</t>
  </si>
  <si>
    <t xml:space="preserve">The facility maps its critical processes </t>
  </si>
  <si>
    <t xml:space="preserve">Critical process are the ones where is some problem-delays, errors, cost, time, etc. and improvement will make our process effective and efficient. </t>
  </si>
  <si>
    <t>ME G5.2</t>
  </si>
  <si>
    <t xml:space="preserve">Non value adding activities are wastes. In these steps resources are expended, delays occur, and no value is added to the service.   </t>
  </si>
  <si>
    <t>Processes are improved &amp; implemented</t>
  </si>
  <si>
    <t>Look for the improvements made in the critical process.</t>
  </si>
  <si>
    <t>Standard G6</t>
  </si>
  <si>
    <t>ME G6.1</t>
  </si>
  <si>
    <t xml:space="preserve">Check for assessment records such as circular, assessment plan and filled checklists. Internal assessment should be done at least quarterly </t>
  </si>
  <si>
    <t xml:space="preserve">Check points having scores of 0 and 1. </t>
  </si>
  <si>
    <t xml:space="preserve">Referral Audits are conducted on  Monthly Basis </t>
  </si>
  <si>
    <t xml:space="preserve">Check for records referral audit is being done on regular basis </t>
  </si>
  <si>
    <t xml:space="preserve">Maternal Death Audits are conducted on Monthly Basis </t>
  </si>
  <si>
    <t xml:space="preserve">Check for records maternal audit is being done on regular basis </t>
  </si>
  <si>
    <t xml:space="preserve">Neonatal Death Audits are conducted on Monthly Basis </t>
  </si>
  <si>
    <t xml:space="preserve">Check for records Neonatal  audits is being done on regular basis </t>
  </si>
  <si>
    <t xml:space="preserve">Check points having scores partial and Non Compliances are listed </t>
  </si>
  <si>
    <t>ME G6.4</t>
  </si>
  <si>
    <t xml:space="preserve">With details of action, responsibility, time line and Feedback mechanism. </t>
  </si>
  <si>
    <t>ME G6.5</t>
  </si>
  <si>
    <t xml:space="preserve">Planned actions are implemented through Quality improvement cycle (PDCA) </t>
  </si>
  <si>
    <t xml:space="preserve">Check correction &amp; corrective actions are taken </t>
  </si>
  <si>
    <t xml:space="preserve">Check actions have been taken to close the gap. Can be in form of Action taken report or Quality Improvement (PDCA) project report </t>
  </si>
  <si>
    <t>Standard G7</t>
  </si>
  <si>
    <t>Facility has defined quality objectives to achieve mission and quality policy</t>
  </si>
  <si>
    <t xml:space="preserve">Check short term valid quality objectives have been framed addressing key quality issues in each department and cores services. Check if  these objectives are Specific, Measurable, Attainable, Relevant and Time Bound. </t>
  </si>
  <si>
    <t>Standard G8</t>
  </si>
  <si>
    <t>The facility seeks continually improvement by practicing Quality method and tools.</t>
  </si>
  <si>
    <t>ME G8.1</t>
  </si>
  <si>
    <t xml:space="preserve">The facility uses method for quality improvement in services </t>
  </si>
  <si>
    <t>ME G8.2</t>
  </si>
  <si>
    <t xml:space="preserve">The facility uses tools for quality improvement in services </t>
  </si>
  <si>
    <r>
      <rPr>
        <sz val="11"/>
        <rFont val="Calibri (Body)"/>
      </rPr>
      <t>7</t>
    </r>
    <r>
      <rPr>
        <sz val="11"/>
        <rFont val="Calibri"/>
        <family val="2"/>
        <scheme val="minor"/>
      </rPr>
      <t xml:space="preserve"> </t>
    </r>
    <r>
      <rPr>
        <sz val="11"/>
        <rFont val="Calibri (Body)"/>
      </rPr>
      <t>basic tools of Quality</t>
    </r>
  </si>
  <si>
    <t>Periodic assessment for Medication and Patient care safety risks is done as per  defined criteria.</t>
  </si>
  <si>
    <t xml:space="preserve">Verify with the records. A comprehensive risk assessment of all clinical processes should be done using pre define criteria at least once in three month. </t>
  </si>
  <si>
    <t>Area of Concern - H Outcome</t>
  </si>
  <si>
    <t xml:space="preserve">Standard H1 </t>
  </si>
  <si>
    <t>ME H1.1</t>
  </si>
  <si>
    <t xml:space="preserve">Percentage of deliveries conducted at night </t>
  </si>
  <si>
    <t>Percentage of complicated
cases managed</t>
  </si>
  <si>
    <t>% PPIUCD inserted against
total number of normal delivery</t>
  </si>
  <si>
    <t>ME H1.2</t>
  </si>
  <si>
    <t>Facility endeavors to improve its productivity indicators to meet benchmarks</t>
  </si>
  <si>
    <t xml:space="preserve">Standard H2 </t>
  </si>
  <si>
    <t>ME H2.1</t>
  </si>
  <si>
    <t>Percentage of cases referred to OT</t>
  </si>
  <si>
    <t>% of newborns required
resuscitation out of total live
births</t>
  </si>
  <si>
    <t xml:space="preserve">No of drugs stock out in the month </t>
  </si>
  <si>
    <t>Facility endeavors to improve its efficiency indicators to meet benchmarks</t>
  </si>
  <si>
    <t>Facility has improved no. of  drug  stock out rate as per National Bench mark</t>
  </si>
  <si>
    <t>Standard H3</t>
  </si>
  <si>
    <t>ME H3.1</t>
  </si>
  <si>
    <t xml:space="preserve">Percentage of deliveries conducted using real time partograph </t>
  </si>
  <si>
    <t xml:space="preserve">Percentage of deliveries conducted using safe birth checklist </t>
  </si>
  <si>
    <t xml:space="preserve">The percentage of Women, administered Oxytocin, immediately after birth.
</t>
  </si>
  <si>
    <t>Intrapartum stillbirth rate</t>
  </si>
  <si>
    <t xml:space="preserve">Percentage newborn breastfed within 1 hour of birth </t>
  </si>
  <si>
    <t xml:space="preserve">No. of cases of Neonatal asphyxia </t>
  </si>
  <si>
    <t>No. of cases of Neonatal Sepsis</t>
  </si>
  <si>
    <t xml:space="preserve">Percentage of antenatal corticosteroid administration in case of preterm labour </t>
  </si>
  <si>
    <t xml:space="preserve">No. of  cases of Maternal death related to APH/ PPH </t>
  </si>
  <si>
    <t xml:space="preserve">No of cases pf maternal death related to Eclampsia/ PIH </t>
  </si>
  <si>
    <t xml:space="preserve">OSCE Score </t>
  </si>
  <si>
    <t>Facility endeavors to improve its clinical &amp; safety indicators to meet benchmarks</t>
  </si>
  <si>
    <t>Facility has improved Percentage of deliveries conducted using safe birth checklist as per National bench mark</t>
  </si>
  <si>
    <t>Facility has improved  Percentage of deliveries conducted using real time partograph as per National Benchmark</t>
  </si>
  <si>
    <t>Facility has improved Percentage newborn breastfed within 1 hour of birth as per National bench mark</t>
  </si>
  <si>
    <t>Standard H4</t>
  </si>
  <si>
    <t xml:space="preserve">The facility measures Service Quality Indicators and endeavors to reach State/National benchmark </t>
  </si>
  <si>
    <t>ME H4.1</t>
  </si>
  <si>
    <t xml:space="preserve">Percentage of Deliveries attended by Birth Companion </t>
  </si>
  <si>
    <t xml:space="preserve">Client Satisfaction Score </t>
  </si>
  <si>
    <t>Facility endeavors to improve its service Quality indicators to meet benchmarks</t>
  </si>
  <si>
    <t xml:space="preserve">Deliveries conducted at facility  are attend ended by birth companion </t>
  </si>
  <si>
    <t>As per National Benchmark</t>
  </si>
  <si>
    <t>Maximum</t>
  </si>
  <si>
    <t xml:space="preserve">Checklist for Maternity Ward </t>
  </si>
  <si>
    <t xml:space="preserve">Maternity Ward Score Card </t>
  </si>
  <si>
    <t>Maternity Ward Score</t>
  </si>
  <si>
    <t xml:space="preserve">Checklist for Maternity Ward  </t>
  </si>
  <si>
    <t>Reference no</t>
  </si>
  <si>
    <t xml:space="preserve">Measurable Element </t>
  </si>
  <si>
    <t>Checkpoints</t>
  </si>
  <si>
    <t>Compliance</t>
  </si>
  <si>
    <t>Assessment method</t>
  </si>
  <si>
    <t>Means of verification</t>
  </si>
  <si>
    <t>Remarks</t>
  </si>
  <si>
    <t>Obtained Marks</t>
  </si>
  <si>
    <t>Maximum Marks</t>
  </si>
  <si>
    <t>Availability of Gynaecology indoor services</t>
  </si>
  <si>
    <t>Availability of nursing services 24X7</t>
  </si>
  <si>
    <t>Availability/ linkage with blood bank</t>
  </si>
  <si>
    <t>Availability of  indoor services for  Antenatal cases</t>
  </si>
  <si>
    <t>Antenatal ward- Clean Ward</t>
  </si>
  <si>
    <t>Postnatal ward -Normal delivery</t>
  </si>
  <si>
    <t xml:space="preserve">Availability of indoor services for C section </t>
  </si>
  <si>
    <t>Postnatal ward -C-section delivery</t>
  </si>
  <si>
    <t>Septic ward</t>
  </si>
  <si>
    <t>Availability of indoor services for  Eclampsia cases</t>
  </si>
  <si>
    <t>Eclampsia room</t>
  </si>
  <si>
    <t xml:space="preserve">Prevention of hypothermia and initiation of breast feeding </t>
  </si>
  <si>
    <t xml:space="preserve">Screening of New born for Birth Defects </t>
  </si>
  <si>
    <t>Availability / linkage with laboratory</t>
  </si>
  <si>
    <t>Treatment of Malaria in pregnancy</t>
  </si>
  <si>
    <t>check the records for management of cases in last one year</t>
  </si>
  <si>
    <t>The facility provide services under National health Programme for prevention and control of deafness</t>
  </si>
  <si>
    <t xml:space="preserve">Referral of of child born of High Risk pregnancy showing features suggestive of hearing empairment </t>
  </si>
  <si>
    <t xml:space="preserve">Availability  departmental signage's </t>
  </si>
  <si>
    <t xml:space="preserve">(Numbering, main department and internal sectional signage </t>
  </si>
  <si>
    <t>Visiting hours and visitor policy are displayed</t>
  </si>
  <si>
    <t xml:space="preserve">Entitlements under JSSK Displayed </t>
  </si>
  <si>
    <t xml:space="preserve">Entitlement under JSY displayed </t>
  </si>
  <si>
    <t>List of drugs available are displayed and updated</t>
  </si>
  <si>
    <t xml:space="preserve">Contact details of referral transport / ambulance displayed </t>
  </si>
  <si>
    <t>Breast feeding and care of breast, kangaroo care, family planning, Danger signs, PN advice, Information material about PCPNDT etc</t>
  </si>
  <si>
    <t>Counselling aids like flip chart etc are available for post partum counselling</t>
  </si>
  <si>
    <t xml:space="preserve">Availability of Enquiry Desk with dedicated staff </t>
  </si>
  <si>
    <t>Enquiry desk serving both maternity ward and labour</t>
  </si>
  <si>
    <t>Discharge summery  is given to the patient</t>
  </si>
  <si>
    <t xml:space="preserve">Services are delivered in a manner that is sensitive to gender, religious and cultural needs, and there are no barrier on account of physical economic, cultural or social reasons. </t>
  </si>
  <si>
    <t>No Male attendant allowed to stay in female wards  at night</t>
  </si>
  <si>
    <t xml:space="preserve">Availability of Breast feeding corner </t>
  </si>
  <si>
    <t>Availability of Wheel chair or stretcher for easy Access to the ward</t>
  </si>
  <si>
    <t>Availability of ramps and railing</t>
  </si>
  <si>
    <t xml:space="preserve">Availability of screen at Examination Area </t>
  </si>
  <si>
    <t>Bracket screen</t>
  </si>
  <si>
    <t>Curtains have been provided at windows</t>
  </si>
  <si>
    <t xml:space="preserve">Patients are dressed/covered while shifting the patients from one department to other </t>
  </si>
  <si>
    <t xml:space="preserve">No two patients are treated on one bed </t>
  </si>
  <si>
    <t xml:space="preserve">No information regarding patient  identity and details are unnecessary displayed </t>
  </si>
  <si>
    <t xml:space="preserve">General Consent is taken before admission </t>
  </si>
  <si>
    <t xml:space="preserve">Patient and their attendent is informed about her clinical condition and treatment being provided </t>
  </si>
  <si>
    <t>Availability of Free Diet</t>
  </si>
  <si>
    <t>Availability of Free drop back</t>
  </si>
  <si>
    <t>Availability of Free referral vehicle/Ambulance services</t>
  </si>
  <si>
    <t>Availability of Free Blood</t>
  </si>
  <si>
    <t>Availability of Free drugs</t>
  </si>
  <si>
    <t>Availability of free diagnostic</t>
  </si>
  <si>
    <t>ME B5.5</t>
  </si>
  <si>
    <t xml:space="preserve">If any other expenditure occurred it is reimbursed from hospital </t>
  </si>
  <si>
    <t xml:space="preserve">JSY Payment is done before discharge </t>
  </si>
  <si>
    <t xml:space="preserve">Adequate space in wards with no cluttering of beds </t>
  </si>
  <si>
    <t xml:space="preserve"> Distance between centres of two beds – 2.25 meter</t>
  </si>
  <si>
    <t xml:space="preserve">Functional toilets  with running water and flush are available as per  strength and patient load of ward </t>
  </si>
  <si>
    <t xml:space="preserve">one toilet for 12 patients </t>
  </si>
  <si>
    <t xml:space="preserve">Functional bathroom with running water are available as per  strength and patient load of ward </t>
  </si>
  <si>
    <t xml:space="preserve">Availability of drinking water </t>
  </si>
  <si>
    <t>Patient/ visitor Hand washing area</t>
  </si>
  <si>
    <t xml:space="preserve">Separate toilets for visitors </t>
  </si>
  <si>
    <t xml:space="preserve">TV for entertainment and health promotion </t>
  </si>
  <si>
    <t xml:space="preserve">Adequate shaded waiting area is provide for attendants of patient </t>
  </si>
  <si>
    <t xml:space="preserve">Availability of Dedicated nursing station </t>
  </si>
  <si>
    <t>Availability of Examination room</t>
  </si>
  <si>
    <t>Availability of Treatment room</t>
  </si>
  <si>
    <t>Availability of Doctor's Duty room</t>
  </si>
  <si>
    <t>Availability of Nurse Duty room</t>
  </si>
  <si>
    <t>Availability of Store</t>
  </si>
  <si>
    <t xml:space="preserve">Drug &amp;Linen store </t>
  </si>
  <si>
    <t>Availability of Dirty room</t>
  </si>
  <si>
    <t xml:space="preserve">There is sufficient space between two bed to provide bed side nursing care and movement </t>
  </si>
  <si>
    <t>Space between two beds should be at least 4 ft and clearance between head end of bed and wall should be at least 1 ft and between side of bed and wall should be 2 ft</t>
  </si>
  <si>
    <t>Corridors are wide enough for patient, visitor and  trolley/ equipment movement</t>
  </si>
  <si>
    <t>Corridor should be 3 meters wide</t>
  </si>
  <si>
    <t xml:space="preserve">There  is separate nursing station for each ward </t>
  </si>
  <si>
    <t>Availability of adequate beds as per delivery load</t>
  </si>
  <si>
    <t>10 beds for 100 delivery per month</t>
  </si>
  <si>
    <t xml:space="preserve">Prepartaum and post partum wards are in proximity and functional linkage with labour room </t>
  </si>
  <si>
    <t xml:space="preserve">Postpartum ward and SNCU are in proximity and functional linkage </t>
  </si>
  <si>
    <t xml:space="preserve">C section ward is in Proximity and has functional linkage with OT </t>
  </si>
  <si>
    <t xml:space="preserve">Location of nursing station and patients beds  enables easy and direct observation of patients </t>
  </si>
  <si>
    <t>IPD building does not have temporary connections and loosely hanging wires</t>
  </si>
  <si>
    <t>Switch Boards other electrical installations are intact. There is proper earthing</t>
  </si>
  <si>
    <t>Availability of Ob&amp;G specialist on duty and on call paediatrician</t>
  </si>
  <si>
    <t xml:space="preserve">Availability of General duty doctor at all time </t>
  </si>
  <si>
    <t xml:space="preserve"> </t>
  </si>
  <si>
    <t xml:space="preserve">6 for 100-200 Deliveries/Month
8 for More than 200 deliveries per month </t>
  </si>
  <si>
    <t>Availability of RMNCH counsellor</t>
  </si>
  <si>
    <t xml:space="preserve">Counsellor available for postpartum counselling of mothers </t>
  </si>
  <si>
    <t>Availability of dresser for C section ward</t>
  </si>
  <si>
    <t>Availability of ward attendant</t>
  </si>
  <si>
    <t>Availability of mamta/ ayahs and  Sanitary worker</t>
  </si>
  <si>
    <t xml:space="preserve">Availability Security staff </t>
  </si>
  <si>
    <t xml:space="preserve">Infant and young Child Feeding ( IYCF) practices   </t>
  </si>
  <si>
    <t xml:space="preserve">Infection control and hand hygiene </t>
  </si>
  <si>
    <t>Nursing staff is skilled identificaton  and managing complication</t>
  </si>
  <si>
    <t>Tocolytics ,Isoxsuprine</t>
  </si>
  <si>
    <t>Tab metronidazole 400mg, Gentamicin,</t>
  </si>
  <si>
    <t xml:space="preserve">Availability of Antihypertensive </t>
  </si>
  <si>
    <t xml:space="preserve"> Tab Misprostol 200mg, Labetalol</t>
  </si>
  <si>
    <t xml:space="preserve">availability of analgesics and antipyretics </t>
  </si>
  <si>
    <t xml:space="preserve"> Tab Paracetamol, Tab Ibuprofen, Piroxicam</t>
  </si>
  <si>
    <t xml:space="preserve">Availability of other emergency drugs </t>
  </si>
  <si>
    <t>Tab Retrodrine, Misoprostol, Prostodin, steroid as Hydrocortisone, dexamethasone, iron, calcium, and folic acids tablets</t>
  </si>
  <si>
    <t xml:space="preserve">Availability of drugs for newborn </t>
  </si>
  <si>
    <t>Inj Vit K 10mg, Vaccine OPV, Hep B, BCG, paracetamol syrup/drops, Syp Calcium with Vit D, Multivitamin drops, colicaid drops, Nevirapine drops (for HIV + ve mother born children), gentian Violet (0.50%)</t>
  </si>
  <si>
    <t>Availability of dressings and Sanitary pads</t>
  </si>
  <si>
    <t>gauze piece and cotton swabs, sanitary pads, needle (round body and cutting), chromic catgut no. 0,</t>
  </si>
  <si>
    <t>Availability of syringes and IV Sets /tubes</t>
  </si>
  <si>
    <t>Paediatric iv sets, urinary catheter with bag, Foyle's catheter Nasogastric tube, Syringe A/D</t>
  </si>
  <si>
    <t>Betadine</t>
  </si>
  <si>
    <t xml:space="preserve">Availability of consumables for new born care </t>
  </si>
  <si>
    <t xml:space="preserve"> gastric tube and cord clamp, dressing pad </t>
  </si>
  <si>
    <t>Availability of emergency drug tray in Maternity ward</t>
  </si>
  <si>
    <t xml:space="preserve">BP apparatus, Thermometer, foetoscope, baby and adult  weighing scale, Stethoscope, Doppler </t>
  </si>
  <si>
    <t xml:space="preserve">Availability of functional Equipment/Instruments Gynae &amp; Obstetric Procedures  </t>
  </si>
  <si>
    <t>Dressing and suture removal kit, speculum, Anterior vaginal wall retractor.</t>
  </si>
  <si>
    <t>Availability of Point of care diagnostic instruments</t>
  </si>
  <si>
    <t>Glucometer and HIV rapid diagnostic kit</t>
  </si>
  <si>
    <t>Availability of resuscitation equipments</t>
  </si>
  <si>
    <t>Adult and baby bag and mask, Oxygen, Suction machine, Airway, Laryngoscope, ET tube</t>
  </si>
  <si>
    <t xml:space="preserve">Availability of patient beds with prop up facility  </t>
  </si>
  <si>
    <t>Availability of attachment/ accessories  with patient bed</t>
  </si>
  <si>
    <t>Hospital graded mattress, Bed side locker , IVstand, Bed pan</t>
  </si>
  <si>
    <t>Availability of Fixtures</t>
  </si>
  <si>
    <t>Spot light, electrical fixture for equipments like suction, X ray view box</t>
  </si>
  <si>
    <t>Availability of furniture</t>
  </si>
  <si>
    <t>cupboard, nursing counter, table for preparation of medicines, chair.</t>
  </si>
  <si>
    <t xml:space="preserve">BP apparatus, thermometers etc are calibrated </t>
  </si>
  <si>
    <t>There is established system of timely  indenting of consumables and drugs  at nursing station</t>
  </si>
  <si>
    <t>Separate prescription for narcotic and psychotropic drugs</t>
  </si>
  <si>
    <t>Adequate Illumination at nursing station</t>
  </si>
  <si>
    <t>Adequate illumination in patient care areas</t>
  </si>
  <si>
    <t xml:space="preserve">Visiting hour are fixed and practiced </t>
  </si>
  <si>
    <t>There is no overcrowding in the wards during to visitors hours</t>
  </si>
  <si>
    <t>Optimal temperature and warmth is ensured            Fans/ Air conditioning/Heating/Exhaust/Ventilators as per environment condition and requirement</t>
  </si>
  <si>
    <t>New born identification band and foot prints are in practice</t>
  </si>
  <si>
    <t>Security arrangement in maternity ward</t>
  </si>
  <si>
    <t>Ask female staff weather they feel secure at work place</t>
  </si>
  <si>
    <t>Mattresses are Intact and clean</t>
  </si>
  <si>
    <t>No condemned/Junk material in the ward</t>
  </si>
  <si>
    <t>Availability of hot water</t>
  </si>
  <si>
    <t>Availability of power back in ward</t>
  </si>
  <si>
    <t>ME D5.3</t>
  </si>
  <si>
    <t xml:space="preserve">Nutritional assessment of patient done specially for high risk pregnancy and other specified cases </t>
  </si>
  <si>
    <t>For hypertensive patient, diabetic cases. Check nutrition advice from records</t>
  </si>
  <si>
    <t>Check for the adequacy and frequency of diet as per nutritional requirement</t>
  </si>
  <si>
    <t>Check that all items fixed in diet menu is provided to the patient</t>
  </si>
  <si>
    <t>Check for the Quality of diet provided</t>
  </si>
  <si>
    <t>Ask patient/staff weather they are satisfied with the Quality of food</t>
  </si>
  <si>
    <t xml:space="preserve">There is procedure of requisition of different type of diet from ward to kitchen </t>
  </si>
  <si>
    <t>diet for diabetic patients, low salt and high protein diet etc</t>
  </si>
  <si>
    <t xml:space="preserve">Clean Linens are provided for all occupied bed </t>
  </si>
  <si>
    <t xml:space="preserve">Gown are provided at least to the cases going for surgery </t>
  </si>
  <si>
    <t>Availability of Blankets, draw sheet, pillow with pillow cover and mackintosh</t>
  </si>
  <si>
    <t xml:space="preserve">Linen is changed every day and whenever it get soiled </t>
  </si>
  <si>
    <t xml:space="preserve">Staff is aware of their role and responsibilities </t>
  </si>
  <si>
    <t>The facility has established procedure for monitoring the quality of outsourced services and adheres to contractual obligations</t>
  </si>
  <si>
    <t>Check for that patient demographics like Name, age, Sex, Chief complaint, etc.</t>
  </si>
  <si>
    <t xml:space="preserve">There is separate counter for admission of patients </t>
  </si>
  <si>
    <t xml:space="preserve">There is provision of extra Beds  </t>
  </si>
  <si>
    <t xml:space="preserve">Initial assessment of all admitted patient done as per standard protocols 
 </t>
  </si>
  <si>
    <t>The assessment criteria for different clinical conditions are defined and measured in assessment sheet</t>
  </si>
  <si>
    <t xml:space="preserve"> ANC  history of pregnant women  is reviewed and recorded </t>
  </si>
  <si>
    <t>Physical Examination is done and recorded wherever required</t>
  </si>
  <si>
    <t>Assesses general condition, including: vital signs, conjunctiva for pallor and jaundice, and bladder and bowel function, conducts breast examinations</t>
  </si>
  <si>
    <t xml:space="preserve">Dangers signs are identified and recorded </t>
  </si>
  <si>
    <t>Examines the perineum for inflammation, status of episiotomy/tears, lochia for colour, amount, consistency and odour, Checks calf  tenderness, redness or swelling</t>
  </si>
  <si>
    <t xml:space="preserve">There is fixed schedule for assessment of stable patients </t>
  </si>
  <si>
    <t xml:space="preserve">For critical patients admitted in the ward there  is provision of reassessment as per need </t>
  </si>
  <si>
    <t>Facility has established procedure for handing over of patients from maternity ward to OT/labour room</t>
  </si>
  <si>
    <t xml:space="preserve">Facility has functional referral linkages to higher facilities </t>
  </si>
  <si>
    <t xml:space="preserve">There is a system of follow up of referred patients </t>
  </si>
  <si>
    <t xml:space="preserve">Duty Doctor and nurse is assigned for each patients </t>
  </si>
  <si>
    <t xml:space="preserve">Identification  tags for mother and baby / foot print are used for identification of newborns </t>
  </si>
  <si>
    <t xml:space="preserve">There is a process to ensue the accuracy of verbal/telephonic orders  </t>
  </si>
  <si>
    <t xml:space="preserve">High risk cases : Eclampsia, Sepsiss,  diabetic, cardiac diseases and Intrauterine growth retardation </t>
  </si>
  <si>
    <t xml:space="preserve">Check for BHT if drugs are prescribed under generic name only </t>
  </si>
  <si>
    <t xml:space="preserve">Availability of drug formulary </t>
  </si>
  <si>
    <t>Check for any open single dose vial with left  over content kept  to be used later on</t>
  </si>
  <si>
    <t xml:space="preserve">Treatment prescribed in  nursing records </t>
  </si>
  <si>
    <t>Maintenance  of treatment chart/treatment registers</t>
  </si>
  <si>
    <t>Dressing, mobilization etc</t>
  </si>
  <si>
    <t xml:space="preserve">Standard Format for bed head ticket/ Patient case sheet  available as per state guidelines </t>
  </si>
  <si>
    <t xml:space="preserve">Availability of formats for Treatment Charts, TPR Chart , Intake Output Chat Etc. </t>
  </si>
  <si>
    <t>General order book (GOB), report book, Admission register, lab register, Admission sheet/ bed head ticket, discharge slip, referral slip, referral in/referral out register, OT register, FP register, Diet register, Linen register, Drug indent register</t>
  </si>
  <si>
    <t xml:space="preserve">Safe keeping of  patient records </t>
  </si>
  <si>
    <t xml:space="preserve">Assessment is done before discharging patient </t>
  </si>
  <si>
    <t xml:space="preserve">Patient is counselled before  discharge </t>
  </si>
  <si>
    <t xml:space="preserve">Advice includes the information about the nearest health centre for further follow up </t>
  </si>
  <si>
    <t xml:space="preserve">Time of discharge is communicated to patient in prior </t>
  </si>
  <si>
    <t>Standard E11</t>
  </si>
  <si>
    <t>ME E11.3</t>
  </si>
  <si>
    <t xml:space="preserve">blood is kept on optimum temperature before transfusion </t>
  </si>
  <si>
    <t xml:space="preserve">Blood transfusion note is written in patient recorded </t>
  </si>
  <si>
    <t xml:space="preserve">The facility has established procedures for Anaesthetic Services </t>
  </si>
  <si>
    <t>The facility has established procedures for Pre-anaesthetic Check up and maintenance of records</t>
  </si>
  <si>
    <t xml:space="preserve">Pre anaesthesia check up is conducted for elective / Planned surgeries </t>
  </si>
  <si>
    <t>The facility has established procedures for monitoring during anaesthesia and maintenance of records</t>
  </si>
  <si>
    <t xml:space="preserve">The facility has established procedures for Post-anaesthesia care </t>
  </si>
  <si>
    <t>ME E16.1</t>
  </si>
  <si>
    <t xml:space="preserve">Death summary is given to patient attendant quoting the immediate cause and underlying cause if possible </t>
  </si>
  <si>
    <t>Maintenance of records as per guideline</t>
  </si>
  <si>
    <t xml:space="preserve">Death note including efforts done for resuscitation is noted in patient record </t>
  </si>
  <si>
    <t>Maternal and neonatal death</t>
  </si>
  <si>
    <t>Maternal Health</t>
  </si>
  <si>
    <t>Facility provides and updates “Mother and Child Protection Card”.</t>
  </si>
  <si>
    <t>Management of sepsis</t>
  </si>
  <si>
    <t>Management of diabetic pregnant mother</t>
  </si>
  <si>
    <t>Management of cardiac cases</t>
  </si>
  <si>
    <t>Management of IUGR</t>
  </si>
  <si>
    <t>Management of of severe anaemia</t>
  </si>
  <si>
    <t xml:space="preserve">Blood Transfusion services available for anaemic patients </t>
  </si>
  <si>
    <t>Maintains hand hygiene, keeps the baby wrapped (maintains temperature), Checks weight, temperature, respiration, heart rate, colour of skin and cord stump</t>
  </si>
  <si>
    <t xml:space="preserve">Initiation of Breastfeeding with in 1 Hour </t>
  </si>
  <si>
    <t xml:space="preserve">Checks and discusses with the mother on breastfeeding pattern, emphasising exclusive and on demand feeding. Demonstrates the proper positioning and attachment of the baby </t>
  </si>
  <si>
    <t>Post partum care of mother</t>
  </si>
  <si>
    <t>Check uterine contraction, bleeding as per treatment plan, check for TPR and output chart, Breast examination and milk initiation and perineal washes</t>
  </si>
  <si>
    <t xml:space="preserve">48 Hour Stay of mothers and new born after delivery </t>
  </si>
  <si>
    <t xml:space="preserve">Check patient is explained about follow up visits,  advice and counselling is done before discharge </t>
  </si>
  <si>
    <t>Zero dose vaccines are given</t>
  </si>
  <si>
    <t xml:space="preserve">Check for records BCG, Hepatitis Band  OPV 0 given to New born </t>
  </si>
  <si>
    <t xml:space="preserve">Care of Low Birth Weight and Premature babies </t>
  </si>
  <si>
    <t>Premature and LBW babies are identified: Weight less than 2500 g for low birth weight babies, gestation  of less than 37 weeks  for prematurely, Kangaroo Mother Care (KMC) is implemented for Low Birth Weight/Prematurely and assisted feeding arranged, if required</t>
  </si>
  <si>
    <t>National Health Program</t>
  </si>
  <si>
    <t>There is procedure to report cases of Hospital acquired infection</t>
  </si>
  <si>
    <t>Patients are observed for any sign and symptoms of HAI like fever, purulent discharge from surgical site .</t>
  </si>
  <si>
    <t>Hepatitis B, Tetanus Toxid etc</t>
  </si>
  <si>
    <t xml:space="preserve">Availability of Alcohol based Hand rub </t>
  </si>
  <si>
    <t>Proper cleaning of procedure site  with antisepsis</t>
  </si>
  <si>
    <t>like before giving IM/IV injection, drawing blood, putting Intravenous and urinary catheter</t>
  </si>
  <si>
    <t>Ask stff about how they decontaminate the procedure surface like Examination table , Patients Beds Stretcher/Trolleys  etc. 
(Wiping with .5% Chlorine solution</t>
  </si>
  <si>
    <t xml:space="preserve">Proper Decontamination of instruments after use </t>
  </si>
  <si>
    <t xml:space="preserve">
Ask staff how they decontaminate the instruments like Stethoscope, Dressing Instruments, Examination Instruments, Blood Pressure Cuff etc
(Soaking in 0.5% Chlorine Solution, Wiping with 0.5% Chlorine Solution or 70% Alcohol as applicable </t>
  </si>
  <si>
    <t>Contact time for decontamination  is adequate</t>
  </si>
  <si>
    <t>Autoclaving/HLD/Chemical Sterilization</t>
  </si>
  <si>
    <t>Hospital grade phenyl, disinfectant detergent solution</t>
  </si>
  <si>
    <t>Isolation and barrier nursing procedure are followed for septic cases</t>
  </si>
  <si>
    <t xml:space="preserve">Facility has established organizational framework for quality improvement </t>
  </si>
  <si>
    <t xml:space="preserve">Facility has a quality team in place </t>
  </si>
  <si>
    <t xml:space="preserve">Client/Patient satisfaction survey done on monthly basis </t>
  </si>
  <si>
    <t>There is system daily round by matron/hospital manager/ hospital superintendent/ Hospital Manager/ Matron in charge for monitoring of services</t>
  </si>
  <si>
    <t>Department has documented procedure for receiving and initial assessment of the patient in Maternity ward</t>
  </si>
  <si>
    <t>Department has documented procedure for ensuring patients rights including consent, prviacy, confidentaility &amp; entitlement</t>
  </si>
  <si>
    <t>Department has documented procedure for admission, shifting and referral of pregnant mother</t>
  </si>
  <si>
    <t>Department has documented proedure for safety &amp; risk management</t>
  </si>
  <si>
    <t>Department has documented procedure for shifting the mother to labour room</t>
  </si>
  <si>
    <t>Department has documented procedure for support services &amp; facility mangement.</t>
  </si>
  <si>
    <t>Department has documented procedure for requisition of diagnosis and receiving of the reports</t>
  </si>
  <si>
    <t>Department has documented procedure for preparation of the patient for surgical procedure</t>
  </si>
  <si>
    <t>Department has documented procedure for transfusion of blood in maternity ward</t>
  </si>
  <si>
    <t>Department has documented procedure for infection control &amp; bio medical waste mangement</t>
  </si>
  <si>
    <t>Department has documented procedure for maintenance of rights and dignity of pregnant women</t>
  </si>
  <si>
    <t>Department has documented procedure for record Maintenance including   taking consent</t>
  </si>
  <si>
    <t>Depatment has documented procedure for data collection, analysis &amp; use for improvement</t>
  </si>
  <si>
    <t>Department has documented procedure for discharge of the patient from maternity ward</t>
  </si>
  <si>
    <t>Department has documented procedure for post natal inpatient care of mother</t>
  </si>
  <si>
    <t>Department has documented procedure for post natal inpatient care of new born</t>
  </si>
  <si>
    <t xml:space="preserve">Department has documented procedure for payment/ incentives of beneficiary </t>
  </si>
  <si>
    <t>Department has documented procedure for counselling of the patient at the time of discharge</t>
  </si>
  <si>
    <t>Maternity ward has documented procedure for environmental cleaning and processing of the equipment</t>
  </si>
  <si>
    <t>Maternity ward has documented procedure for arrangement of intervention for maternity ward</t>
  </si>
  <si>
    <t>Maternity ward has documented procedure for sorting, cleaning and distribution of clean linen to patient</t>
  </si>
  <si>
    <t>Maternity ward has documented procedure for providing free diet to the patient as per their requirement</t>
  </si>
  <si>
    <t>Department has documented procedure for end of life care</t>
  </si>
  <si>
    <t xml:space="preserve">Check staff is a aware of relevant part of SOPs </t>
  </si>
  <si>
    <t>Patient safety, Identification of danger sign, postnatal care and counselling, new born care etc</t>
  </si>
  <si>
    <t xml:space="preserve">The facility identifies non value adding activities / waste / redundant activities </t>
  </si>
  <si>
    <t xml:space="preserve">The facility takes corrective action to improve the processes </t>
  </si>
  <si>
    <t xml:space="preserve">There is procedure to conduct maternal  Death audit </t>
  </si>
  <si>
    <t xml:space="preserve">There is procedure to conduct New born Death audit </t>
  </si>
  <si>
    <t>PDCA</t>
  </si>
  <si>
    <t>Bed Occupancy Rate for normal delivery ward</t>
  </si>
  <si>
    <t xml:space="preserve">Facility ensures compliance of key productivity indicators with national/state benchmarks </t>
  </si>
  <si>
    <t xml:space="preserve">Referral Rate </t>
  </si>
  <si>
    <t xml:space="preserve">Bed Turnover rate </t>
  </si>
  <si>
    <t>Discharge rate</t>
  </si>
  <si>
    <t>No. of drugs stock out in the ward</t>
  </si>
  <si>
    <t xml:space="preserve">Facility ensures compliance of key efficiency indicators with national/state benchmarks </t>
  </si>
  <si>
    <t xml:space="preserve">Average length of stay </t>
  </si>
  <si>
    <t>Newborns Breastfed within 1 hr of Birth</t>
  </si>
  <si>
    <t>Maternal  Death per 1000 deliveries</t>
  </si>
  <si>
    <t>Proportion of mother given postnatal counselling</t>
  </si>
  <si>
    <t xml:space="preserve">Time taken for initial assessment </t>
  </si>
  <si>
    <t xml:space="preserve">Facility ensures compliance of key Clinical Care &amp; Safety with national/state benchmarks </t>
  </si>
  <si>
    <t xml:space="preserve">LAMA Rate </t>
  </si>
  <si>
    <t xml:space="preserve">Patient Satisfaction Score </t>
  </si>
  <si>
    <t>Proportion of mothers given drop back facility</t>
  </si>
  <si>
    <t xml:space="preserve">Facility ensures compliance of key Service Quality with national/state benchmarks </t>
  </si>
  <si>
    <t>Obtained</t>
  </si>
  <si>
    <t xml:space="preserve">Checklist for Paediatrics  Ward </t>
  </si>
  <si>
    <t xml:space="preserve">Paediatrics Ward Score Card </t>
  </si>
  <si>
    <t>Paediatrics Ward Score</t>
  </si>
  <si>
    <t xml:space="preserve">Checklist for Paediatrics Ward </t>
  </si>
  <si>
    <t>Compliance Full/Partial/No</t>
  </si>
  <si>
    <t>Assessment  Method</t>
  </si>
  <si>
    <t>Availability of dedicated paediatric  ward</t>
  </si>
  <si>
    <t xml:space="preserve">Availability of isolation room </t>
  </si>
  <si>
    <t>Particularly for chicken pox, measles etc.)</t>
  </si>
  <si>
    <t>Availability of nursing care services 24X7</t>
  </si>
  <si>
    <t>Indoor Management of Severe Acute Malnutrition</t>
  </si>
  <si>
    <t>Indoor Management of Severe Diarrhoea with severe dehydration</t>
  </si>
  <si>
    <t>Indoor Management of Meningitis</t>
  </si>
  <si>
    <t>Indoor Management of Acute respiratory infections</t>
  </si>
  <si>
    <t>Seizers and convulsions</t>
  </si>
  <si>
    <t>Shock</t>
  </si>
  <si>
    <t>Accidental poisoning</t>
  </si>
  <si>
    <t>Indoor management of  Chikungunia</t>
  </si>
  <si>
    <t>check the records for management of  cases in last one year</t>
  </si>
  <si>
    <t>Indoor management of JE</t>
  </si>
  <si>
    <t>Management of paediateric Tuberculosis</t>
  </si>
  <si>
    <t xml:space="preserve">The facility provides services under National Programme for preventation and control of Blindness as per guidelines </t>
  </si>
  <si>
    <t xml:space="preserve">Referral of  child born of High Risk pregnancy showing features suggestive of hearing impairment </t>
  </si>
  <si>
    <t>Breast feeding, immunization schedule and Zn, ORS, nutrition and hand washing etc.</t>
  </si>
  <si>
    <t>Cots in paediatric ward are large enough for stay of mother with child</t>
  </si>
  <si>
    <t xml:space="preserve">Availability of screen </t>
  </si>
  <si>
    <t>Availability of complaint box and display of process for grievance re addressal and whom to contact is displayed</t>
  </si>
  <si>
    <t xml:space="preserve">Availablity of Free drop back </t>
  </si>
  <si>
    <t>Availablity of Free diet to patient</t>
  </si>
  <si>
    <t>Availablity of Free Diet to mother</t>
  </si>
  <si>
    <t>Availablity of Free patient transport</t>
  </si>
  <si>
    <t>Availabliity of Free Blood</t>
  </si>
  <si>
    <t>Availablity of Free drugs</t>
  </si>
  <si>
    <t>Availablity of free stay in paediatric ward</t>
  </si>
  <si>
    <t>Check that  patient party has not spent on purchasing drugs or consumbles from outside.</t>
  </si>
  <si>
    <t>Treatment to BPL patient is free</t>
  </si>
  <si>
    <t>PI/RR</t>
  </si>
  <si>
    <t xml:space="preserve">Availability of play room </t>
  </si>
  <si>
    <t xml:space="preserve">Availability of IPD beds as per load </t>
  </si>
  <si>
    <t>Paediatric building does not have temporary connections and loosely hanging wires</t>
  </si>
  <si>
    <t>Availability of Paediatrician on call</t>
  </si>
  <si>
    <t>Availability of general duty doctor</t>
  </si>
  <si>
    <t xml:space="preserve">Availability of nursing staff </t>
  </si>
  <si>
    <t>As per patient load</t>
  </si>
  <si>
    <t>Availability of ward attendant/ Ward boy</t>
  </si>
  <si>
    <t xml:space="preserve">
availability of ayahs/ Sanitary worker</t>
  </si>
  <si>
    <t>IMNCI Training</t>
  </si>
  <si>
    <t>Patient safety</t>
  </si>
  <si>
    <t>Nursing staff is skilled for maintaining clinical records</t>
  </si>
  <si>
    <t xml:space="preserve">Counsellor is skilled IYCF counselling </t>
  </si>
  <si>
    <t>Availability of IV fluid</t>
  </si>
  <si>
    <t xml:space="preserve">Ringer’s lactate                                               
· Normal saline                                                   
· N/5 in 5% Dextrose 
Dextrose (10%)  </t>
  </si>
  <si>
    <t>Availability of antibiotics</t>
  </si>
  <si>
    <t>(Ampicillin, Gentamicin, ,Cefotaxime,Ceftriaxone</t>
  </si>
  <si>
    <t>Other Injectables</t>
  </si>
  <si>
    <t xml:space="preserve">Quinine, Mannitol, Potassium chloride(KCL), Vitamin K,  Nebuliser solution of salbutamol, Artesunate
</t>
  </si>
  <si>
    <t>Oral Drugs 1</t>
  </si>
  <si>
    <t xml:space="preserve"> ORS
Cotrimoxazole paediatric tablets &amp; Syrup
Amoxicillin tablets Doxycycline &amp; Syrup 
Zinc tablets
Chloroquine tablets
Paracetamol, Metrindazol, Albendazol
</t>
  </si>
  <si>
    <t>Oral Drugs 2</t>
  </si>
  <si>
    <t xml:space="preserve">Vitamin A, IFA tablets, Salbutamol,
Prednisolone tablets,  Frusemide tablets
</t>
  </si>
  <si>
    <t>Consumables for Paediatric ward</t>
  </si>
  <si>
    <t>Plastic / disposable syringes      
· IV cannulas (22G and 24G)   
· Scalp vein set No. 22 and 24
· IV infusion sets (adult and paediatric), simple rubber catheter</t>
  </si>
  <si>
    <t>Resuscitation consumables</t>
  </si>
  <si>
    <t xml:space="preserve">Nasogastric tube (8,10,12FG) 
Suction catheter (6,8,10 FG)
Uncuffed tracheal tube (all sizes) 
Oropharyngeal airway </t>
  </si>
  <si>
    <t>Weighing machine( infant &amp; adult)
· Stadiometer for height
· Infantometer for length
BP apparatus with paediatric cuff, Thermometer.</t>
  </si>
  <si>
    <t>Availability of dressing tray</t>
  </si>
  <si>
    <t>Glucometer</t>
  </si>
  <si>
    <t xml:space="preserve">Face masks (3 type; Neonate, Infant and paediatric type)
Self-inflating ventilation bag (all sizes) 
Laryngoscope
Nebulizer
Suction machines Oxygen supply, ET tube (different sizes)
</t>
  </si>
  <si>
    <t>Availability of patient beds</t>
  </si>
  <si>
    <t>Hospital graded mattress, Bed side locker , IVstand, Bed pan, bed rail</t>
  </si>
  <si>
    <t>Electrical fixture for equipments like suction, X ray view box</t>
  </si>
  <si>
    <t>Drugs are intended in Paediatric dosages  only</t>
  </si>
  <si>
    <t xml:space="preserve">Drugs are stored in containers/tray/crash cart and are labeled </t>
  </si>
  <si>
    <t xml:space="preserve">Empty and  filled cylinders are labeled </t>
  </si>
  <si>
    <t>There is practice of calculating and maintaining buffer stock in paediatric ward</t>
  </si>
  <si>
    <t>There is no overcrowding in the wards during visitors hours</t>
  </si>
  <si>
    <t xml:space="preserve">One female/ family members allowed to stay with the child </t>
  </si>
  <si>
    <t>Room kept between 25° - 30° C (to the extent possible) Fans/ Air conditioning/Heating/Exhaust/Ventilators as per environment condition and requirement</t>
  </si>
  <si>
    <t>Safe measures used for re-warming children</t>
  </si>
  <si>
    <t>Check availability of Blankets to cover the children</t>
  </si>
  <si>
    <t>Side railings has been provided to prevent fall of patient</t>
  </si>
  <si>
    <t>Identification band for children below 5 years</t>
  </si>
  <si>
    <t>Security arrangement in Paediatric . Ward</t>
  </si>
  <si>
    <t>Availability of power back up in patient care areas</t>
  </si>
  <si>
    <t>Nutritional assessment of patient done as required and directed by doctor</t>
  </si>
  <si>
    <t>Availability of Blankets, draw sheet, pillow with pillow cover and machintosh</t>
  </si>
  <si>
    <t>There is established criteria for admission</t>
  </si>
  <si>
    <t>Age Criteria &amp; clinical diagnosis, all emergency and serious cases</t>
  </si>
  <si>
    <t>There is no delay in admission of patient</t>
  </si>
  <si>
    <t xml:space="preserve">Facility has defined and established procedures for clinical assessment and reassessment of the patients. </t>
  </si>
  <si>
    <t xml:space="preserve">Initial assessment of all admitted patient done  as per standard protocols 
 </t>
  </si>
  <si>
    <t xml:space="preserve">Patient History is taken and recorded </t>
  </si>
  <si>
    <t xml:space="preserve">Provisional Diagnosis is recorded </t>
  </si>
  <si>
    <t xml:space="preserve">Facility has established procedure for handing over of patients during departmental transfer </t>
  </si>
  <si>
    <t xml:space="preserve">Identification  tags are used for children less than 5 yrs </t>
  </si>
  <si>
    <t>Check for TPR chart, IO chart, weight records any other vital required is monitored</t>
  </si>
  <si>
    <t>High risk patients are identified and treatment given on priority</t>
  </si>
  <si>
    <t>Electrolytes like Potassium chloride, Opioids, Neuro muscular blocking agent, Anti thrombolytic agent, insulin, warfarin, Heparin, Adrenergic agonist etc.</t>
  </si>
  <si>
    <t>Check for any open single dose vial with left  over content intended to be used later on</t>
  </si>
  <si>
    <t>Fluid and drug dosages are calculated according to body weight</t>
  </si>
  <si>
    <t>Check for calculation chart</t>
  </si>
  <si>
    <t>Drip rate and volume is calculated and monitored</t>
  </si>
  <si>
    <t>Check the nursing staff how they calculate Infusion and monitor it</t>
  </si>
  <si>
    <t>Nebulization, Resuscitation etc</t>
  </si>
  <si>
    <t>TPR chart, IO chart, Growth chart (Pre term)</t>
  </si>
  <si>
    <t>General order book (GOB), report book, Admission register, lab register, Admission sheet/ bed head ticket, discharge slip, referral slip, referral in/referral out register, OT register, Diet register, Linen register, Drug intend register</t>
  </si>
  <si>
    <t xml:space="preserve">Counselling the mother on correct treatment and feeding of the child at home, when to return for follow-up care and immunization
</t>
  </si>
  <si>
    <t xml:space="preserve"> Container is labeled properly after the sample collection</t>
  </si>
  <si>
    <t xml:space="preserve">Paediatric bags for blood available </t>
  </si>
  <si>
    <t>Facility has defined and established procedures for end of life care and death</t>
  </si>
  <si>
    <t>Assessment Protocols are available</t>
  </si>
  <si>
    <t>Airway, Breathing, Circulation, Coma, Convulsion, and Dehydration</t>
  </si>
  <si>
    <t>Triage Protocols are  available</t>
  </si>
  <si>
    <t>Emergency, priority and can wait</t>
  </si>
  <si>
    <t>Staff aware and practice ETAT protocols</t>
  </si>
  <si>
    <t>Staff is skilled for basic life support for young infants and children's</t>
  </si>
  <si>
    <t>ETAT checklist is available and practiced</t>
  </si>
  <si>
    <t>Differential diagnosis algorithm are available</t>
  </si>
  <si>
    <t>Food/ fluid intake is chart is maintained</t>
  </si>
  <si>
    <t>Weight chart is maintained</t>
  </si>
  <si>
    <t>Start-up and catch formula made as per guidelines</t>
  </si>
  <si>
    <t>check for composition</t>
  </si>
  <si>
    <t>Assessment of dehydration done as per protocols</t>
  </si>
  <si>
    <t xml:space="preserve">Mothers are practicing  wash hand washing  with soap </t>
  </si>
  <si>
    <t>After using the toilet or changing diapers and  before feeding children</t>
  </si>
  <si>
    <t xml:space="preserve"> Patient satisfaction survey done on monthly basis </t>
  </si>
  <si>
    <t>There is system daily round by matron/hospital manager/ hospital superintendent/ Matron in charge for monitoring of services</t>
  </si>
  <si>
    <t>Department has documented Procedure for receiving and initial assessment of the patient</t>
  </si>
  <si>
    <t xml:space="preserve">Department has documented procedure for reassessment of the patient as per clinical condition </t>
  </si>
  <si>
    <t xml:space="preserve">Check availability of documented procedure for  taking consent, maintenance of privacy, confidentaility &amp; entitlements </t>
  </si>
  <si>
    <t>Check availability of risk management record/register to identify risk &amp; action taken to mitigate them</t>
  </si>
  <si>
    <t xml:space="preserve">Department has documented procedure for sorting, cleaning and distribution of clean linen &amp; documented procedure for providing free diet to patient,  preventive- break down maintenance and calibration  of equipments, inventory management &amp; storage, retaining ,retrieval  of  records </t>
  </si>
  <si>
    <t>Department has documented procedure for admission, shifting, referral &amp; discharge of paediateric cases</t>
  </si>
  <si>
    <t>Department has documented procedure for emergency triage, assessment and treatment. Documented procedure for Management of fever, cough, breathlessness, diarrhoea and malnutrition,documented procedure for blood  transfusion, documented procedure for requisition and reporting of diagnostics,documented procedure for end of life care</t>
  </si>
  <si>
    <t>Check availability  of  documented procedure for infection control practices&amp; BMW</t>
  </si>
  <si>
    <t xml:space="preserve">Check availbility of documented procedure  for departmental quality actvities viz: nomination of department Nodal officer, internal assessments, audits, patient satsifection survey,  internal &amp; external quality assurance processes, </t>
  </si>
  <si>
    <t>Check availbility of documented  departmanental Data set need to be measured monthly &amp;  procedure for their collection, analysis &amp; improvement</t>
  </si>
  <si>
    <t>Patient safety, formula for calculation of paediatric doses , CPR etc</t>
  </si>
  <si>
    <t xml:space="preserve">Facility ensures standard practices and materials for decontamination and cleaning of instruments and  procedures areas </t>
  </si>
  <si>
    <t xml:space="preserve">There is procedure to conduct child Death audit </t>
  </si>
  <si>
    <t xml:space="preserve">Medical &amp; prescription audit = GA cl </t>
  </si>
  <si>
    <t xml:space="preserve">Bed Occupancy Rate </t>
  </si>
  <si>
    <t xml:space="preserve">Proportion of female patient </t>
  </si>
  <si>
    <t>LAMA rate for female patient</t>
  </si>
  <si>
    <t xml:space="preserve">Proportion of BPL patient </t>
  </si>
  <si>
    <t>No. of drug stock out in the paediatric ward</t>
  </si>
  <si>
    <t>Discharge Rate</t>
  </si>
  <si>
    <t xml:space="preserve">Average length of Stay </t>
  </si>
  <si>
    <t xml:space="preserve">Death rate </t>
  </si>
  <si>
    <t xml:space="preserve">% of infants exclusively breastfed from admission to discharge </t>
  </si>
  <si>
    <t>Case fatality rate</t>
  </si>
  <si>
    <t xml:space="preserve">question may be asked with attendant </t>
  </si>
  <si>
    <t xml:space="preserve">Obtatained </t>
  </si>
  <si>
    <t>Percent</t>
  </si>
  <si>
    <t>Checklist for Sick Newborn Care Unit (SNCU)</t>
  </si>
  <si>
    <t xml:space="preserve">SNCU Score Card </t>
  </si>
  <si>
    <t xml:space="preserve">SNCU Score </t>
  </si>
  <si>
    <t>Reference</t>
  </si>
  <si>
    <t xml:space="preserve">ME Statement </t>
  </si>
  <si>
    <t>Compliance/Full/ Partial/No</t>
  </si>
  <si>
    <t>Assessment Method</t>
  </si>
  <si>
    <t xml:space="preserve">The Facility Provides  of General Medicine Services </t>
  </si>
  <si>
    <t xml:space="preserve">The Facility Provides General Surgeries Services </t>
  </si>
  <si>
    <t xml:space="preserve">The Facility Provides Obstetrics &amp; Gynaecology Services </t>
  </si>
  <si>
    <t xml:space="preserve">The Facility Provides Paediatric Services </t>
  </si>
  <si>
    <t>Availability of functional SNCU</t>
  </si>
  <si>
    <t>For detailed service provision kindly refer A2.3</t>
  </si>
  <si>
    <t xml:space="preserve">The Facility provides Ophthalmology Services </t>
  </si>
  <si>
    <t xml:space="preserve">The Facility provides ENT Services </t>
  </si>
  <si>
    <t xml:space="preserve">The Facility provides Orthopaedics Services </t>
  </si>
  <si>
    <t xml:space="preserve">The Facility provides Skin &amp; VD Services </t>
  </si>
  <si>
    <t xml:space="preserve">The Facility Provides Psychiatry Services </t>
  </si>
  <si>
    <t xml:space="preserve">The Facility Provides Dental Treatment Services </t>
  </si>
  <si>
    <t xml:space="preserve">The Facility Provides AYUSH Services </t>
  </si>
  <si>
    <t xml:space="preserve">The Facility provides Physiotherapy Services </t>
  </si>
  <si>
    <t xml:space="preserve">The Facility provides services for OPD procedures </t>
  </si>
  <si>
    <t>The Facility provides services for Super specialties, as mandated</t>
  </si>
  <si>
    <t xml:space="preserve">The Facility Provides Accident &amp; Emergency Services </t>
  </si>
  <si>
    <t>The Facility Provides Intensive care Services</t>
  </si>
  <si>
    <t>The Facility provides blood bank  and transfusion services</t>
  </si>
  <si>
    <t xml:space="preserve">The Facility provides Reproductive health  Services </t>
  </si>
  <si>
    <t xml:space="preserve">The Facility provides maternal health Services </t>
  </si>
  <si>
    <t xml:space="preserve">The Facility provides Newborn health  Services </t>
  </si>
  <si>
    <t>Management of low birth weight infants &lt;1800 gm and preterm</t>
  </si>
  <si>
    <t>Resuscitation</t>
  </si>
  <si>
    <t xml:space="preserve">Prevention of infection including management of newborn sepsis </t>
  </si>
  <si>
    <t>Provision of Warmth</t>
  </si>
  <si>
    <t>Phototherapy for new born</t>
  </si>
  <si>
    <t>Breast feeding/feeding support and Kangaroo Mother care (KMC)</t>
  </si>
  <si>
    <t xml:space="preserve">The Facility provides child health Services </t>
  </si>
  <si>
    <t xml:space="preserve">The Facility provides adolescent health Services </t>
  </si>
  <si>
    <t xml:space="preserve">The Facility provides Radiology Services </t>
  </si>
  <si>
    <t>Availability for USG and portable X ray services</t>
  </si>
  <si>
    <t>In house, Parent hospital and Outsourced</t>
  </si>
  <si>
    <t xml:space="preserve">The Facility Provides Laboratory Services </t>
  </si>
  <si>
    <t>SNCU has facility /Linkage for laboratory investigation.</t>
  </si>
  <si>
    <t>Availability of side laboratory: Serum billirubin, Plasma glucose, Serum creatnine, Blood count, Platelet, C reactive protein, Prothrobin time, Blood gas analysis with PH measurement analysis.  If linkage with outside lab than give partial compliance</t>
  </si>
  <si>
    <t>Facility provides other diagnostic services, as mandated</t>
  </si>
  <si>
    <t xml:space="preserve">The facility provides services under National Programme for prevention and  control of Blindness as per guidelines </t>
  </si>
  <si>
    <t xml:space="preserve">Directional signage for  department is  displayed </t>
  </si>
  <si>
    <t>Restricted area signage displayed</t>
  </si>
  <si>
    <t>Services available in SNCU are displayed</t>
  </si>
  <si>
    <t>Information about doctor/ Nurse on duty  is displayed and updated</t>
  </si>
  <si>
    <t xml:space="preserve">Contact information in respect of SNCU referral  services are displayed  </t>
  </si>
  <si>
    <t>Display of  information for education of mother /relatives</t>
  </si>
  <si>
    <t>Display of pictorial  information/ chart regarding expression of milk/ techniques for assistive feeding , KMC, complimentary feeding etc.</t>
  </si>
  <si>
    <t>Counselling aids are available for education of mother</t>
  </si>
  <si>
    <t xml:space="preserve">Services are delivered in manners that are sensitive to gender, religious, social and cultural needs and there are no barrier on account of physical access, language, cultural or social status. </t>
  </si>
  <si>
    <t>Privacy is maintained in breast feeding room</t>
  </si>
  <si>
    <t xml:space="preserve">SNCU has system in place to take informed consent from patient relative whenever required </t>
  </si>
  <si>
    <t>SNCU has system in place to involve patient relatives in decision making of patient treatment</t>
  </si>
  <si>
    <t>SNCU has system in place to provide communication of newborn condition to parents/ relatives at least once in day</t>
  </si>
  <si>
    <t>Facility has defined and established grievance redressal system in place</t>
  </si>
  <si>
    <t>Availability of Free diagnostics</t>
  </si>
  <si>
    <t>Availability of  free drop back</t>
  </si>
  <si>
    <t>Availability of Free diet to patient</t>
  </si>
  <si>
    <t>Availability of Free Diet to mother</t>
  </si>
  <si>
    <t>Availability of Free patient transport</t>
  </si>
  <si>
    <t>Availability of free stay to mother</t>
  </si>
  <si>
    <t>Adequate space as per patient care units</t>
  </si>
  <si>
    <t>Space between 2 adjacent beds in SNCU should be 4 ft. Space between wall and beds is 2 ft</t>
  </si>
  <si>
    <t>Availability of adequate waiting area</t>
  </si>
  <si>
    <t>Toilets for visitors</t>
  </si>
  <si>
    <t>Adequate sitting area for patient relative</t>
  </si>
  <si>
    <t xml:space="preserve">SNCU has separate Inborn unit </t>
  </si>
  <si>
    <t>SNCU has separate Out born unit</t>
  </si>
  <si>
    <t>SNCU has separate designed washing area</t>
  </si>
  <si>
    <r>
      <rPr>
        <sz val="7"/>
        <color theme="1"/>
        <rFont val="Times New Roman"/>
        <family val="1"/>
      </rPr>
      <t> </t>
    </r>
    <r>
      <rPr>
        <sz val="11"/>
        <color theme="1"/>
        <rFont val="Calibri"/>
        <family val="2"/>
        <scheme val="minor"/>
      </rPr>
      <t>The rooms has been separated by transparent observation windows from the nurses' working place in between</t>
    </r>
  </si>
  <si>
    <t xml:space="preserve">Patient care area has 2 interconnected rooms </t>
  </si>
  <si>
    <t>Availability of nursing station</t>
  </si>
  <si>
    <t>Hand washing and gowning area</t>
  </si>
  <si>
    <t xml:space="preserve">Receiving room with examination area  </t>
  </si>
  <si>
    <t>Clean area for mixing intravenous fluids and Medications/ fluid preparation area</t>
  </si>
  <si>
    <t xml:space="preserve"> Doctors duty room,</t>
  </si>
  <si>
    <t>Dirty utility area</t>
  </si>
  <si>
    <t>Mother's area for expression of breast milk/ Breast feeding</t>
  </si>
  <si>
    <t xml:space="preserve">SNCU has system in place to call mother's of baby for feeding </t>
  </si>
  <si>
    <t>Unit stores</t>
  </si>
  <si>
    <t>Side lab. Nurses change room, autoclaving room, Counselling room</t>
  </si>
  <si>
    <t>Step down area in close proximity</t>
  </si>
  <si>
    <t>Availability of adequate circulation area for easy moment of staff  and equipments</t>
  </si>
  <si>
    <t>Availability of adequate patient care units as per case load</t>
  </si>
  <si>
    <t>According to the delivery load (Calculation as per GOI guidelines)</t>
  </si>
  <si>
    <t>SNCU is easily accessible from labour room, maternity ward and obstetric OT</t>
  </si>
  <si>
    <t>Arrangement of different section ensures unidirectional flow</t>
  </si>
  <si>
    <t>Unidirectional  flow of goods and services.</t>
  </si>
  <si>
    <t xml:space="preserve">Facility ensures the physical safety of the infrastructure. </t>
  </si>
  <si>
    <t>SNCU  does not have temporary connections and loosely hanging wires</t>
  </si>
  <si>
    <t xml:space="preserve">Switch Boards other electrical installations are intact </t>
  </si>
  <si>
    <t xml:space="preserve">SNCU has  mechanism for periodical check / test of all electrical installation  by competent electrical Engineer </t>
  </si>
  <si>
    <t xml:space="preserve">10 central Voltage stabilize outlets are available with each warmer in main SNCU, Step down area and triage room </t>
  </si>
  <si>
    <t>50% 0f each should be 5amp and 50% should be 15 amp to handle equipments</t>
  </si>
  <si>
    <t>SNCU has system for power audit of unit at defined intervals and records of same is maintained</t>
  </si>
  <si>
    <t>SNCU has earthling system available</t>
  </si>
  <si>
    <t>Dedicated earthling   pit  system available</t>
  </si>
  <si>
    <t>SNCU has dedicated earthling pit system available and records of its measurement is maintained</t>
  </si>
  <si>
    <t>Earth resistance should be measured twice in a year and logged</t>
  </si>
  <si>
    <t>Wall mounted digital display is available in SNCU to show earth to neutral voltage</t>
  </si>
  <si>
    <t xml:space="preserve">Normal range 3-5 V (if exceed to report immediately) </t>
  </si>
  <si>
    <t>Quality output of voltage stabilizer is displayed in each stabilizer  as per manufacturer guideline</t>
  </si>
  <si>
    <t>Power boards are marked as per phase to which it belongs</t>
  </si>
  <si>
    <t>SNCU has system to measure earth resistance at defined interval</t>
  </si>
  <si>
    <t xml:space="preserve"> Earth resistance should be measured twice in a year and logged</t>
  </si>
  <si>
    <t xml:space="preserve">Floors of the SNCU are non slippery and even </t>
  </si>
  <si>
    <t>Windows/ ventilators if any in the OT are intact and sealed</t>
  </si>
  <si>
    <t xml:space="preserve">Facility has established program for fire safety and other disaster </t>
  </si>
  <si>
    <t>SNCU has sufficient fire  exit to permit safe escape to its occupant at time of fire</t>
  </si>
  <si>
    <t>SNCU has installed fire Extinguisher  that is Class A , ClassB, C type or ABC type</t>
  </si>
  <si>
    <t>SNCU has provision of  Smoke and heat detector</t>
  </si>
  <si>
    <t>SNCU  has electrical and automatic fire alarm system or alarm system sounded by actuation of any automatic fire extinguisher</t>
  </si>
  <si>
    <t>Check for staff compatencies for operating fire extinguisher and what to do in case of fire</t>
  </si>
  <si>
    <t xml:space="preserve">Facility has the appropriate number of staff with the correct skill mix required for providing the assured services to the current case load </t>
  </si>
  <si>
    <t>Availability of fulltime Paediatrician</t>
  </si>
  <si>
    <t>At least one paediatrician</t>
  </si>
  <si>
    <t>Availability of 1 Medical officer per shift</t>
  </si>
  <si>
    <t xml:space="preserve">Availability of 3 Nursing staff per shift </t>
  </si>
  <si>
    <t>Availability 1 technician for side lab</t>
  </si>
  <si>
    <t>Availability of SNCU attendant</t>
  </si>
  <si>
    <t xml:space="preserve">Availability of one sanitary staff and ayahs </t>
  </si>
  <si>
    <t>Availability of one data entry operator</t>
  </si>
  <si>
    <t>Facility based New Born Care (FBNC) training</t>
  </si>
  <si>
    <t>To all Medical Officers and Nursing Staff posted at SNCU</t>
  </si>
  <si>
    <t xml:space="preserve">Training on infection control and hand hygiene </t>
  </si>
  <si>
    <t>Training on Bio Medical waste Management</t>
  </si>
  <si>
    <t>Nursing staff is skilled for operation of equipments</t>
  </si>
  <si>
    <t>Staff is skilled  for resuscitation of New Born</t>
  </si>
  <si>
    <t xml:space="preserve">Nursing Staff is skilled for maintaining clinical records </t>
  </si>
  <si>
    <t xml:space="preserve">Inj. Ampicillin with Cloxacillin, Inj. Ampicillin
Inj. Cefotaxime
Inj. Gentamycin Amoxycillin-Clavulanic Suspension </t>
  </si>
  <si>
    <t xml:space="preserve">Availability of analgesics and antipyretics </t>
  </si>
  <si>
    <t>Paracetamol</t>
  </si>
  <si>
    <t>5%, 10%, 25% Dextrose
Normal saline</t>
  </si>
  <si>
    <t>Inj.Adrenaline (1:10000)
Inj. Naloxone
 Sodium Bicarbonate Injection Aminophylline
 Phenobarbitone (Injection +oral)
 Injection Hydrocortisone,Inj.Dexamethasone, Inj. Phenytoin</t>
  </si>
  <si>
    <t>Drugs for electrolyte imbalance</t>
  </si>
  <si>
    <t>Inj. Potassium Chloride 15%
Inj. Calcium Gluconate 10%
Inj. Magnesium Sulphate 50%</t>
  </si>
  <si>
    <t>Vit K ,</t>
  </si>
  <si>
    <t>Availability of dressings material and diapers</t>
  </si>
  <si>
    <t xml:space="preserve">Gauze piece and cotton swabs, Diapers, </t>
  </si>
  <si>
    <t>Neoflon 24 G , microdrip set with &amp;without burette, BT set, Suction catheter, PT tube, feeding tube</t>
  </si>
  <si>
    <t>Antiseptic lotion</t>
  </si>
  <si>
    <t>Others</t>
  </si>
  <si>
    <t xml:space="preserve">Baby ID tag, cord clamp, mucus sucker, </t>
  </si>
  <si>
    <t>Facility has equipments &amp; instruments required for assured list of services.</t>
  </si>
  <si>
    <t>Multiparamonitor , Thermometer, Weighing scale, pulse oxy meter, Stethoscope</t>
  </si>
  <si>
    <t>Availability of diagnostic instruments for side laboratory</t>
  </si>
  <si>
    <t>Availability of services in side lab; Micro hematocrit,Multistix,Bilirubinometer,Microscope,Dextrometer, Glucometer</t>
  </si>
  <si>
    <t>Functional Patient care  units</t>
  </si>
  <si>
    <t>Radiant warmers  and phototherapy machine</t>
  </si>
  <si>
    <t>Functional Critical care Equipments</t>
  </si>
  <si>
    <t>Infusion pumps,Oxygen cylinder/central line/Oxygen concentrator, oxygen hood,</t>
  </si>
  <si>
    <t>Functional Resuscitation equipments</t>
  </si>
  <si>
    <t>Bag and mask, laryngoscope, ET tubes,  suction machine</t>
  </si>
  <si>
    <t xml:space="preserve">Buckets for mopping, Separate mops for inborn and outborn and circulation area, duster, waste trolley, Deck brush </t>
  </si>
  <si>
    <t>Availability of dedicated washing machine for SNCU</t>
  </si>
  <si>
    <t>Autoclave</t>
  </si>
  <si>
    <t xml:space="preserve">Availability of Fixtures </t>
  </si>
  <si>
    <t>Electrical panel with each unit,  X ray view box.</t>
  </si>
  <si>
    <t xml:space="preserve">Availability of furniture  </t>
  </si>
  <si>
    <t>Cupboard, nursing counter, table for preparation of medicines, chair, furniture at breast feeding room.</t>
  </si>
  <si>
    <t xml:space="preserve">Facility has established program for inspection, testing and maintenance and calibration of equipments. </t>
  </si>
  <si>
    <t>Radiant warmer, suction machine, Oxygen concentrator, pulse oximeter/ Multipara monitor</t>
  </si>
  <si>
    <t>There has system to label Defective/Out of order equipments and stored appropriately until it has been repaired</t>
  </si>
  <si>
    <t>Periodic cleaning, inspection and  maintenance of the equipments is done by the operator</t>
  </si>
  <si>
    <t>There is system to label/ code the equipment to indicate status of calibration/ verification when recalibration is due</t>
  </si>
  <si>
    <t>Up to date instructions for operation and maintenance of equipments are readily available with SNCU staff.</t>
  </si>
  <si>
    <t>Expressed milk is stored at recommended temperature</t>
  </si>
  <si>
    <t>There is practice of calculating and maintaining buffer stock in SNCU</t>
  </si>
  <si>
    <t xml:space="preserve">Separate procedure lightening capable of providing not less than 200Lux at the plane of infant bed,                          Ambient lightening levels in infants spaces shall be adjustable through range of at least 50 to more than 600 Lux. </t>
  </si>
  <si>
    <t xml:space="preserve">Adequate illumination in patient care unit </t>
  </si>
  <si>
    <t>One female family members allowed to stay with the new born in step down</t>
  </si>
  <si>
    <t>Entry to SNCU is restricted</t>
  </si>
  <si>
    <t>SNCU has system to control temperature and humidity and record of same is maintained</t>
  </si>
  <si>
    <t>Temperature inside main SNCU should be maintained at (22-26OC), round O clock preferably by thermostatic control. Relative humidity of 30-60% should be maintained</t>
  </si>
  <si>
    <t>SNCU has procedure to check the  temperature of radiant warmer ,phototherapy units, baby incubators  etc.</t>
  </si>
  <si>
    <t>Each equipment used should have servo controlled devices for heat control with cut off to limit increase in temperature of radiant warmers beyond a certain temperature or warning mechanism for sounding alert/alarm when temp increases beyond certain limits</t>
  </si>
  <si>
    <t>SNCU has system to control the sound producing activities and gadgets (like telephone sounds, staff area and equipments)</t>
  </si>
  <si>
    <t>Background sound should not be more than 45 db and peak density should not be more than 80db.</t>
  </si>
  <si>
    <t>SNCU has functional room thermometer and temperature is regularly maintained</t>
  </si>
  <si>
    <t xml:space="preserve">1 for each patient care room </t>
  </si>
  <si>
    <t xml:space="preserve">There is procedure for handing over the baby to mother/father </t>
  </si>
  <si>
    <t>Security arrangement in SNCU</t>
  </si>
  <si>
    <t>No condemned/Junk material in the SNCU</t>
  </si>
  <si>
    <t xml:space="preserve">Availability of UPS  </t>
  </si>
  <si>
    <t>Nutritional assessment of patient done specially for mother of admitted baby</t>
  </si>
  <si>
    <t>SNCU has facility to provide sufficient and  clean linen for each patient</t>
  </si>
  <si>
    <t xml:space="preserve">Gown are provided to visitors/staff at the entrance of SNCU </t>
  </si>
  <si>
    <t>Admission criteria for SNCU is defined &amp; followed</t>
  </si>
  <si>
    <t>Procedure cope with surplus patient load</t>
  </si>
  <si>
    <t>Defined criteria for assessment like Silverman Anderson Score and down score</t>
  </si>
  <si>
    <t>There is procedure of taking   over of   new born from labour  OT/ Ward to SNCU</t>
  </si>
  <si>
    <t xml:space="preserve">Check  continuity of care is maintained while transferring/ handover the patient </t>
  </si>
  <si>
    <t xml:space="preserve">Identification  tags are used for identification of newborns </t>
  </si>
  <si>
    <t>Check for TPR chart, Phototherapy chart, any other vital required is monitored</t>
  </si>
  <si>
    <t>There is process for identifying and cautious administration of high alert drugs  (to check)</t>
  </si>
  <si>
    <t>Electrolytes like Potassium chloride, Opioids, Neuro muscular blocking agent, Anti thrombolytic agent, insulin, warfarin, Heparin, Adrenergic agonist etc. as applicable</t>
  </si>
  <si>
    <t>Patient progress is recorded as per defined assessment schedule</t>
  </si>
  <si>
    <t>Procedure performed are recorded in BHT</t>
  </si>
  <si>
    <t>Mobilization, resuscitation etc</t>
  </si>
  <si>
    <t xml:space="preserve">Availability of formats for Treatment Charts, TPR Chart , Intake Output Chart, Community follow up card, BHT, continuation sheet, Discharge card Etc. </t>
  </si>
  <si>
    <t xml:space="preserve">SNCU has established criteria for discharge of the patient </t>
  </si>
  <si>
    <t>Patient is shifted to ward/step down after assessment</t>
  </si>
  <si>
    <t>there is procedure for clinical follow up of the new born by local CHW  (Community health care worker)/ASHA</t>
  </si>
  <si>
    <t xml:space="preserve">Counselling of mother before discharge </t>
  </si>
  <si>
    <t>for care of new born and breastfeeding, treatment and follow up counselling</t>
  </si>
  <si>
    <t>Criteria are defined for intubation</t>
  </si>
  <si>
    <t>Triaging of new born as per guidelines</t>
  </si>
  <si>
    <t>System for coordinating with ambulances</t>
  </si>
  <si>
    <t>SNCU has provision of Ambulance to refer the case to higher centre</t>
  </si>
  <si>
    <t xml:space="preserve">Ambulance has provision/ method for maintenance of Warm chain while referred to higher centre </t>
  </si>
  <si>
    <t xml:space="preserve">Ambulance/transport vehicle have adequate arrangement for Oxygen </t>
  </si>
  <si>
    <t xml:space="preserve">Ambulance/transport vehicle have dedicated rescue kit including " essential supplies kit", emergency drug kit </t>
  </si>
  <si>
    <t xml:space="preserve">SNCU has system to periodic check of ambulances/transport vehicle by driver/paramedic staff and counter checked by SNCU staff </t>
  </si>
  <si>
    <t>Transfer of patient in Ambulance /patient transport vehicle is accompanied by trained medical Practitioner</t>
  </si>
  <si>
    <t xml:space="preserve">SNCU has critical values of various lab test </t>
  </si>
  <si>
    <t>Paediatric  blood bags are available</t>
  </si>
  <si>
    <t>if not available than how facility cope with it</t>
  </si>
  <si>
    <t>SNCU has system for conducting grievance counselling of parents in case of newborns' mortality</t>
  </si>
  <si>
    <t>Procedure to declare death  for brought in dead cases</t>
  </si>
  <si>
    <t>Immunization services as per national guidelines</t>
  </si>
  <si>
    <t>zero dose, system of ensuing immunization</t>
  </si>
  <si>
    <t>Adherence to clinical protocol</t>
  </si>
  <si>
    <t>Competence testing</t>
  </si>
  <si>
    <t>FNBC guideline: Each unit should have at least 1 wash basin for every 5 beds</t>
  </si>
  <si>
    <t>Check for availability/  Ask staff for regular supply. Hand rub dispenser are provided adjacent to bed</t>
  </si>
  <si>
    <t xml:space="preserve">Availability of elbow operated taps  </t>
  </si>
  <si>
    <t>Hand washing sink is wide and deep enough to prevent splashing and retention of water</t>
  </si>
  <si>
    <t>Availability of Mask</t>
  </si>
  <si>
    <t xml:space="preserve">Availability of gown/ Apron </t>
  </si>
  <si>
    <t>Staff and visitors</t>
  </si>
  <si>
    <t>Availability of shoe cover</t>
  </si>
  <si>
    <t xml:space="preserve">Availability of Caps </t>
  </si>
  <si>
    <t>HIV kit</t>
  </si>
  <si>
    <t xml:space="preserve">Cleaning &amp; Decontamination of patient care Units </t>
  </si>
  <si>
    <t xml:space="preserve">Cleaning of Radiant warmer, Incubators and Bassinets with detergent water </t>
  </si>
  <si>
    <t xml:space="preserve">Decontamination for thermometer, Stethoscope,  Suction apparatus, ambu bag 70% Alcohol or detergent water as applicable </t>
  </si>
  <si>
    <t>Autoclaving of instruments is done as per protocols</t>
  </si>
  <si>
    <t>Ask staff about temperature, pressure and time</t>
  </si>
  <si>
    <t>Ask staff about method, concentration and contact time  required for chemical sterilization</t>
  </si>
  <si>
    <t xml:space="preserve">Autoclaved linen are used for procedure </t>
  </si>
  <si>
    <t>There is a procedure to ensure the traceability of sterilized packs</t>
  </si>
  <si>
    <t xml:space="preserve">Sterility of autoclaved packs is maintained during storage </t>
  </si>
  <si>
    <t>SNCU has double door system</t>
  </si>
  <si>
    <t>There is separation between in born and out born unit</t>
  </si>
  <si>
    <t>by glass pane</t>
  </si>
  <si>
    <t xml:space="preserve">Floors and wall surfaces of SNCU are easily cleanable </t>
  </si>
  <si>
    <t>Use of three bucket system for mopping</t>
  </si>
  <si>
    <t>Fumigation/carbolization as per schedule</t>
  </si>
  <si>
    <t xml:space="preserve">External foot wares are restricted </t>
  </si>
  <si>
    <t>SNCU has system to maintain  ventilation  and its environment should be dust free</t>
  </si>
  <si>
    <t>Ventilation can be provided in two ways: exhaust only and supply-and-exhaust. Exhaust fans pull stale air out of the unit while drawing fresh air in through cracks, windows or fresh air intakes. Exhaust-only ventilation is a good choice for units that do not have existing ductwork to distribute heated or cooled air</t>
  </si>
  <si>
    <t xml:space="preserve">Availability of colour coded bins at point of waste generation </t>
  </si>
  <si>
    <t xml:space="preserve">Patient  relative satisfaction survey done on monthly basis </t>
  </si>
  <si>
    <t>There is system daily round by matron/hospital manager/ hospital superintendent/  Matron in charge for monitoring of services</t>
  </si>
  <si>
    <t>Department has documented procedure for ensuring patients rights including consent, privacy, confidentaility &amp; entitlement</t>
  </si>
  <si>
    <t>Check availability of risk management record/register to identify risk &amp; action taken to address them</t>
  </si>
  <si>
    <t xml:space="preserve">Documented procedure for preventive- break down maintenance and calibration  of equipments, Maintenance of infrastructure, inventory management &amp; storage, retaining ,retrieval  of  SNCU records  </t>
  </si>
  <si>
    <t xml:space="preserve">Availability of documented criteria &amp; procedure  for  triage,  admission, assessment &amp; re assesment, referral  &amp; discharge of the patient </t>
  </si>
  <si>
    <t>SNCU has documented procedure for key clinical processes including resuscitatio,thermoregulation of new borns, ,drugs,intravenous,and fluid management and nutrition management of new borns</t>
  </si>
  <si>
    <t>STP for phototherapy, Grading and management of hypothermia, Expression of milk\, Monitoring of babies receiving I/V, Precaution for phototherapy, Management of hypoglycaemia, housekeeping protocols, Administration of commonly used drugs, assessment of neonatal sepsis, Assessment of Jaundice, Temperature maintenance etc</t>
  </si>
  <si>
    <t xml:space="preserve">Corrective and preventive actions are taken to address issues, observed in the assessment &amp; audit </t>
  </si>
  <si>
    <r>
      <rPr>
        <sz val="11"/>
        <color theme="1"/>
        <rFont val="Calibri (Body)"/>
      </rPr>
      <t>7</t>
    </r>
    <r>
      <rPr>
        <sz val="11"/>
        <color theme="1"/>
        <rFont val="Calibri"/>
        <family val="2"/>
        <scheme val="minor"/>
      </rPr>
      <t xml:space="preserve"> </t>
    </r>
    <r>
      <rPr>
        <sz val="11"/>
        <color theme="1"/>
        <rFont val="Calibri (Body)"/>
      </rPr>
      <t>basic tools of Quality</t>
    </r>
  </si>
  <si>
    <t>no. of babies weighting less than 1.8 kg admitted / Total admission in SNCU in Month</t>
  </si>
  <si>
    <t>No. of very low birth weight babies (&lt; 1200 gm)/No. of Low birth+ Very low birth babies</t>
  </si>
  <si>
    <t xml:space="preserve">Down time Critical Equipments </t>
  </si>
  <si>
    <t>Survival rate</t>
  </si>
  <si>
    <t xml:space="preserve">Antibiotic use rate </t>
  </si>
  <si>
    <t>Average length of stay</t>
  </si>
  <si>
    <t xml:space="preserve">Adverse events are reported </t>
  </si>
  <si>
    <t>Baby theft, wrong drug administration, needle stick injury, absconding patients etc</t>
  </si>
  <si>
    <t>Checklist for Maternity Operation Theatre</t>
  </si>
  <si>
    <t>Names of Assesses</t>
  </si>
  <si>
    <t xml:space="preserve">Operation Theatre Score Card </t>
  </si>
  <si>
    <t>Operation Theatre Score</t>
  </si>
  <si>
    <t xml:space="preserve">Checklist for Operation Theatre  </t>
  </si>
  <si>
    <t>OT Services  are available 24X7</t>
  </si>
  <si>
    <t xml:space="preserve">Check with OT records that OT services were functional in 24X7 and surgeries are being conducted in night hours </t>
  </si>
  <si>
    <t>Availability of Emergency OT services as and when required</t>
  </si>
  <si>
    <t xml:space="preserve">Availability of Maternity HDU/ICU services in the facility </t>
  </si>
  <si>
    <t>Availability of Post partum sterilization services</t>
  </si>
  <si>
    <t xml:space="preserve">tubal ligation </t>
  </si>
  <si>
    <t>Availability of Elective C-section services</t>
  </si>
  <si>
    <t xml:space="preserve">Check services are available and are being utilized </t>
  </si>
  <si>
    <t>Availability of Emergency C-section services</t>
  </si>
  <si>
    <t xml:space="preserve">Management of MTP </t>
  </si>
  <si>
    <t xml:space="preserve">Surgical management </t>
  </si>
  <si>
    <t xml:space="preserve">The facility provides New-born health  Services </t>
  </si>
  <si>
    <t>Availability of New born resuscitation&amp; essential new born care</t>
  </si>
  <si>
    <t>Dedicated Functional New born Care services in Operation theatre</t>
  </si>
  <si>
    <t>Availability of point of care diagnostic test</t>
  </si>
  <si>
    <t xml:space="preserve"> Glucometer, RDK , Blood grouping</t>
  </si>
  <si>
    <t>ME A4.12</t>
  </si>
  <si>
    <t>The facility provides services under RBSK as per guidelines.</t>
  </si>
  <si>
    <t>ME A5.8</t>
  </si>
  <si>
    <t>The facility provides mortuary services</t>
  </si>
  <si>
    <t xml:space="preserve">Availability  of departmental signage's </t>
  </si>
  <si>
    <t>Information regarding services are displayed</t>
  </si>
  <si>
    <t>Display doctor/ Nurse on duty  and updated OT schedule displayed</t>
  </si>
  <si>
    <t xml:space="preserve">Services are delivered in a manner that is sensitive to gender, religious and cultural needs, and there are no barrier on account of physical, economic, cultural or social reasons. </t>
  </si>
  <si>
    <t xml:space="preserve"> OT is easily accessible </t>
  </si>
  <si>
    <t xml:space="preserve">Availability of Wheel chair or stretcher for easy Access. Door is wide enough for passage of trolley and staff. </t>
  </si>
  <si>
    <t>Patients are properly draped/covered before and after procedure</t>
  </si>
  <si>
    <t>Look patients are covered while transferred from ward to OT and vice-versa.</t>
  </si>
  <si>
    <t xml:space="preserve">Visual Privacy is maintained between two OT Tables </t>
  </si>
  <si>
    <t xml:space="preserve">Preferably only one OT table should be placed in theatre, if it is not possible because of high case load adequate visual privacy should be provided through  screens of multiple patients are present in same OT </t>
  </si>
  <si>
    <t xml:space="preserve">In drawers/Amirah; preferably with lock facility. </t>
  </si>
  <si>
    <t>Behaviour of OT staff is dignified and respectful</t>
  </si>
  <si>
    <t>Check that OT staff is not providing care in undignified manner such as yelling, scolding , shouting, blaming and using abusive language</t>
  </si>
  <si>
    <t>Pregnant women is not left unattended or ignored  during care in the OT</t>
  </si>
  <si>
    <t>Consent is taken for surgical procedures</t>
  </si>
  <si>
    <t>written consent with details of the procedure with potentials risks and complication. Should be signed by patient/next of kin and one witness</t>
  </si>
  <si>
    <t>Separate consent is taken for Anesthesia procedure</t>
  </si>
  <si>
    <t>written consent with details of the anaesthesia with potentials risks and complication. Should be signed by patient/next of kin and one witness</t>
  </si>
  <si>
    <t>All surgical procedure are free of cost for JSSK beneficiaries</t>
  </si>
  <si>
    <t>free drugs, consumables , blood, referral etc.</t>
  </si>
  <si>
    <t>Standard B6</t>
  </si>
  <si>
    <t>Facility has defined framework for ethical management including dilemmas confronted during delivery of services at public health facilities</t>
  </si>
  <si>
    <t>ME B6.1</t>
  </si>
  <si>
    <t>Ethical norms and code of conduct for medical and paramedical staff have been established.</t>
  </si>
  <si>
    <t>ME B6.2</t>
  </si>
  <si>
    <t>The Facility staff is aware of code of conduct established</t>
  </si>
  <si>
    <t>ME B6.3</t>
  </si>
  <si>
    <t>The Facility has an established procedure for entertaining representatives of drug companies and suppliers</t>
  </si>
  <si>
    <t>ME B6.4</t>
  </si>
  <si>
    <t>The Facility has an established procedure for medical examination and treatment of individual under judicial or police detention as per prevalent law and
government directions</t>
  </si>
  <si>
    <t>ME B6.5</t>
  </si>
  <si>
    <t>There is an established procedure for sharing of hospital/patient data with individuals and external agencies including non governmental organization</t>
  </si>
  <si>
    <t>ME B6.6</t>
  </si>
  <si>
    <t>There is an established procedure for ‘end-of-life’ care</t>
  </si>
  <si>
    <t>ME B6.7</t>
  </si>
  <si>
    <t>There is an established procedure for patients who wish to leave hospital against medical advice or refuse to receive specific c treatment</t>
  </si>
  <si>
    <t>ME B6.8</t>
  </si>
  <si>
    <t>There is an established procedure for obtaining informed consent from the patients in case facility is participating in any clinical or public health research</t>
  </si>
  <si>
    <t>ME B6.9</t>
  </si>
  <si>
    <t xml:space="preserve">There is an established procedure to issue of medical certificates  and other certificates </t>
  </si>
  <si>
    <t>ME B6.10</t>
  </si>
  <si>
    <t>There is an established procedure to ensure medical services during strikes or any other mass protest leading to dysfunctional medical services</t>
  </si>
  <si>
    <t>ME B6.11</t>
  </si>
  <si>
    <t>An updated copy of code of ethics under Indian Medical council act is available with the facility</t>
  </si>
  <si>
    <t xml:space="preserve">Adequate space for accommodating surgical  load </t>
  </si>
  <si>
    <t xml:space="preserve"> OT around 40 Square meter. Two OT tables are not kept in one OT</t>
  </si>
  <si>
    <t>Demarcated Clean Zone</t>
  </si>
  <si>
    <t>Doctor's and Nurse's room, Anesthesia room, equipment room, emergency exit.</t>
  </si>
  <si>
    <t>Demarcated sterile Zone</t>
  </si>
  <si>
    <t xml:space="preserve">Operating room, Scrub station, Anesthesia station, </t>
  </si>
  <si>
    <t>Demarcated disposal Zone</t>
  </si>
  <si>
    <t>Disposal corridor, janitor closet</t>
  </si>
  <si>
    <t xml:space="preserve">Availability of Changing Rooms </t>
  </si>
  <si>
    <t>Separate for male and females</t>
  </si>
  <si>
    <t>Availability of demarcated Pre &amp; post  Operative Room /area</t>
  </si>
  <si>
    <t>Can be in a single room with a partition.</t>
  </si>
  <si>
    <t>Availability of  earmarked area for new born Corner</t>
  </si>
  <si>
    <t xml:space="preserve">Functional warmer, resuscitation apparatus, suction/mucous extractor, O2 cylinder, weighing scale and sterile gloves. </t>
  </si>
  <si>
    <t xml:space="preserve">Availability of Scrub Area </t>
  </si>
  <si>
    <t xml:space="preserve">Height around 96 cm with elbow taps/sensors, both hot and cold water available. Sink is deep and wide enough to avoid spoiling. Scrub area should not be inside the  OT room. </t>
  </si>
  <si>
    <t>Availability of  TSSU /CSSD</t>
  </si>
  <si>
    <t>Dedicated areas with provision of  Washing, Packing , Autoclaving the instruments and linen</t>
  </si>
  <si>
    <t>Availability of store</t>
  </si>
  <si>
    <t xml:space="preserve">Corridors are wide enough for movement of trolleys </t>
  </si>
  <si>
    <t>7 to 10 feet.</t>
  </si>
  <si>
    <t>Intercom should  connects Operation theatre to key areas like ICU, Blood Bank, SNCU, Lab, Accident and emergency, wards, Administration</t>
  </si>
  <si>
    <t xml:space="preserve">OT tables are available as per load </t>
  </si>
  <si>
    <t xml:space="preserve">Hydraulic OT Tables 
As per case load at least two </t>
  </si>
  <si>
    <t>Unidirectional flow of goods and services</t>
  </si>
  <si>
    <t>Services are designed in a way, that there is no criss cross in moment of sterile &amp; no sterile supplies &amp; equipment etc.</t>
  </si>
  <si>
    <t>OT does not have temporary connections and loosely hanging wires</t>
  </si>
  <si>
    <t>No extension cord or multi-plugs</t>
  </si>
  <si>
    <t xml:space="preserve">Availability of three phase electricity supply </t>
  </si>
  <si>
    <t>Check electricity bill or Power Distribution Board. Meter have  three wires coming out (with one neutral).</t>
  </si>
  <si>
    <t xml:space="preserve">Walls and floor of the OT covered with joint less tiles </t>
  </si>
  <si>
    <t>made of anti-skid  &amp; Epoxy flooring</t>
  </si>
  <si>
    <t xml:space="preserve">No broken glass, gap or cracks in window/ventilator. </t>
  </si>
  <si>
    <t>OT has sufficient fire  exit to permit safe escape to its occupant at time of fire</t>
  </si>
  <si>
    <t>Check the fire exits are clearly visible and routes to reach exit are clearly marked</t>
  </si>
  <si>
    <t>staff should be able to demonstrate how to open the extinguisher and operate it. PASS (Pull the pin, Aim at the base of fire, Sway from side to side)</t>
  </si>
  <si>
    <t>Availability of Obs. &amp; Gynae Surgeon</t>
  </si>
  <si>
    <t xml:space="preserve">100 beds 2, 200 beds-3, 3oo beds-4, 400 beds-5 and 500 beds-6 </t>
  </si>
  <si>
    <t>Availability of anaesthetist</t>
  </si>
  <si>
    <t xml:space="preserve">At least One </t>
  </si>
  <si>
    <t xml:space="preserve">As per patient load , at least two </t>
  </si>
  <si>
    <t>Availability of OT technician</t>
  </si>
  <si>
    <t>One per shift.</t>
  </si>
  <si>
    <t>Availability of OT attendant/assistant &amp; TSSU assistant</t>
  </si>
  <si>
    <t>1 each</t>
  </si>
  <si>
    <t xml:space="preserve">Availability of medical gases </t>
  </si>
  <si>
    <t>Availability of Oxygen, nitrogen Cylinders / Piped Gas supply.</t>
  </si>
  <si>
    <t xml:space="preserve">Availability of drugs for local anaesthesia </t>
  </si>
  <si>
    <t>Procaine, lignocaine, bupivacaine, Xylocaine jelly</t>
  </si>
  <si>
    <t>Availability of opioid analgesics.</t>
  </si>
  <si>
    <t xml:space="preserve">Fentanyl, Sufentanil, Morphine, Buprenorphine, Levorphanol, Methadone-As per EDL/State guidelines. </t>
  </si>
  <si>
    <t>Availability of muscle relaxants drugs</t>
  </si>
  <si>
    <t xml:space="preserve">Succinylcholine, Vecuronium, Mivacurlum, Tubocarine as per EDL/state guidelines </t>
  </si>
  <si>
    <t xml:space="preserve">Availability of  emergency drugs </t>
  </si>
  <si>
    <t xml:space="preserve"> Inj Magsulf 50%, Inj Calcium gluconate 10%, Inj Dexamethasone, inj Hydrocortisone, Succinate, Inj diazepam, inj Pheneramine maleate, inj Corboprost, Inj Fortwin, Inj Phenergen, Betameathazon, Inj Hydrazaline, Nefidepin, Methyldopa,ceftriaxone </t>
  </si>
  <si>
    <t>Availability of other drugs</t>
  </si>
  <si>
    <t>Antibiotics, Analgesics, Uterotonic drugs, IV fluids and anithypertensive drugs as per EDL/ state guidelines</t>
  </si>
  <si>
    <t xml:space="preserve">Availability of dressings Material </t>
  </si>
  <si>
    <t>Adequate quantity of sterile pads, gauze, bandages , Antiseptic Solution.</t>
  </si>
  <si>
    <t xml:space="preserve">Availability of syringes and IV Sets </t>
  </si>
  <si>
    <t>In adequate quantity as per load.</t>
  </si>
  <si>
    <t>Emergency drug tray is maintained in OT in pre and post operative room</t>
  </si>
  <si>
    <t xml:space="preserve">Every tray is labelled with name and number of drugs and consumables along with their date of expiry. </t>
  </si>
  <si>
    <t>BP apparatus, Thermometer, Pulse Oxy meter, Multiparameter , PV Set, torch &amp; wall clock.</t>
  </si>
  <si>
    <t>Availability of  functional instruments for Gynae and obstetrics</t>
  </si>
  <si>
    <t xml:space="preserve">LSCS Set, Cervical Biopsy Set, Proctoscopy Set, Hysterectomy set, D&amp;C Set </t>
  </si>
  <si>
    <t xml:space="preserve">Availability of functional equipment/ Instruments for New Born Care </t>
  </si>
  <si>
    <t>Radiant warmer, Baby tray with Two pre warmed towels/sheets for wrapping the baby, mucus extractor, bag and mask (0 &amp;1 no.), sterilized thread for cord/cord clamp, nasogastric tube</t>
  </si>
  <si>
    <t>Availability of   functional General surgery equipments</t>
  </si>
  <si>
    <t xml:space="preserve">Diathermy (Unit and Bi Polar),  Cautery </t>
  </si>
  <si>
    <t>Operation Table with Trendelenburg type</t>
  </si>
  <si>
    <t>Glucometer, HIV rapid diagnostic kit, USG, ABG machine</t>
  </si>
  <si>
    <t xml:space="preserve">Availability of  functional Instruments Resuscitation for new born &amp; Mother </t>
  </si>
  <si>
    <t xml:space="preserve">Resuscitation bag (Adult &amp; paediaterics) Ambu bag, Oxygen, Suction machine , laryngoscope scope, Defibrillator (Paediatric and adult) , LMA, ET Tube </t>
  </si>
  <si>
    <t>Availability of  functional anaesthesia equipment</t>
  </si>
  <si>
    <t>Boyles apparatus, Bains Circuit or Sodalime absorbent in close circuit ,AGSS (Anesthesia gas scavenging system)</t>
  </si>
  <si>
    <t>Availability of equipment for storage of drugs &amp; Instruments</t>
  </si>
  <si>
    <t>Refrigerator, Crash cart/Drug trolley, instrument trolley, dressing trolley, Instrument cabinet and racks for storage of sterile items</t>
  </si>
  <si>
    <t xml:space="preserve">Three Bucket system for mopping, Separate mops for patient care area and circulation area duster, waste trolley, Deck brush </t>
  </si>
  <si>
    <t>Availability of equipment for TSSU</t>
  </si>
  <si>
    <t>Autoclave Horizontal &amp; Vertical, Steriliser Big &amp; Small</t>
  </si>
  <si>
    <t>Availability of functional OT light</t>
  </si>
  <si>
    <t xml:space="preserve">Shadow less Major &amp; Minor, Ceiling and Stand Model, Focus Lamp </t>
  </si>
  <si>
    <t>Tray for  monitors, Electrical panel for anaesthesia machine with minimum 6 electrical sockets ( 2= 15 amp power point), panel with outlet for Oxygen and vacuum,  X ray view box.</t>
  </si>
  <si>
    <t>Check objective checklist has been prepared for assessing competence of doctors, nurses and paramedical staff based on job description defined for each cadre of staff.</t>
  </si>
  <si>
    <t xml:space="preserve">Check for records of competence assessment including filled checklist, scoring and grading . Verify with staff for actual competence assessment done </t>
  </si>
  <si>
    <t>ME C7.3</t>
  </si>
  <si>
    <t>Criteria for performance evaluation clinical and Para clinical staff are defined</t>
  </si>
  <si>
    <t>ME C7.4</t>
  </si>
  <si>
    <t>Performance evaluation of clinical and para clinical staff is done on predefined criteria at least once in a year</t>
  </si>
  <si>
    <t>ME C7.5</t>
  </si>
  <si>
    <t>Criteria for performance evaluation of support and administrative staff are defined</t>
  </si>
  <si>
    <t>ME C7.6</t>
  </si>
  <si>
    <t>Performance evaluation of support and administration staff is done on predefined criteria at least once in a year</t>
  </si>
  <si>
    <t>ME C7.7</t>
  </si>
  <si>
    <t>Competence assessment and performance assessment includes contractual, empaneled, and outsourced staff</t>
  </si>
  <si>
    <t>ME C7.8</t>
  </si>
  <si>
    <t>Training needs are identified based on competence assessment and performance evaluation and facility prepares the training plan</t>
  </si>
  <si>
    <t>Advance Life support</t>
  </si>
  <si>
    <t xml:space="preserve">ALS and CPR by recognized agency to all category of staff. </t>
  </si>
  <si>
    <t>Training on OT Management</t>
  </si>
  <si>
    <t xml:space="preserve">OT scheduling, maintenance, Fumigation, Surveillance, equipment-operation and maintenance, infection control, surgical procedures and emergency protocols. </t>
  </si>
  <si>
    <t xml:space="preserve">To all category of staff. At the time of induction and once in a year. </t>
  </si>
  <si>
    <t>ME C7.10</t>
  </si>
  <si>
    <t>ME C7.11</t>
  </si>
  <si>
    <t>Feedback is provided to the staff on their competence assessment and performance evaluation</t>
  </si>
  <si>
    <t>All equipment are covered under AMC including preventive maintenance</t>
  </si>
  <si>
    <t xml:space="preserve">look for MOU and visit records of the empaneled agency. </t>
  </si>
  <si>
    <t>There is system of timely corrective  break down maintenance of the equipment</t>
  </si>
  <si>
    <t>Back up for critical equipment. Label Defective/Out of order equipment and stored appropriately until it has been repaired</t>
  </si>
  <si>
    <t>Staff is skilled for cleaning, inspection &amp; trouble shooting in case equipment malfunction</t>
  </si>
  <si>
    <t xml:space="preserve">E.g. when to change water of batteries, when to oil, change fuse, replace filters etc. </t>
  </si>
  <si>
    <t xml:space="preserve">All the measuring equipment/ instrument  are calibrated </t>
  </si>
  <si>
    <t>Boyels apparatus, cautery, BP apparatus, autoclave etc. There is system to label/ code the equipment to indicate status of calibration/ verification when recalibration is due</t>
  </si>
  <si>
    <t>Up to date instructions for operation and maintenance of equipment are readily available with staff.</t>
  </si>
  <si>
    <t xml:space="preserve">If operator doesn't understand English, then instructions should be in local language. </t>
  </si>
  <si>
    <t xml:space="preserve">Drugs are stored in containers/tray/crash cart  are labelled </t>
  </si>
  <si>
    <t xml:space="preserve">Away from direct sunlight and temperature is maintained as per instructions of manufacturer. </t>
  </si>
  <si>
    <t>Empty and  filled cylinders are labelled &amp; kept separately</t>
  </si>
  <si>
    <t>Each cylinder is provided with   a checklist &amp; flow meter and key for opening the cylinder</t>
  </si>
  <si>
    <t>Records for expiry and near expiry drugs are maintained for drug stored at department. No expirred drugs found</t>
  </si>
  <si>
    <t>Check that records are regularly updated</t>
  </si>
  <si>
    <t xml:space="preserve">Narcotic ,psychotropic &amp; Anaesthetic agents   are kept in lock and key  </t>
  </si>
  <si>
    <t>Under direct supervision of anaesthetist</t>
  </si>
  <si>
    <t>Adequate Illumination at OT table</t>
  </si>
  <si>
    <t xml:space="preserve">100000 lux </t>
  </si>
  <si>
    <t>Warning light outside the OT is switched on when OT  is functional</t>
  </si>
  <si>
    <t>Only persons required in OT are allowed to enter the OT</t>
  </si>
  <si>
    <t>Temperature &amp; humidity is maintained  and record of same is kept</t>
  </si>
  <si>
    <t>Security arrangement at OT</t>
  </si>
  <si>
    <t>Restricted Signage, security guard, CCTV camera</t>
  </si>
  <si>
    <t xml:space="preserve">Department is painted/whitewashed in uniform colour  &amp;plastered &amp; painted </t>
  </si>
  <si>
    <t xml:space="preserve">Floors, walls, roof, roof tops, sinks patient care and circulation  areas are Clean </t>
  </si>
  <si>
    <t>Look for dirt above OT light, behind stationary equipment etc.</t>
  </si>
  <si>
    <t xml:space="preserve">check corners, false ceiling. </t>
  </si>
  <si>
    <t>OT Table are intact and without rust</t>
  </si>
  <si>
    <t>No unnecessary items in sterile zone</t>
  </si>
  <si>
    <t>No slabs, almirah, storing unnecessary items like drums, equipment, Instruments etc Items  not required for immediate procedures  are kept out of sterile zone</t>
  </si>
  <si>
    <t>No condemned/Junk material in the OT</t>
  </si>
  <si>
    <t xml:space="preserve">No partial compliance. </t>
  </si>
  <si>
    <t>Check for no stray animal in and around OT. Also no lizard, cockroach, mosquito, flies,rats etc.</t>
  </si>
  <si>
    <t xml:space="preserve">Availability of Hot water supply </t>
  </si>
  <si>
    <t>Availability of power back up in OT</t>
  </si>
  <si>
    <t xml:space="preserve">2 tier backup with UPS </t>
  </si>
  <si>
    <t>Availability of UPS  &amp; Emergency light</t>
  </si>
  <si>
    <t>Check their functionality.</t>
  </si>
  <si>
    <t xml:space="preserve">Availability  of Centralized /local piped Oxygen, nitrogen and vacuum supply </t>
  </si>
  <si>
    <t>OT has facility to provide sufficient and  clean linen for surgical patient</t>
  </si>
  <si>
    <t>Drape, draw sheet, cut sheet and gown</t>
  </si>
  <si>
    <t>OT has facility to provide linen for staff</t>
  </si>
  <si>
    <t>OT dress, gown. Separate OT dress for OT staff.</t>
  </si>
  <si>
    <t>Linen is changed after each procedure</t>
  </si>
  <si>
    <t>Bed sheets, draw sheets and Macintosh.</t>
  </si>
  <si>
    <t>OT tech/Nurse checks Number of linen, cleanliness, whether it is torned or stained</t>
  </si>
  <si>
    <t xml:space="preserve">Check staff is wearing dress as per their dress code. </t>
  </si>
  <si>
    <t xml:space="preserve">There is procedure for Pre Operative assessment </t>
  </si>
  <si>
    <t xml:space="preserve">Physical examination, results of lab investigation, X-Rays, diagnosis and proposed surgery </t>
  </si>
  <si>
    <t xml:space="preserve">There is procedure of handing over from OT to Maternity Ward, HDU and SNCU </t>
  </si>
  <si>
    <t xml:space="preserve">Transfer Register is maintained. </t>
  </si>
  <si>
    <t xml:space="preserve">Patient id band/ verbal confirmation etc. At least two identifiers are used. </t>
  </si>
  <si>
    <t>Handover register is maintained</t>
  </si>
  <si>
    <t>Check the measure taken to prevent new born theft, sweeping of baby or fall</t>
  </si>
  <si>
    <t>HIV, Infectious cases</t>
  </si>
  <si>
    <t xml:space="preserve">Check for Case Sheet if drugs are prescribed under generic name only </t>
  </si>
  <si>
    <t xml:space="preserve">Check at least 5 case sheets selected randomly </t>
  </si>
  <si>
    <t>Check if drugs are prescribed as per STG in at least 5 case sheets  selected randomly</t>
  </si>
  <si>
    <t>Check Case Sheet that drugs are prescribed as per STG</t>
  </si>
  <si>
    <t xml:space="preserve">Look for pre-op, Procedure and Post op notes and instructions. </t>
  </si>
  <si>
    <t xml:space="preserve">Ask OT/Ward staff to read the orders written by doctor. </t>
  </si>
  <si>
    <t>Check for any open single dose vial with left  over content intended to be used later on. In multi dose vial needle is not left in the septum</t>
  </si>
  <si>
    <t xml:space="preserve">Check for ADR forms and records. </t>
  </si>
  <si>
    <t>Records of Monitoring/ Assessments are maintained</t>
  </si>
  <si>
    <t>Treatment plan, first orders are written on Case Sheet</t>
  </si>
  <si>
    <t xml:space="preserve">Operative Notes are Recorded </t>
  </si>
  <si>
    <t xml:space="preserve">Name of person in attendance during procedure, Pre and post operative diagnosis, Procedures carried out, length of procedures, estimated blood loss, Fluid administered, specimen removed, complications etc. </t>
  </si>
  <si>
    <t xml:space="preserve">Anesthesia Notes are Recorded </t>
  </si>
  <si>
    <t>notes includes Anesthesia type, induction, airway, intubation, inhalation agents, epidural, spinal, allergies, IV lines, IV fluids, regional block.</t>
  </si>
  <si>
    <t xml:space="preserve">Consent forms, Anesthesia form, surgical safety check list </t>
  </si>
  <si>
    <t>OT Register, Schedule, Infection  control records, autoclaving records etc</t>
  </si>
  <si>
    <t xml:space="preserve">Register are labelled and numbered. </t>
  </si>
  <si>
    <t>Records are kept in place without seepage, moisture, termite, pests.</t>
  </si>
  <si>
    <t>Staff is aware of disaster plan &amp; their role and responsibilities of staff is defined</t>
  </si>
  <si>
    <t>Ask role of staff in case of disaster.</t>
  </si>
  <si>
    <t>Including Specimen for HPE &amp; biopsy. Name, Age, Sex, date, UHID</t>
  </si>
  <si>
    <t xml:space="preserve">OT is provided with the critical value of different test </t>
  </si>
  <si>
    <t>Critical values are displayed.</t>
  </si>
  <si>
    <t xml:space="preserve">Availability of blood units in case of emergency with out replacement </t>
  </si>
  <si>
    <t>The blood is ordered for the patient according to the MSBOS (Maximum Surgical Blood Order Schedule)</t>
  </si>
  <si>
    <t>Duly signed by patient/next of kin</t>
  </si>
  <si>
    <t xml:space="preserve">At least two identifiers are used. </t>
  </si>
  <si>
    <t xml:space="preserve">blood is kept on optimum temperature before transfusion. Blood transfusion is monitored and regulated by qualified person </t>
  </si>
  <si>
    <t>After transfusion, Reaction form is returned back to blood bank, even when there is no reaction.</t>
  </si>
  <si>
    <t>There is procedure to ensure that PAC has been done before surgery</t>
  </si>
  <si>
    <t>There is procedure to review findings of PAC</t>
  </si>
  <si>
    <t>Minimum PAC for emergency cases</t>
  </si>
  <si>
    <t>in emergency &amp; life saving conditions, surgery may be started with General physical examination of the patient &amp; sending the sample for lab. Examination</t>
  </si>
  <si>
    <t>Anesthesia plan is documented before starting surgery</t>
  </si>
  <si>
    <t xml:space="preserve">Type of anaesthesia planned-local/general/spinal/epidural. Time is mentioned on all entries of anaesthesia monitoring sheet </t>
  </si>
  <si>
    <t>Anesthesia Safety Checklist is used for safe administration of anaesthesia</t>
  </si>
  <si>
    <t>Check use of WHO Anesthesia Safety Checklist</t>
  </si>
  <si>
    <t>Anesthesia equipment are checked before induction</t>
  </si>
  <si>
    <t>Sufficient  reserve of gases. Vaporizers are connected, Laryngoscope, ET tube and suction App are ready and clean</t>
  </si>
  <si>
    <t xml:space="preserve">Food intake status of Patient is checked </t>
  </si>
  <si>
    <t>Time of last food  intake is mentioned</t>
  </si>
  <si>
    <t>Patients vitals are recorded during  anaesthesia</t>
  </si>
  <si>
    <t>Heart rate , cardiac rate , BP, O2  Saturation, temperature, Respiration rate.</t>
  </si>
  <si>
    <t xml:space="preserve">Airway security is ensured </t>
  </si>
  <si>
    <t>Breathing system of anaesthesia equipment that delivers gas to the patient is securely and correctly assembled and breathing circuits are clean</t>
  </si>
  <si>
    <t xml:space="preserve">Potency and level of anaesthesia is monitored </t>
  </si>
  <si>
    <t xml:space="preserve">Recorded in the Anesthesia Record Form. </t>
  </si>
  <si>
    <t xml:space="preserve">Anesthesia note is recorded </t>
  </si>
  <si>
    <t xml:space="preserve">Check for the adequacy, signed, complete, and post anaesthesia instructions. </t>
  </si>
  <si>
    <t xml:space="preserve">Any adverse Anesthesia Event is recorded and reported </t>
  </si>
  <si>
    <t>Reduced level of consciousness, reparatory depression, malignant hyperpyrexia, bone marrow depression, life threatening pressure effect, anaphylaxis</t>
  </si>
  <si>
    <t xml:space="preserve">Facility has established procedures for Post Anesthesia care </t>
  </si>
  <si>
    <t xml:space="preserve">Post anaesthesia status is monitored and documented </t>
  </si>
  <si>
    <t>Check for anaesthetic notes &amp; post operating instructions in post operative room &amp; area</t>
  </si>
  <si>
    <t xml:space="preserve">List of Elective Surgeries for the day is prepared and displayed outside OT. </t>
  </si>
  <si>
    <t xml:space="preserve">Surgery list is prepared in consonance with availability of the OT hours and patients requirement. </t>
  </si>
  <si>
    <t>Surgery list is complete in all respect</t>
  </si>
  <si>
    <t xml:space="preserve">Day, date and time of surgeries.
Name, Age, Gender of patients.
Clear description of the procedure ( name of procedure which side, )
Name of the surgeon &amp; anaesthetist.
Major or minor case. </t>
  </si>
  <si>
    <t>Operation list is sent to OT well in advance</t>
  </si>
  <si>
    <t xml:space="preserve">By 12:00 hours, a day before the surgery. </t>
  </si>
  <si>
    <t>Surgery list is informed to surgeon and ward sister.</t>
  </si>
  <si>
    <t>Verify the surgery register/email</t>
  </si>
  <si>
    <t xml:space="preserve">The operation list does not exceed the time allocated to it. </t>
  </si>
  <si>
    <t xml:space="preserve">This does not refer to the time during an operation of an individual patient </t>
  </si>
  <si>
    <t xml:space="preserve">Patient evaluation before surgery is done and recorded </t>
  </si>
  <si>
    <t>Vitals , Patients fasting status etc.</t>
  </si>
  <si>
    <t xml:space="preserve">Antibiotic Prophylaxis and Tetanus given as indicated </t>
  </si>
  <si>
    <t>As per instructions of surgeon/anaesthetist.</t>
  </si>
  <si>
    <t>Surgeries planned under local anaesthesia/Regional Block sensitivity test is done</t>
  </si>
  <si>
    <t xml:space="preserve">lidocaine sensitivity test </t>
  </si>
  <si>
    <t xml:space="preserve">There is a process to prevent wrong site and wrong surgery </t>
  </si>
  <si>
    <t xml:space="preserve">Surgical Site is marked before entering into OT </t>
  </si>
  <si>
    <t>No shaving of the surgical site</t>
  </si>
  <si>
    <t>Only clipping on the day of surgery in OT is done</t>
  </si>
  <si>
    <t xml:space="preserve">Skin preparation before surgery is done. </t>
  </si>
  <si>
    <t>Bathing with soap and water prior to surgery in ward.</t>
  </si>
  <si>
    <t xml:space="preserve">Skin preparation is done as per protocol </t>
  </si>
  <si>
    <t>Draping is done as per protocol</t>
  </si>
  <si>
    <t xml:space="preserve">Scrub, gown and glove before covering the patient with sterile drapes. Leave uncovered only the operative field and those areas necessary for the maintenance of anaesthesia. </t>
  </si>
  <si>
    <t xml:space="preserve">Surgical Safety Check List is used for each surgery </t>
  </si>
  <si>
    <t xml:space="preserve">Check for Surgical safety check list has been used for surgical procedures </t>
  </si>
  <si>
    <t xml:space="preserve">Sponge and Instrument Count Practice is implemented </t>
  </si>
  <si>
    <t>Instrument, needles and sponges are counted before beginning of case, before final closure and on completing of procedure &amp; documented</t>
  </si>
  <si>
    <t xml:space="preserve">Adequate Haemostasis is secured during surgery  </t>
  </si>
  <si>
    <t>Check for functional Cautery, use of artery forceps and suture ligation techniques</t>
  </si>
  <si>
    <t xml:space="preserve">Appropriate suture material is used for surgery as per requirement </t>
  </si>
  <si>
    <t xml:space="preserve">For closing abdominal wall or ligating blood vessel use non-absorbable sutures (braided suture, nylon, polyester etc). absorbable sutures in urinary tract.  Braided Biological sutures are not used for dirty wounds, Catgut is not used for closing fascial layers of abdominal wounds or where prolonged support is required </t>
  </si>
  <si>
    <t xml:space="preserve">Check for suturing techniques are applied as per protocol </t>
  </si>
  <si>
    <t xml:space="preserve">Braided sutures for interrupted stiches. Absorbable and non-absorbable monofilament sutures for continuous stiches. </t>
  </si>
  <si>
    <t xml:space="preserve">Post operative monitoring is done before discharging to ward </t>
  </si>
  <si>
    <t xml:space="preserve">Post operative notes and orders are recorded </t>
  </si>
  <si>
    <t xml:space="preserve">Post operative notes contains Vital signs, Pain control, Rate and type of IV fluids, Urine and Gastrointestinal fluid output, other medications and Laboratory investigations </t>
  </si>
  <si>
    <t>Information &amp; instructions are given to nursing staff before shifting the patient to the ward from the OT</t>
  </si>
  <si>
    <t>Instructions given by surgeon and anaesthetist.</t>
  </si>
  <si>
    <t xml:space="preserve">Includes both maternal and neonatal death. Death summary is given to patient attendant quoting the immediate cause and underlying cause if possible </t>
  </si>
  <si>
    <t xml:space="preserve">ME 18.1 </t>
  </si>
  <si>
    <t xml:space="preserve">
Facility staff adheres to standard procedures for management of second stage of labor.
</t>
  </si>
  <si>
    <t>ME 18.2</t>
  </si>
  <si>
    <t xml:space="preserve">Facility staff adheres to standard procedure for active management of third stage of labor </t>
  </si>
  <si>
    <t>ME 18.3</t>
  </si>
  <si>
    <t xml:space="preserve">Facility staff adheres to standard procedures for routine care of newborn immediately after birth </t>
  </si>
  <si>
    <t>Pre operative care and part preparation</t>
  </si>
  <si>
    <t xml:space="preserve">Check for Haemoglobin level is estimated , and arrangement of Blood, Catheterization, Administration  of Antacids Proper cleaning of perineal area before procedure with antisepsis </t>
  </si>
  <si>
    <t xml:space="preserve">Proper selection Anesthesia technique </t>
  </si>
  <si>
    <t xml:space="preserve">Check Both General and Spinal Anesthesia Options are available. Ask for what are the criteria for using spinal and GA. Regional block and epidural anaesthesia used wherever required/indicated </t>
  </si>
  <si>
    <t xml:space="preserve">Intraoperative care </t>
  </si>
  <si>
    <t xml:space="preserve">Check for measures taken to prevent Supine Hypotension (Use of pillow/Sandbag to tilt the uterus), Technique for Incision, Opening of Uterus, Delivery of Foetus and placenta, and closing of Uterine Incision </t>
  </si>
  <si>
    <t xml:space="preserve">Post operative care </t>
  </si>
  <si>
    <t xml:space="preserve">Frequent monitoring of vitals, Strict IO charting, Flat bed without pillow for SA, NPO depending on type of anaesthesia and surgery. </t>
  </si>
  <si>
    <t>ME 18.5</t>
  </si>
  <si>
    <t xml:space="preserve">Facility staff adheres to standard protocols for identification and management of Pre Eclampsia / Ecalmpsia </t>
  </si>
  <si>
    <t xml:space="preserve">Management of PIH/Eclampsia </t>
  </si>
  <si>
    <t xml:space="preserve">Ask for how to secure airway and breathing, Loading and Maintenance dose of Magnesium sulphate , Administration of anti Hypertensive Drugs </t>
  </si>
  <si>
    <t>ME 18.6</t>
  </si>
  <si>
    <t xml:space="preserve">Postpartum Haemorrhage  </t>
  </si>
  <si>
    <t>IV fluids, parental oxytocin and antibiotics, manual removal of placenta, blood transfusion, B-lynch suturing, surgery</t>
  </si>
  <si>
    <t>Ruptured Uterus</t>
  </si>
  <si>
    <t xml:space="preserve">Put patient in left lateral position, maintain Airway, breathing and circulation, IV Fluid, antibiotics, urgent laparotomy and hysterectomy. </t>
  </si>
  <si>
    <t>ME 18.7</t>
  </si>
  <si>
    <t>ME 18.8</t>
  </si>
  <si>
    <t>ME 18.9</t>
  </si>
  <si>
    <t xml:space="preserve">New born Resuscitation </t>
  </si>
  <si>
    <t xml:space="preserve">Ask Nursing staff to demonstrate Resuscitation Technique </t>
  </si>
  <si>
    <t>ME 18.11</t>
  </si>
  <si>
    <t>Prevention of Hypothermia</t>
  </si>
  <si>
    <t>Skin contact, Kangaroo mother care, radiant warmer, warm clothes.</t>
  </si>
  <si>
    <t>Shall be initiated as early as possible and exclusive breast feeding</t>
  </si>
  <si>
    <t xml:space="preserve">There is established criteria for shifting new born to SNCU </t>
  </si>
  <si>
    <t>only the new born requiring intensive care should be transferred to SNCU</t>
  </si>
  <si>
    <t>Triage, Assessment &amp; Management of newborns, infant &amp; children having  emergency signs are done as per guidelines</t>
  </si>
  <si>
    <t xml:space="preserve">Management of children presenting with fever, cough/ breathlessness is done as per guidelines </t>
  </si>
  <si>
    <t>ME E20.8</t>
  </si>
  <si>
    <t>ME E20.9</t>
  </si>
  <si>
    <t>ME E20.10</t>
  </si>
  <si>
    <t>Facility  ensures optimal breast feeding practices for new born &amp; infants as per guidelines</t>
  </si>
  <si>
    <t xml:space="preserve">There is Provision of Periodic Medical Check-ups and immunization of staff </t>
  </si>
  <si>
    <t>There is procedure for immunization medical check-up of the staff</t>
  </si>
  <si>
    <t>Hepatitis B, Tetanus Toxoid etc</t>
  </si>
  <si>
    <t>Antibiotics prescribed are in line with Antibiotic Policy.</t>
  </si>
  <si>
    <t xml:space="preserve">Check for availability/ Ask staff if the supply is adequate and uninterrupted. </t>
  </si>
  <si>
    <t>elbow /foot operated or sensor</t>
  </si>
  <si>
    <t>Tap should be approx. 96 cm from the ground.</t>
  </si>
  <si>
    <t>Adequate preparation for surgical scrub.</t>
  </si>
  <si>
    <t>Check Finger nails of staff. They should not reach beyond finger tip. No nail polish or artificial nails.  All jewelry on the fingers, wrists and arms should be removed. Adjust water to a comfortable temperature.</t>
  </si>
  <si>
    <t xml:space="preserve">Adherence to Surgical scrub method </t>
  </si>
  <si>
    <t xml:space="preserve">Procedure should be repeated several times so that the scrub lasts for 3 to 5
minutes. Hands must always be kept above elbow level. The hands and forearms should be dried with a sterile towel only.  </t>
  </si>
  <si>
    <t xml:space="preserve">Use of antibiotic soap/liquid </t>
  </si>
  <si>
    <t>Check adequate quantity of antibiotic soap/Chlorhexidine solution is available and used.</t>
  </si>
  <si>
    <t>Ask for 5 moments of hand washing</t>
  </si>
  <si>
    <t>Povidine iodine solution</t>
  </si>
  <si>
    <t>Check sterile field is maintained during surgery</t>
  </si>
  <si>
    <t>Surgical site covered with sterile drapes, sterile instruments are kept within the sterile field.</t>
  </si>
  <si>
    <t xml:space="preserve">Facility ensures adequate personal protection equipment's as per requirements </t>
  </si>
  <si>
    <t>Sterile  gloves are available at OT and Critical areas</t>
  </si>
  <si>
    <t>In adequate quantity, as per load</t>
  </si>
  <si>
    <t xml:space="preserve">Availability of Caps &amp; gown/ Apron </t>
  </si>
  <si>
    <t>Disposable surgery kit for HIV patients</t>
  </si>
  <si>
    <t xml:space="preserve">Availability of gum boots </t>
  </si>
  <si>
    <t>Check Autoclaving/sterilization records.</t>
  </si>
  <si>
    <t xml:space="preserve">Adherence to standard technique so that sterile area is not in contact with unsterile at any given point of time. </t>
  </si>
  <si>
    <t>Compliance to standard technique of wearing and removing of gown</t>
  </si>
  <si>
    <t xml:space="preserve">Facility has standard Procedures for processing of equipment's and instruments </t>
  </si>
  <si>
    <t xml:space="preserve">Facility ensures standard practices and materials for decontamination and clean in of instruments and  procedures areas </t>
  </si>
  <si>
    <t>Ask staff about how they decontaminate the procedure surface like OT Table, Stretcher/Trolleys  etc. 
(Wiping with .5% Chlorine solution)</t>
  </si>
  <si>
    <t xml:space="preserve">Cleaning of instruments after use </t>
  </si>
  <si>
    <t xml:space="preserve">
Ask staff how they clean the instruments like ambubag, suction canulae, Surgical Instruments 
(Soaking in 0.5% Chlorine Solution, Wiping with 0.5% Chlorine Solution or 70% Alcohol as applicable )</t>
  </si>
  <si>
    <t xml:space="preserve">No sorting ,Rinsing or sluicing at Point of use/ sterile area </t>
  </si>
  <si>
    <t>Staff know how to make disinfectant solution</t>
  </si>
  <si>
    <t>Carbolic acid, chlorine solution, glutaraldehyde or any other disinfectant used</t>
  </si>
  <si>
    <t xml:space="preserve">Facility ensures standard practices and materials for disinfection and sterilization of instruments and equipment's </t>
  </si>
  <si>
    <t>Chemical sterilization  of instruments/equipment's is done as per protocols</t>
  </si>
  <si>
    <t xml:space="preserve">Ask staff about method, concentration and contact time  required for chemical sterilization. </t>
  </si>
  <si>
    <t xml:space="preserve">Glutaraldehyde solution is changed as per manufacturer instructions </t>
  </si>
  <si>
    <t xml:space="preserve">Date  of preparation &amp; due date of change of solution is mentioned on container and staff is aware of When to change the chemical. </t>
  </si>
  <si>
    <t xml:space="preserve">Autoclaved linen and Dressing are used for procedure </t>
  </si>
  <si>
    <t xml:space="preserve">Gowns, draw sheets , Cotton, Gauze, bandages.etc. </t>
  </si>
  <si>
    <t xml:space="preserve">Instruments are packed as per standard protocol </t>
  </si>
  <si>
    <t xml:space="preserve">Check for Window of autoclave drum is closed, drum is not filled more than 3/4th, instruments are not hinged, </t>
  </si>
  <si>
    <t>Regular validation of sterilization through biological indictor</t>
  </si>
  <si>
    <t>Bacillus Thermophilus spores are used, for measuring biological performance of autoclaving process. Performed monthly. Label the spore ampule, place in horizontal position, kept at the bottom or farthest part of autoclave</t>
  </si>
  <si>
    <t>Maintenance of records of sterilization</t>
  </si>
  <si>
    <t>Autoclave Register have column: Date, Time started, Time finished, Temp, pressure, Autoclave tape, spore test,</t>
  </si>
  <si>
    <t>Each Sterilized pack is marked with Date/Time of sterilization, contents, name/signature of the Technician,</t>
  </si>
  <si>
    <t xml:space="preserve">Functional area  of the department are arranged to ensure infection control practices </t>
  </si>
  <si>
    <t xml:space="preserve">Facility layout ensures separation of general traffic from patient traffic. Separate disposal zone </t>
  </si>
  <si>
    <t xml:space="preserve">CSSD/TSSU has demarcated separate area for receiving dirty items, processes, keeping clean and sterile items </t>
  </si>
  <si>
    <t xml:space="preserve">Sterile &amp; unsterile store are separately. </t>
  </si>
  <si>
    <t>Chlorine solution, Glutaraldehyde, carbolic acid , fumigation material</t>
  </si>
  <si>
    <t>spill management kit. staff training, protocol displayed</t>
  </si>
  <si>
    <t xml:space="preserve">Mercury Spill management Kit is available </t>
  </si>
  <si>
    <t xml:space="preserve">Hospital should aspire to be mercury free. If used than Hg spill management kit should be available with gloves, cap, mask, goggles, polybag, Plastic container &amp; torch. </t>
  </si>
  <si>
    <t>Washing of floor with luke warm water and detergent.</t>
  </si>
  <si>
    <t>Cleaning equipment's like broom are not used in patient care areas</t>
  </si>
  <si>
    <t>Look in janitors closet</t>
  </si>
  <si>
    <t>Fumigation as per schedule</t>
  </si>
  <si>
    <t>check that Formalin is not used. safer commercially available disinfectants such as Bacillicidal are used for fumigation</t>
  </si>
  <si>
    <t xml:space="preserve">External footwears are restricted </t>
  </si>
  <si>
    <t>adequate numbers are available at the entrance</t>
  </si>
  <si>
    <t>Entry to sterile zone is permitted only after hand washing, change of clothes, gowning &amp; PPE</t>
  </si>
  <si>
    <t>only persons really required are allowed to enter the sterile zone</t>
  </si>
  <si>
    <t xml:space="preserve">Positive Pressure in OT </t>
  </si>
  <si>
    <t xml:space="preserve">OT to have an independent air handling unit with controlled ventilation such that the lay-up room and the OT table is under positive pressure </t>
  </si>
  <si>
    <t xml:space="preserve">Adequate air exchanges are maintained </t>
  </si>
  <si>
    <t>Independent AHU also allows to maintain required number of Air exchange side. 20-25.</t>
  </si>
  <si>
    <t xml:space="preserve">Adequate number. Covered. Foot operated. </t>
  </si>
  <si>
    <t>Pictorial and in local language</t>
  </si>
  <si>
    <t>Not more than two-third.</t>
  </si>
  <si>
    <t>Through Local Disinfection</t>
  </si>
  <si>
    <t xml:space="preserve">Quality circle has been formed in the operation theatre </t>
  </si>
  <si>
    <t xml:space="preserve">Check if quality circle formed and functional in the OT </t>
  </si>
  <si>
    <t>There is system of daily round by matron/hospital manager/ hospital superintendent/ OT in charge for monitoring of services</t>
  </si>
  <si>
    <t xml:space="preserve">Check for entries in Round Register. </t>
  </si>
  <si>
    <t>Look for version.</t>
  </si>
  <si>
    <t xml:space="preserve">Check SOP for adequacy </t>
  </si>
  <si>
    <t xml:space="preserve">Ask staff how they carry out a specific activity. </t>
  </si>
  <si>
    <t>Work instruction/clinical  protocols are  displayed</t>
  </si>
  <si>
    <t xml:space="preserve">processing and sterilization of equipment's, </t>
  </si>
  <si>
    <t xml:space="preserve">C-Section Audits are done on Monthly Bases </t>
  </si>
  <si>
    <t xml:space="preserve">Check with audit records </t>
  </si>
  <si>
    <t xml:space="preserve">with details of action to be taken,  responsibility, time line and Feedback mechanism. </t>
  </si>
  <si>
    <t xml:space="preserve">Check if core values of organization such as non discrimination, transparency, ethical clinical practices, competence etc. have been defined </t>
  </si>
  <si>
    <t xml:space="preserve">Review the records that action plan on quality objectives being reviewed at least once in month by departmental in charges and during the quality team meeting. The progress on quality objectives have been recorded in Action Plan tracking sheet </t>
  </si>
  <si>
    <t>Identified risks are treated based on severity and resources available</t>
  </si>
  <si>
    <t xml:space="preserve">C-Section Rate </t>
  </si>
  <si>
    <t>Total LSCS done x 100/Total deliveries conducted (Normal +LSCS)</t>
  </si>
  <si>
    <t xml:space="preserve">Percentage of C-Sections done in the night </t>
  </si>
  <si>
    <t>Total C-Section  done in night x 100/Total surgeries conducted (Day Night)</t>
  </si>
  <si>
    <t xml:space="preserve">Downtime critical equipment </t>
  </si>
  <si>
    <t xml:space="preserve">Sum total of time Elapsed between when equipment had problem and when the problem is sorted out for critical equipment. </t>
  </si>
  <si>
    <t xml:space="preserve">No of C-Section  per OBG surgeon </t>
  </si>
  <si>
    <t xml:space="preserve">Total number of C-Section  done/No. of OBG Surgeon available </t>
  </si>
  <si>
    <t>Percentage of elective C-Sections</t>
  </si>
  <si>
    <t>No. of elective LSCS x 100/Total LSCS (Elective + Emergency)</t>
  </si>
  <si>
    <t xml:space="preserve">No of drug stock out in the month </t>
  </si>
  <si>
    <t xml:space="preserve">Surgical Site infection Rate </t>
  </si>
  <si>
    <t>No. of observed surgical site infections*100/total no. of Major surgeries</t>
  </si>
  <si>
    <t>No of Adverse events reported x 1000/total no of patient treated in OT</t>
  </si>
  <si>
    <t>% of environmental swab culture reported positive</t>
  </si>
  <si>
    <t xml:space="preserve">No. of swab culture reported positive x 100/Total no. of swab sent for culture </t>
  </si>
  <si>
    <t>Perioperative Death Rate</t>
  </si>
  <si>
    <t>Deaths occurred from pre operative procedure to discharge of the patient</t>
  </si>
  <si>
    <t xml:space="preserve">Percentage of C-Sections conducted using Safe Surgery Checklist </t>
  </si>
  <si>
    <t xml:space="preserve">No. of C- Section Conducted using safe surgery checklist *100/Total no. C-Section Conducted </t>
  </si>
  <si>
    <t xml:space="preserve">Operation Cancellation rates </t>
  </si>
  <si>
    <t xml:space="preserve">No. of cancelled operation*1000 /total operation done </t>
  </si>
  <si>
    <t>Checklist for Nutrition Rehabilitation Center  (NRC)</t>
  </si>
  <si>
    <t xml:space="preserve">NRC Score Card </t>
  </si>
  <si>
    <t>NRC Score</t>
  </si>
  <si>
    <t xml:space="preserve">Checklist for NRC   </t>
  </si>
  <si>
    <t>Reference no.</t>
  </si>
  <si>
    <t>Measurable Elements</t>
  </si>
  <si>
    <t>Availability of functional NRC</t>
  </si>
  <si>
    <t>For detail service provision kindly refer A2.4</t>
  </si>
  <si>
    <t>Management of hypoglycaemia as per the  guideline</t>
  </si>
  <si>
    <t>Management of hypothermia as per the  guideline</t>
  </si>
  <si>
    <t>Management  of dehydration in the children with SAM, without shock as per the guideline</t>
  </si>
  <si>
    <t>Management of SAM child with shock as per the guideline</t>
  </si>
  <si>
    <t>Management of infection is done as per the guideline.</t>
  </si>
  <si>
    <t>Management of SAM children less than 6 month</t>
  </si>
  <si>
    <t>Management of SAM in HIV exposed/HIV infected and TB infected children as per the guideline</t>
  </si>
  <si>
    <t>Provision of Therapeutic feeding as per guideline</t>
  </si>
  <si>
    <t>Counselling on appropriate feeding, care and hygiene as per guideline</t>
  </si>
  <si>
    <t xml:space="preserve">Demonstration and practice- by -doing on preparation of energy dense child food using locally available item </t>
  </si>
  <si>
    <t xml:space="preserve">NRC has facility /Linkage for laboratory investigation </t>
  </si>
  <si>
    <t>Availability of  Side lab. Blood glucose, Haemoglobin, Serum electrolyte, TLC, DLC, urine routine, urine culture,Mantoux test, HIV (after counselling) and any specific test based on local and geographic needs like coeliac disease and malaria. If linkage to outside lab than give partial compliance</t>
  </si>
  <si>
    <t>Availability of functional nutritional services</t>
  </si>
  <si>
    <t>Visiting hours  and visitor policy are displayed</t>
  </si>
  <si>
    <t xml:space="preserve">Service available at  NRC are displayed </t>
  </si>
  <si>
    <t>Entitlement under JSSK and RBSY are displayed</t>
  </si>
  <si>
    <t xml:space="preserve">Contact information in respect of NRC referral  services are displayed  </t>
  </si>
  <si>
    <t>Display of  information for education of mother /care taker</t>
  </si>
  <si>
    <t>Display of pictorial  information/ chart regarding expression of milk, management of sick children with SAM etc.,</t>
  </si>
  <si>
    <t>Counselling aids are available for education of the mother/care taker</t>
  </si>
  <si>
    <t>Cots in NRC are large enough for stay of mother with child</t>
  </si>
  <si>
    <t>Privacy is maintained at breast feeding area</t>
  </si>
  <si>
    <t xml:space="preserve">PI/OB </t>
  </si>
  <si>
    <t xml:space="preserve">NRC has system in place to take informed consent from patient relative whenever required </t>
  </si>
  <si>
    <t>NRC has system in place to involve patient relatives in decision making of patient treatment</t>
  </si>
  <si>
    <t>NRC has system in place to provide communication of child condition to parents/ relatives at least once in day</t>
  </si>
  <si>
    <t>Availablity of free stay in NRC</t>
  </si>
  <si>
    <t>NRC has system to provide  Wage compensation to mother/caregiver for the duration of the stay at NRC as per basic daily wages of the state</t>
  </si>
  <si>
    <t>NRC has adequate space as per guideline</t>
  </si>
  <si>
    <t>Covered area for NRC should be  about 150 sq ft per bed with 30% of ancillary area.</t>
  </si>
  <si>
    <t>Toilets for attendant/visitor</t>
  </si>
  <si>
    <t>Availability of sitting arrangement for patient attendant</t>
  </si>
  <si>
    <t>Availability of separate  Bathing area and laundry area for mothers</t>
  </si>
  <si>
    <t>Availability of Doctors duty room</t>
  </si>
  <si>
    <t>Availability of  dirty utility area</t>
  </si>
  <si>
    <t>Availability of breast feeding corner/ Area for expression of breast milk</t>
  </si>
  <si>
    <t>Availability of unit stores</t>
  </si>
  <si>
    <t>NRC has designated  play area and counselling room in proximity to NRC ward</t>
  </si>
  <si>
    <t>NRC has designated kitchen area in proximity to NRC ward</t>
  </si>
  <si>
    <t>NRC has separate  washing area</t>
  </si>
  <si>
    <t>Availability of adequate beds as per case load</t>
  </si>
  <si>
    <t>NRC should be in proximity with Paediatric/in patient facility</t>
  </si>
  <si>
    <t>NRC  does not have temporary connections and loosely hanging wires</t>
  </si>
  <si>
    <t xml:space="preserve">Floors of the NRC are non slippery and even </t>
  </si>
  <si>
    <t>Windows covered with mosquito and fly covers</t>
  </si>
  <si>
    <t>NRC has sufficient fire  exit to permit safe escape to its occupant at time of fire</t>
  </si>
  <si>
    <t>NRC has installed fire Extinguisher  that is Class A , Class B C type or ABC type</t>
  </si>
  <si>
    <t>Availability of Medical officer</t>
  </si>
  <si>
    <t>Availability of 1 Medical officer per 10 bed</t>
  </si>
  <si>
    <t>Availability of 4 Nursing staff for 10 bedded NRC</t>
  </si>
  <si>
    <t>Availability of nutrition counsellor</t>
  </si>
  <si>
    <t>Availability of 1 Nutrition Counsellor for 10 bedded NRC</t>
  </si>
  <si>
    <t>Availability of cook</t>
  </si>
  <si>
    <t>Availability of one cook cum care taker</t>
  </si>
  <si>
    <t>Availability of cleaner/ Attendant</t>
  </si>
  <si>
    <t>Availability of 2 attendant/cleaner</t>
  </si>
  <si>
    <t>Availability of Medical social worker</t>
  </si>
  <si>
    <t>Availability of 1 Medical Social Worker</t>
  </si>
  <si>
    <t xml:space="preserve">Availability of security staff </t>
  </si>
  <si>
    <t>1 Security staff per shift</t>
  </si>
  <si>
    <t xml:space="preserve"> Facility based care of Severe acute malnutrition</t>
  </si>
  <si>
    <t>Staff is skilled for nutritional assessment of baby</t>
  </si>
  <si>
    <t>Inj. Ampicillin with Cloxacillin, Inj. Ampicillin
Inj. Cefotaxime
Inj. Gentamicin,</t>
  </si>
  <si>
    <t>Ringer's lactate solution with 5% glucose,0.45%(half normal) saline with 5% glucose,0.9%saline(for soaking eye pads)</t>
  </si>
  <si>
    <t xml:space="preserve">Availability of other drugs </t>
  </si>
  <si>
    <t>Metronidazole, Tetracycline or Chloramphenicol eye drops, Atropine eye drops</t>
  </si>
  <si>
    <t>Electrolyte and minerals</t>
  </si>
  <si>
    <t>ORS, Potassium chloride, Magnesium chloride/sulphate, Iron syrup, multivitamin, folic acid, Vitamin A syrup, Zinc sulphate or dispersible Zinc tablets, Glucose(or sucrose)</t>
  </si>
  <si>
    <t>Availability of drugs for management of SAM in HIV exposed</t>
  </si>
  <si>
    <t>Antiretroviral drugs, cotrimoxazole prophylaxis</t>
  </si>
  <si>
    <t>Availability of dressings material</t>
  </si>
  <si>
    <t>Gauze piece and cotton swabs.</t>
  </si>
  <si>
    <t>Cannulas, IV sets, paediatric nasogastric tubes</t>
  </si>
  <si>
    <t>Thermometers, Weighing scales(digital),Infantometer,Stadiometer,</t>
  </si>
  <si>
    <t>Availability of kitchen equipments</t>
  </si>
  <si>
    <t>Cooking Gas, Dietary scales (to weigh to 5 gms.), Measuring jars, Electric Blender (or manual whisks),Water Filter,Refrigrator, Utensils (large containers, cooking utensils, feeding cups, saucers, spoons, jugs etc.)</t>
  </si>
  <si>
    <t>Availability of toys</t>
  </si>
  <si>
    <t>Washable toys</t>
  </si>
  <si>
    <t xml:space="preserve">Glucometer,Infantometer, Resuscitation equipments, </t>
  </si>
  <si>
    <t>There is established system of timely  indenting of consumables ,drugs  and food material</t>
  </si>
  <si>
    <t>Food items are stored at recommended temperature</t>
  </si>
  <si>
    <t>NRC has system for identification tagging  for babies if baby is less than 6 months</t>
  </si>
  <si>
    <t>Security arrangement in NRC</t>
  </si>
  <si>
    <t xml:space="preserve">Walls of patient care area are brightly painted and decorated </t>
  </si>
  <si>
    <t>No condemned/Junk material in the NRC</t>
  </si>
  <si>
    <t>NRC has system in place to assess appetite of baby based on their nutritional needs</t>
  </si>
  <si>
    <t>Check appetite test for SAM baby is done as per standard guideline</t>
  </si>
  <si>
    <t xml:space="preserve">NRC has system to assess feeding problems of child and provide individual counselling to mother </t>
  </si>
  <si>
    <t>Counselling is done by nutrition counsellor</t>
  </si>
  <si>
    <t xml:space="preserve">NRC has system to access requirement and dose of micronutrient of SAM children as per their age </t>
  </si>
  <si>
    <t>As per standards guideline</t>
  </si>
  <si>
    <t>NRC has system to provides diet to children based on their  clinical condition/ Medical complication</t>
  </si>
  <si>
    <t>Management of SAM are based on 3 phases: Stabilization Phase, Transition Phase and rehabilitation phase</t>
  </si>
  <si>
    <t>Starter diet (F-75) is given to child just after admission.</t>
  </si>
  <si>
    <t>Feeding should begin as soon as possible after admission with ‘Starter diet’ until the child is stabilized</t>
  </si>
  <si>
    <t>Catch up diet (F-100) is given to the child.</t>
  </si>
  <si>
    <t>Catch up diet is started when child is clinically stable and can tolerate increased energy and protein intake .Quantity of catch up diet  given is equal to Quantity of starter diet given in stabilization phase</t>
  </si>
  <si>
    <t>F-75 and F-100 made as per the guideline.</t>
  </si>
  <si>
    <t>F-75 and F-100 refers to the specific combination of calories proteins, electrolytes and minerals that should be delivered to children with SAM as per WHO guidelines made available for this purpose.</t>
  </si>
  <si>
    <t>The cook prepare special diet for children  under the supervision of the Nutrition counsellor.</t>
  </si>
  <si>
    <t>Check raw material is kept in closed air tight containers</t>
  </si>
  <si>
    <t>Check all  perishable items are kept   refrigerator</t>
  </si>
  <si>
    <t>NRC has system to monitor  the amount of food served to baby as per guideline</t>
  </si>
  <si>
    <t>NRC has system to monitor  the amount of feed left over as per guideline</t>
  </si>
  <si>
    <t>Check any system to left over recorded</t>
  </si>
  <si>
    <t>Screening of children coming to OPDs using weight for height and/or MUAC</t>
  </si>
  <si>
    <t xml:space="preserve">There is no delay in admission of patient </t>
  </si>
  <si>
    <t xml:space="preserve">NRC has criteria for admission of children from 6-59 months and less than 6 month as per standard guideline. </t>
  </si>
  <si>
    <t xml:space="preserve">NRC has established criteria for re admission </t>
  </si>
  <si>
    <t>Child previously discharged from in-patient care but meets admission criteria again.</t>
  </si>
  <si>
    <t>NRC has established criteria for return after default</t>
  </si>
  <si>
    <t>Child who returns after default (away from in-patient care for 2 consecutive days) and meets the admission criteria.</t>
  </si>
  <si>
    <t>There is fixed schedule for reassessment by Medical Officer/Nutrition Counsellor</t>
  </si>
  <si>
    <t xml:space="preserve">To and back transport for the mother and the child with SAM children </t>
  </si>
  <si>
    <t>Check for treatment chart are updated and drugs given are marked. Co relate it with drugs and doses prescribed. dispensing feed, time of oral drugs, supervision of intravenous fluids .</t>
  </si>
  <si>
    <t>Check for TPR chart, weight records any other vital required is monitored</t>
  </si>
  <si>
    <t>Patient  is counselled for self drug administration.</t>
  </si>
  <si>
    <t xml:space="preserve">Mother is advice by doctor/ Pharmacist /nurse about the dosages and timings . </t>
  </si>
  <si>
    <t xml:space="preserve">Treatment prescribed inj nursing records </t>
  </si>
  <si>
    <t xml:space="preserve">Availability of formats for Treatment Charts,  Community follow up card, BHT, continuation sheet, Discharge card Etc. </t>
  </si>
  <si>
    <t xml:space="preserve">NRC has established criteria for discharge of the patient </t>
  </si>
  <si>
    <t>Discharge criterion for all infants and children is 15% weight gain and no signs of illness</t>
  </si>
  <si>
    <t xml:space="preserve">There is procedure for clinical follow up of the child  for assessment and monitoring of growth and development till the child recovers completely </t>
  </si>
  <si>
    <t>By local CHW  (Community health care worker)/ASHA/AWW. Follow up also includes enrolment of baby to Anganwadi centre and provide Supplementary food</t>
  </si>
  <si>
    <t xml:space="preserve">Counselling of mothers/caregiver before discharge </t>
  </si>
  <si>
    <t>Preparation and feeding the child, how to give prescribed medication, folic acid, vitamins and iron at home, how to give home treatment for diarrhoea, fever and acute respiratory infections</t>
  </si>
  <si>
    <t xml:space="preserve">Triaging of sick children as per guideline </t>
  </si>
  <si>
    <t xml:space="preserve">NRC has critical values of various lab test </t>
  </si>
  <si>
    <t>Blood transfusion of SAM child is done as per standard Guideline</t>
  </si>
  <si>
    <t>Blood transfusion is required (1) Hb is less than 4 g/dl (2) or if there is respiratory distress and Hb is between 4 and 6 g/dl.</t>
  </si>
  <si>
    <t>Give (1)  whole blood 10 ml/kg body weight slowly over 3 hours (2) furosemide 1 mg/kg IV at the start of the transfusion</t>
  </si>
  <si>
    <t>Staff is aware of conditions in which blood transfusion is not done/repeated</t>
  </si>
  <si>
    <r>
      <t>(1) Blood transfusion should not be started until the child has begun to gain weight.(2) Following the transfusion, if the Hb remains
less than 4 g/dl or between 4 and 6 g/dl with continuing respiratory
distress,</t>
    </r>
    <r>
      <rPr>
        <b/>
        <sz val="11"/>
        <color theme="1"/>
        <rFont val="Calibri"/>
        <family val="2"/>
        <scheme val="minor"/>
      </rPr>
      <t xml:space="preserve"> DO NOT repeat the transfusion within 4 days</t>
    </r>
  </si>
  <si>
    <t xml:space="preserve">Death of admitted child is adequately recorded and communicated </t>
  </si>
  <si>
    <t>Staff is aware and practice of 10 General principles of routine care as per guideline</t>
  </si>
  <si>
    <t>(1) Treat /Prevent Hypoglycaemia (2) treat and prevent Hypothermia (3) treat and prevent dehydration (4) Correct electrolyte imbalance (5) treat/ prevent infection (6) Correct micro nutrient deficiency (7) Start cautious diet (8) Achieve catch up growth (9) Provide sensory stimulation and emotional support (10) Prepare follow up after recovery</t>
  </si>
  <si>
    <t>Staff is aware of Emergency treatment of shock and anaemia as per guideline</t>
  </si>
  <si>
    <t>Staff is aware of treatment of associated conditions like Vitamin A deficiency, Dermatosis, Parasitic worms, Continual diarrhoea and TB as per guideline</t>
  </si>
  <si>
    <t>Staff is aware of criteria for failure to respond to treatment as per guideline</t>
  </si>
  <si>
    <t xml:space="preserve">Mothers are aware of importance of washing hands </t>
  </si>
  <si>
    <t>Hand washing b/w each patient &amp; change of gloves</t>
  </si>
  <si>
    <t>Ask stff about how they decontaminate the procedure surface like Examination table , Patients Beds 
(Wiping with .5% Chlorine solution</t>
  </si>
  <si>
    <t xml:space="preserve">Check for availability for 0.5 chlorine solution
Ask staff how they decontaminate the instruments after use (Should be at least for 10 minutes </t>
  </si>
  <si>
    <t xml:space="preserve">Toys washed regularly, and after each child uses </t>
  </si>
  <si>
    <t xml:space="preserve">Check for decontamination and washing of toys </t>
  </si>
  <si>
    <t>F 5.5</t>
  </si>
  <si>
    <t>Department has documented procedure for receiving and initial assessment of the patient</t>
  </si>
  <si>
    <t xml:space="preserve">Department has documented procedure for admission, shifting and referral 0f patient </t>
  </si>
  <si>
    <t xml:space="preserve">Department has documented procedure for counselling of Mother for feeding, care and Hygiene </t>
  </si>
  <si>
    <t xml:space="preserve">Department have standard procedures for management of medical complications associated with Severe Acute Malnutrition </t>
  </si>
  <si>
    <t xml:space="preserve">Department has documented procedures for feeding of Child with SAM </t>
  </si>
  <si>
    <t xml:space="preserve">Department has documented procedure for management of SAM children less than 6 month of age </t>
  </si>
  <si>
    <t xml:space="preserve">Department has documented procedure for Management of SAM in HIV exposed /HIV infected and TB infected children </t>
  </si>
  <si>
    <t xml:space="preserve">Department has documented procedure for Structures play therapy and loving care </t>
  </si>
  <si>
    <t>Department has documented procedure for environmental cleaning and processing of the equipment</t>
  </si>
  <si>
    <t>Department has documented procedure for sorting,  and distribution of clean linen to patient</t>
  </si>
  <si>
    <t xml:space="preserve">Department has documented procedures for demonstration and practice of energy dense child food </t>
  </si>
  <si>
    <t xml:space="preserve">Department has documented procedure for follow up of children discharge from the NRC </t>
  </si>
  <si>
    <t xml:space="preserve"> Appropriate feeding practices, wall charts for assessment and management of sick children with SAM, Management of medical complications, Triage, 10 steps for management of SAM, Grading and management of hypothermia,  Management of hypoglycaemia, Management of Dehydration, housekeeping protocols, Administration of commonly used drugs, etc</t>
  </si>
  <si>
    <t>Total admissions</t>
  </si>
  <si>
    <t xml:space="preserve">Bed Occupancy Rate   </t>
  </si>
  <si>
    <t>Proportion of admissions by gender</t>
  </si>
  <si>
    <t>Achieved target weight(15% weight gain)</t>
  </si>
  <si>
    <t xml:space="preserve">Bed Turnover Rate </t>
  </si>
  <si>
    <t xml:space="preserve">Discharge Rate </t>
  </si>
  <si>
    <t>Defaulter rate</t>
  </si>
  <si>
    <r>
      <t>Acceptable-</t>
    </r>
    <r>
      <rPr>
        <sz val="11"/>
        <color theme="1"/>
        <rFont val="Arial"/>
        <family val="2"/>
      </rPr>
      <t>&lt;15%
Not Acceptable-&gt;25%</t>
    </r>
  </si>
  <si>
    <t>Relapse rate</t>
  </si>
  <si>
    <t>Average waiting time for admission (mins)</t>
  </si>
  <si>
    <t>Average length of stay in (weeks)</t>
  </si>
  <si>
    <r>
      <t xml:space="preserve">Acceptable- </t>
    </r>
    <r>
      <rPr>
        <sz val="11"/>
        <color theme="1"/>
        <rFont val="Arial"/>
        <family val="2"/>
      </rPr>
      <t xml:space="preserve">1-4 week
Not Acceptable-&lt;1 and &gt;6 </t>
    </r>
  </si>
  <si>
    <t>Death rate following discharge from NRC</t>
  </si>
  <si>
    <t>Acceptable- &lt;5%  Not Acceptable- &gt;15%</t>
  </si>
  <si>
    <t>Recovery rate</t>
  </si>
  <si>
    <t>Acceptable- &gt;75%                       Not Acceptable- &lt;50%</t>
  </si>
  <si>
    <t xml:space="preserve"> wrong drug administration, needle stick injury, absconding patients etc</t>
  </si>
  <si>
    <t xml:space="preserve">Attendant Satisfaction Score </t>
  </si>
  <si>
    <t xml:space="preserve">H </t>
  </si>
  <si>
    <t>Checklist for Post Partum Unit</t>
  </si>
  <si>
    <t xml:space="preserve">Post Partum Unit Score Card </t>
  </si>
  <si>
    <t>Post Partum Unit Score</t>
  </si>
  <si>
    <t xml:space="preserve">Checklist for Post Partum Unit </t>
  </si>
  <si>
    <t xml:space="preserve">Means of Verification </t>
  </si>
  <si>
    <t xml:space="preserve">Days for FP Surgeries are fixed </t>
  </si>
  <si>
    <t xml:space="preserve">As per Operational Guidelines for Fixed Day Surgery ( At least one day per week) </t>
  </si>
  <si>
    <t xml:space="preserve">Availability of Spacing methods of family planning </t>
  </si>
  <si>
    <t>Availability of Male Limiting Method for Family Planning</t>
  </si>
  <si>
    <t xml:space="preserve">NSV/Conventional </t>
  </si>
  <si>
    <t>Tubal Ligation and PPIUD</t>
  </si>
  <si>
    <t>Availability of Family Planning Counselling and Promotive services</t>
  </si>
  <si>
    <t>Counselling and IEC</t>
  </si>
  <si>
    <t xml:space="preserve">Abortion and Contraception services for Ist and 2nd trimester </t>
  </si>
  <si>
    <t xml:space="preserve">Postpartum ward </t>
  </si>
  <si>
    <t xml:space="preserve">Dedicated postpartum ward for FP surgeries and abortion clients </t>
  </si>
  <si>
    <t>Availability of post natal counselling and follow up services</t>
  </si>
  <si>
    <t xml:space="preserve">Availability/Linkage to immunization services </t>
  </si>
  <si>
    <t>Availability of Abortion services for adolescent</t>
  </si>
  <si>
    <t>Availability of Contraception services</t>
  </si>
  <si>
    <t>Restricted area signage are displayed</t>
  </si>
  <si>
    <t>List of Family Planning Services available</t>
  </si>
  <si>
    <t>Compensation for family planning indemnity scheme</t>
  </si>
  <si>
    <t xml:space="preserve">Compensation for family planning services are displayed </t>
  </si>
  <si>
    <t>IEC Material regarding family planning displayed</t>
  </si>
  <si>
    <t xml:space="preserve">IEC materials such as posters, banners, and handbills 
available at the site and displayed
</t>
  </si>
  <si>
    <t>Education material for counselling are available in Counselling room</t>
  </si>
  <si>
    <t xml:space="preserve">Flip charts, models, specimens, and samples of  
contraceptives available </t>
  </si>
  <si>
    <t>There is no over emphasis on one method</t>
  </si>
  <si>
    <t xml:space="preserve">Ask Staff/client whether they were convinced for one method or given informed choice </t>
  </si>
  <si>
    <t>Availability of Wheel chair or stretcher for easy Access to the OT</t>
  </si>
  <si>
    <t>Availability of screens at IUD insertion room</t>
  </si>
  <si>
    <t>Availability of screens at family planning OT</t>
  </si>
  <si>
    <t>Privacy at the counselling room is maintained</t>
  </si>
  <si>
    <t>Confidentiality of Abortion cases</t>
  </si>
  <si>
    <t>No entry shall be made in any case sheet , PT register , follow-up card or any other document, register indicating there in the name of the pregnant women . Only reference serial no. is mentioned on all the document</t>
  </si>
  <si>
    <t>Informed consent for family planning surgeries</t>
  </si>
  <si>
    <t>Informed consent on prescribed form C for abortion</t>
  </si>
  <si>
    <t>Display of reproductive rights of clients</t>
  </si>
  <si>
    <t>Staff about awareness reproductive rights of clients</t>
  </si>
  <si>
    <t>Client is informed about various options of family planning and assisted in decision making</t>
  </si>
  <si>
    <t xml:space="preserve">Drugs, consumables and contraceptives are  available free </t>
  </si>
  <si>
    <t xml:space="preserve">All surgical procedure for family planning are free of cost </t>
  </si>
  <si>
    <t xml:space="preserve">Timely payment of family planning compensation </t>
  </si>
  <si>
    <t>Adequate Space is  for counselling and examination</t>
  </si>
  <si>
    <t>Availability of dedicated OT for Family planning surgeries in PP unit</t>
  </si>
  <si>
    <t>Availability of seating arrangement</t>
  </si>
  <si>
    <t xml:space="preserve">Demarcated of Protective Zone </t>
  </si>
  <si>
    <t xml:space="preserve">Availability of Pre Operative Room </t>
  </si>
  <si>
    <t>Availability of  earmarked area for newborn Corner</t>
  </si>
  <si>
    <t xml:space="preserve">Availability of Post Operative Room </t>
  </si>
  <si>
    <t xml:space="preserve">Availability of Autoclave room/ TSSU </t>
  </si>
  <si>
    <t>Availability of dirty utility area</t>
  </si>
  <si>
    <t>Availability of dedicated counselling area</t>
  </si>
  <si>
    <t>Availability of examination cum minor procedure area for IUD insertion</t>
  </si>
  <si>
    <t xml:space="preserve">Corridors are wide enough for movement of trolleys and stretchers </t>
  </si>
  <si>
    <t xml:space="preserve">Floors of the ward are non slippery and even </t>
  </si>
  <si>
    <t>Walls and floor of the OT covered with joint less tiles</t>
  </si>
  <si>
    <t>Windows if any in the OT are intact and sealed</t>
  </si>
  <si>
    <t>PP unit  has installed fire Extinguisher  that is Class A , Class BC type or ABC type</t>
  </si>
  <si>
    <t>Availability of trained surgeon for Minilap/ Laparoscopic/NSV</t>
  </si>
  <si>
    <t>Minilap - MBBS trained in procedure
Laparoscopic- DGO,MS, MD
trained in laparoscopic surgery</t>
  </si>
  <si>
    <t>Availability of OT attendant/assistant</t>
  </si>
  <si>
    <t>Availability of Security staff</t>
  </si>
  <si>
    <t>Family planning counselling</t>
  </si>
  <si>
    <t>NSV</t>
  </si>
  <si>
    <t>Bio medical waste Management</t>
  </si>
  <si>
    <t xml:space="preserve">Staff is skill for counselling services </t>
  </si>
  <si>
    <t xml:space="preserve">Staff is skilled  for resuscitation </t>
  </si>
  <si>
    <t>Staff is Skilled to operate  OT equipments</t>
  </si>
  <si>
    <t>Staff is skilled for processing and packing instrument</t>
  </si>
  <si>
    <t>Stock for Month</t>
  </si>
  <si>
    <t>Availability of emergency Contraceptive Pills</t>
  </si>
  <si>
    <t>Availability of IUD devices</t>
  </si>
  <si>
    <t>Availability of Condoms</t>
  </si>
  <si>
    <t xml:space="preserve">Availability of  anaesthetics </t>
  </si>
  <si>
    <t>Sterilized consumables in dressing drum</t>
  </si>
  <si>
    <t xml:space="preserve">At OT </t>
  </si>
  <si>
    <t xml:space="preserve">Availability of  emergency drugs tray </t>
  </si>
  <si>
    <t xml:space="preserve">BP apparatus, Thermometer, Pulse Oxymeter, Multiparameter </t>
  </si>
  <si>
    <t>PV examination kit</t>
  </si>
  <si>
    <t>Availability of Sterile IUD insertion and removal Kits</t>
  </si>
  <si>
    <t xml:space="preserve"> Operation Table with Trendelenburg facility</t>
  </si>
  <si>
    <t>Minilap instrument</t>
  </si>
  <si>
    <t>Laparoscopic set</t>
  </si>
  <si>
    <t>NSV sets</t>
  </si>
  <si>
    <t>Instruments for Laparoscopy</t>
  </si>
  <si>
    <t>Availability of  functional Instruments Resuscitation</t>
  </si>
  <si>
    <t>Bag and mask, Oxygen, Suction machine , laryngoscope scope. LMA, ET Tube , Airway ,Defibrillator</t>
  </si>
  <si>
    <t xml:space="preserve">Buckets for mopping, Separate mops for patient care area and circulation area duster, waste trolley, Deck brush </t>
  </si>
  <si>
    <t>Availability of attachment/ accessories  with OT table</t>
  </si>
  <si>
    <t>Hospital graded mattress , IV stand, Bed pan</t>
  </si>
  <si>
    <t>Tray for  monitors, Electrical panel for anaesthesia machine, cardiac monitor etc, panel with outlet for Oxygen and vacuum,  X ray view box.</t>
  </si>
  <si>
    <t>Cupboard, table for preparation of medicines, chair, racks,</t>
  </si>
  <si>
    <t>Up to date instructions for operation and maintenance of equipments are readily available with staff.</t>
  </si>
  <si>
    <t xml:space="preserve">Laparoscope, MVA etc </t>
  </si>
  <si>
    <t xml:space="preserve">There is process indenting consumable and drugs </t>
  </si>
  <si>
    <t>Contraceptives are stored away from water and sources of  heat,
direct sunlight etc.</t>
  </si>
  <si>
    <t>Are expired contraceptives destroyed to prevent resale 
or other inappropriate use</t>
  </si>
  <si>
    <t>There is practice of calculating and maintaining buffer stock  of  contraceptives</t>
  </si>
  <si>
    <t>Department maintained stock and expenditure register of contraceptives</t>
  </si>
  <si>
    <t>There is no stock out of contraceptives</t>
  </si>
  <si>
    <t>Anaesthetic agents are kept at secure place</t>
  </si>
  <si>
    <t>At IUD insertion area</t>
  </si>
  <si>
    <t>Entry to OT is restricted</t>
  </si>
  <si>
    <t>Only one client is allowed one time at clinic</t>
  </si>
  <si>
    <t>Warning light is provided outside OT and its been used when OT  is functional</t>
  </si>
  <si>
    <t>Temperature is maintained  and record of same is maintainted</t>
  </si>
  <si>
    <t>20-25OC, ICU has functional room thermometer and temperature is regularly maintained</t>
  </si>
  <si>
    <t>Appropriate humidity level is maintained</t>
  </si>
  <si>
    <t>Security arrangement at PP unit</t>
  </si>
  <si>
    <t>No condemned/Junk material in the PP unit</t>
  </si>
  <si>
    <t>No pests are noticed</t>
  </si>
  <si>
    <t xml:space="preserve"> Unique  identification number  is given to each client during process of registration</t>
  </si>
  <si>
    <t>Client demographic details are recorded in admission records</t>
  </si>
  <si>
    <t xml:space="preserve">Age criteria for family planning surgeries is adhered </t>
  </si>
  <si>
    <t>There is established criteria for admission of abortion cases</t>
  </si>
  <si>
    <t>There is provision of extra beds during fixed day family planning surgery</t>
  </si>
  <si>
    <t>Immunization status of  women for tetanus</t>
  </si>
  <si>
    <t>Current medications</t>
  </si>
  <si>
    <t>Menstrual history: Date of  last menstrual period</t>
  </si>
  <si>
    <t xml:space="preserve">Pulse, blood pressure, respiratory rate, temperature, body 
weight, general condition and pallor, auscultation of  heart and lungs, examination 
of  abdomen, pelvic examination, and other examinations as indicated by the
client’s medical history or general physical examination. </t>
  </si>
  <si>
    <t xml:space="preserve">There is fixed schedule for assessment of  patients </t>
  </si>
  <si>
    <t>Facility has established procedure for handing over form OT to ward</t>
  </si>
  <si>
    <t>Facility has functional referral linkages to higher facilities for cases which  can not be managed at the facility</t>
  </si>
  <si>
    <t xml:space="preserve">A nurse /doctor is identified responsible for each case </t>
  </si>
  <si>
    <t>Patient id band/ verbal confirmation etc.</t>
  </si>
  <si>
    <t>Drugs administered are recorded</t>
  </si>
  <si>
    <t>Anaesthesia and surgery note recorded</t>
  </si>
  <si>
    <t>Standard Formats available</t>
  </si>
  <si>
    <t>Check for availability of eligible couple and sterilization register</t>
  </si>
  <si>
    <t>Records on family planning (FP) (including the number
of  clients counselled and the number of  acceptors)</t>
  </si>
  <si>
    <t xml:space="preserve">Follow-up records for FP clients
</t>
  </si>
  <si>
    <t xml:space="preserve">Counselling of client before discharge </t>
  </si>
  <si>
    <t>Local anaesthesia is given as per guidelines</t>
  </si>
  <si>
    <t>Preoperative instructions given to the client</t>
  </si>
  <si>
    <t xml:space="preserve">Part preparation is done as per guidelines </t>
  </si>
  <si>
    <t>Post operative care as per guidelines</t>
  </si>
  <si>
    <t xml:space="preserve">The client is given full information about optimal pregnancy spacing and
the benefits of it as a part of FP health education and counselling. </t>
  </si>
  <si>
    <t>The importance of timely initiation of an FP method after childbirth, miscarriage,
or abortion will be emphasized.</t>
  </si>
  <si>
    <t>The client is informed that condoms prevent sexually transmitted infections (STIs) &amp; HIV</t>
  </si>
  <si>
    <t>Pills should be given only to those who meet the Medical Eligibility Criteria</t>
  </si>
  <si>
    <t xml:space="preserve">Contraindication of COC in Breastfeeding mothers within 6week and hypertension </t>
  </si>
  <si>
    <t>The client should be given full information about the risks, advantages, and possible side effects before OCPs are prescribed for her.</t>
  </si>
  <si>
    <t>Staff is aware of what to do if dose of contraceptive is missed</t>
  </si>
  <si>
    <t>Staff is aware of indication and method of administration of ECP</t>
  </si>
  <si>
    <t>IUD insertion is done as per standard protocol</t>
  </si>
  <si>
    <t>No touch technique, Speculum and bimanual examination, sounding of uterus and placement</t>
  </si>
  <si>
    <t>Follow up services are provided as per protocols</t>
  </si>
  <si>
    <t>Removal of IUD, Instructions for when to return</t>
  </si>
  <si>
    <t>Staff is aware of case selection criteria for family planning</t>
  </si>
  <si>
    <t>Physical examination and Medical History taken,</t>
  </si>
  <si>
    <t>Consent is confirmed before the procedure</t>
  </si>
  <si>
    <t>Follow up visits done as per GoI guidelines</t>
  </si>
  <si>
    <t xml:space="preserve">As per national Guidelines
Transition phase after family planning surgery specially vasectomy defined </t>
  </si>
  <si>
    <t>Post procedure Counselling provided</t>
  </si>
  <si>
    <t>As per national guidelines</t>
  </si>
  <si>
    <t>Counselling on the follow-up visit</t>
  </si>
  <si>
    <t>MVA procedures are done as per guidelines</t>
  </si>
  <si>
    <t>Surgical Procedures procedures are done as per guidelines</t>
  </si>
  <si>
    <t xml:space="preserve">procedure should be repeated several times so that the scrub lasts for 3 to 5
minutes. The hands and forearms should be dried with a sterile towel only.  </t>
  </si>
  <si>
    <t>Cleaning of cervix before IUD insertion with antiseptic solution</t>
  </si>
  <si>
    <t>Check sterile filled is maintained during surgery</t>
  </si>
  <si>
    <t>Sterile s gloves are available at OT and Critical areas</t>
  </si>
  <si>
    <t>Ask stff about how they decontaminate the procedure surface like OT Table, Stretcher/Trolleys  etc. 
(Wiping with .5% Chlorine solution</t>
  </si>
  <si>
    <t xml:space="preserve">
Ask staff how they decontaminate the instruments like ambubag, suction canulae, Surgical Instruments 
(Soaking in 0.5% Chlorine Solution, Wiping with 0.5% Clorine Solution or 70% Alcohal as applicable </t>
  </si>
  <si>
    <t>Ask staff about method and time required for bioling</t>
  </si>
  <si>
    <t xml:space="preserve">Formaldehyde or glutaraldehyde solution replaced as per manufacturer instructions </t>
  </si>
  <si>
    <t xml:space="preserve">Instruments are packed according for autoclaving as per standard protocol </t>
  </si>
  <si>
    <t xml:space="preserve">Regular validation of sterilization through biological and chemical indicators </t>
  </si>
  <si>
    <t>There is a procedure to enusure the tracibility of sterilized packs</t>
  </si>
  <si>
    <t xml:space="preserve">Faculty layout ensures separation of general traffic from patient traffic </t>
  </si>
  <si>
    <t xml:space="preserve">Zoning of High risk areas </t>
  </si>
  <si>
    <t xml:space="preserve">Floors and wall surfaces of ICU are easily cleanable </t>
  </si>
  <si>
    <t>Use of double bucket system for mopping</t>
  </si>
  <si>
    <t xml:space="preserve">External footwares are restricted </t>
  </si>
  <si>
    <t xml:space="preserve">Client satisfaction survey done on monthly basis </t>
  </si>
  <si>
    <t>There is system daily round by Hospital superintendent/ Hospital Manager/ Matron in charge for monitoring of services</t>
  </si>
  <si>
    <t xml:space="preserve">Department has documented procedure for registration, admission and discharge </t>
  </si>
  <si>
    <t xml:space="preserve">Department has documented procedure for initial assessment of the patient </t>
  </si>
  <si>
    <t>Department has documented procedure for providing appointment/day and date  for the surgery</t>
  </si>
  <si>
    <t>Department has documented procedure for preparation of patient for surgery</t>
  </si>
  <si>
    <t>Department has documented procedure for taking consent of the patient for procedure</t>
  </si>
  <si>
    <t xml:space="preserve">Department has documented procedure for record maintenance </t>
  </si>
  <si>
    <t xml:space="preserve">Department has documented procedure for counselling of the patient </t>
  </si>
  <si>
    <t xml:space="preserve">Department has manual for male and female sterilization </t>
  </si>
  <si>
    <t>Department has manual  for Quality assurance  for sterilization</t>
  </si>
  <si>
    <t xml:space="preserve">Department has standard for various technique of contraception </t>
  </si>
  <si>
    <t>Department has standard IEC material for patient education and counselling</t>
  </si>
  <si>
    <t>Department has manual for FP indemnity scheme</t>
  </si>
  <si>
    <t>IUD insertion, Processing of instruments</t>
  </si>
  <si>
    <t>IUD insertion per 1000 eligible female</t>
  </si>
  <si>
    <t xml:space="preserve">Tubectomy performed </t>
  </si>
  <si>
    <t xml:space="preserve">No. of Second Trimester MTP </t>
  </si>
  <si>
    <t xml:space="preserve">OCP Users </t>
  </si>
  <si>
    <t xml:space="preserve">Proportion of users using limiting method </t>
  </si>
  <si>
    <t>Proportion of target met for male sterilization surgery</t>
  </si>
  <si>
    <t>Proportion of target met for female sterilization surgery</t>
  </si>
  <si>
    <t>No. of family planning counselling done per 1000 client</t>
  </si>
  <si>
    <t xml:space="preserve">Skin to Skin time </t>
  </si>
  <si>
    <t>Proportion of clients agreed for family planning methods out of total counselled</t>
  </si>
  <si>
    <t xml:space="preserve">Surgical Site Infection rate </t>
  </si>
  <si>
    <t xml:space="preserve">Medical Audit Score </t>
  </si>
  <si>
    <t>No. of complication per 1000 male sterilization surgeries</t>
  </si>
  <si>
    <t>No. of complication per 1000 female sterilization surgeries</t>
  </si>
  <si>
    <t>Surgical site infection rate</t>
  </si>
  <si>
    <t xml:space="preserve">No. of post operative deaths per 1000 surgeries </t>
  </si>
  <si>
    <t>No. of sterilization failure per 1000 surgeries</t>
  </si>
  <si>
    <t xml:space="preserve">Client Satisfaction score </t>
  </si>
  <si>
    <t>Average counselling time</t>
  </si>
  <si>
    <t>Checklist for Intensive Care Unit</t>
  </si>
  <si>
    <t xml:space="preserve">Intensive Care  Unit Score Card </t>
  </si>
  <si>
    <t>Intensive Care  Unit Score</t>
  </si>
  <si>
    <t xml:space="preserve">Checklist for Intensive Care Unit </t>
  </si>
  <si>
    <t>Compliance 
Full/Partial/No</t>
  </si>
  <si>
    <t>Availability of Intensive care services  for medical cases</t>
  </si>
  <si>
    <t>Major medical cases like CVA,Haematomas, CAD, Haemoptysis, Snake bite, Br. Asthma Poisoning etc</t>
  </si>
  <si>
    <t>Availability of Intensive care services for Surgical cases</t>
  </si>
  <si>
    <t>Major surgical cases including trauma</t>
  </si>
  <si>
    <t>Availability of Intensive care services for Gynae and obstetrics cases</t>
  </si>
  <si>
    <t>If ICU services are not available then facility ensure linkages (Partial Compliance)</t>
  </si>
  <si>
    <t>Availability of ICU services 24X7</t>
  </si>
  <si>
    <t>Availability of  Intensive care services.</t>
  </si>
  <si>
    <t>Availability of USG services</t>
  </si>
  <si>
    <t>Functional side laboratory services are available</t>
  </si>
  <si>
    <t xml:space="preserve">ABG &amp; Electrolyte </t>
  </si>
  <si>
    <t xml:space="preserve">Functional ECG Services are available </t>
  </si>
  <si>
    <t xml:space="preserve">12 lead ECG </t>
  </si>
  <si>
    <t>Availability of cardiac care unit</t>
  </si>
  <si>
    <t xml:space="preserve"> 5 bedded ICU</t>
  </si>
  <si>
    <t>Availability of Directional  Signage's</t>
  </si>
  <si>
    <t>Signage for restricted area</t>
  </si>
  <si>
    <t>Services not available in ICU are displayed</t>
  </si>
  <si>
    <t>Important  numbers including ambulance, blood bank and referral centres displayed</t>
  </si>
  <si>
    <t xml:space="preserve">User charges in r/o lCU services are displayed </t>
  </si>
  <si>
    <t>IEC material  displayed in waiting area</t>
  </si>
  <si>
    <t xml:space="preserve">Availability of female staff if a male doctor examination a female patients </t>
  </si>
  <si>
    <t>Availability of Wheel chair or stretcher for easy Access to the ICU</t>
  </si>
  <si>
    <t xml:space="preserve">ICU is connected to lift/ramp </t>
  </si>
  <si>
    <t>for easy , safe and fast transport of bed/trolley of critically sick patient</t>
  </si>
  <si>
    <t>Privacy and confidentiality of HIV cases</t>
  </si>
  <si>
    <t>Informed consent for ICU</t>
  </si>
  <si>
    <t>Admission, intubation, blood transfusion</t>
  </si>
  <si>
    <t xml:space="preserve"> Consent for Invasive procedure</t>
  </si>
  <si>
    <t>Staff is aware of patients  rights  and responsibilities</t>
  </si>
  <si>
    <t>ICU has system in place to communicate with patient/ their family member the nature and seriousness of the illness at least once in day</t>
  </si>
  <si>
    <t>Ask patients relative about whether they have been communicated about the treatment plan and progress</t>
  </si>
  <si>
    <t>ICU services are free for JSSK beneficiaries</t>
  </si>
  <si>
    <t>Check that  patient party has not incurred expenditure  on purchasing drugs or consumables from outside.</t>
  </si>
  <si>
    <t>Check that  patient party has not incurred expenditure on diagnostics from outside.</t>
  </si>
  <si>
    <t>ICU services are free for BPL patients</t>
  </si>
  <si>
    <t xml:space="preserve">ICU has adequate space as per requirement </t>
  </si>
  <si>
    <t>Space requirement in ICU is 100-125 sq feet area per bed in patient care area including space for storage and duty room etc</t>
  </si>
  <si>
    <t xml:space="preserve">Availability of adequate waiting area
</t>
  </si>
  <si>
    <t xml:space="preserve">Availability of seating arrangement </t>
  </si>
  <si>
    <t xml:space="preserve">ICU has single entry and exit </t>
  </si>
  <si>
    <t>There is no thoroughfare  through ICU</t>
  </si>
  <si>
    <t>Central nursing station is available in ICU</t>
  </si>
  <si>
    <t xml:space="preserve">All monitors/ patients must be observable from nursing station either directly or through central monitoring station </t>
  </si>
  <si>
    <t xml:space="preserve">ICU has designated  Isolation room </t>
  </si>
  <si>
    <t xml:space="preserve">Availability of Ancillary area </t>
  </si>
  <si>
    <t xml:space="preserve">Ancillary area includes: Nursing station,  clean and dirty utility area, Unit stores, Hand washing and  gowning area, </t>
  </si>
  <si>
    <t>ICU has dedicated  change room for staff</t>
  </si>
  <si>
    <t>Separate doctor and nurse change room are available</t>
  </si>
  <si>
    <t>ICU has dedicated counselling room</t>
  </si>
  <si>
    <t xml:space="preserve">Corridors are wide enough for easy movement of Trolleys </t>
  </si>
  <si>
    <t xml:space="preserve">2-3 Meters </t>
  </si>
  <si>
    <t xml:space="preserve">Availability of ICU beds as per load </t>
  </si>
  <si>
    <t>Unidirectional flow of services</t>
  </si>
  <si>
    <t xml:space="preserve">ICU is in Proximity of OT and has functional  linkage with OT </t>
  </si>
  <si>
    <t>ICU building does not have temporary connections and loose hanging wires</t>
  </si>
  <si>
    <t xml:space="preserve">ICU has  mechanism for periodical check / test of all electrical installation  by competent electrical Engineer </t>
  </si>
  <si>
    <t xml:space="preserve">ICU has dedicated earthling pit system available </t>
  </si>
  <si>
    <t>Wall mounted digital display is available in ICU to show earth to neutral voltage</t>
  </si>
  <si>
    <t xml:space="preserve">Floors of the ICU are non slippery and even </t>
  </si>
  <si>
    <t>OPD has installed fire Extinguisher  that is Class A , Class B C type or ABC type</t>
  </si>
  <si>
    <t>ICU has provision of  Smoke and heat detector</t>
  </si>
  <si>
    <t>ICU  has electrical and automatic fire alarm system or alarm system sounded by actuation of any automatic fire extinguisher</t>
  </si>
  <si>
    <t xml:space="preserve">Availability of full time intensivist </t>
  </si>
  <si>
    <t xml:space="preserve">Availability of General duty doctor  </t>
  </si>
  <si>
    <t>Duty doctor in 1: 5 ratio</t>
  </si>
  <si>
    <t>Availability of Nursing staff as per requirement</t>
  </si>
  <si>
    <t>As per  guideline</t>
  </si>
  <si>
    <t>Availability of  paramedic staff</t>
  </si>
  <si>
    <t>1: 5 ratio</t>
  </si>
  <si>
    <t>Availability of ICU attendant</t>
  </si>
  <si>
    <t>1 in each shift</t>
  </si>
  <si>
    <t>Availability of housekeeping staff</t>
  </si>
  <si>
    <t>Advance life support Training</t>
  </si>
  <si>
    <t>Code Blue</t>
  </si>
  <si>
    <t>Staff is skilled to operate  ICU equipments</t>
  </si>
  <si>
    <t>Staff is skilled  for resuscitation and intubation</t>
  </si>
  <si>
    <t xml:space="preserve">As per State EDL </t>
  </si>
  <si>
    <t>Availability of drugs action on nervous system</t>
  </si>
  <si>
    <t xml:space="preserve">Emergency and resuscitation tray are maintained </t>
  </si>
  <si>
    <t>Bed side monitor, pluse oximeter, thermometer, BP apparatus, ECG</t>
  </si>
  <si>
    <t>Availability of dressing tray for Surgical Ward</t>
  </si>
  <si>
    <t xml:space="preserve">ABG Machine, Glucometer, </t>
  </si>
  <si>
    <t>Availability of Functional  Intensive care equipment and instruments</t>
  </si>
  <si>
    <t xml:space="preserve">Ventilator, Infusion pump,  C-PAP, </t>
  </si>
  <si>
    <t>Availability of Functional Resuscitation equipments</t>
  </si>
  <si>
    <t>Bag and mask, laryngoscope, ET tubes, fibro optic bronchoscope Oxygen cylinder/central line, oxygen hood, Trey for procedures like central line, Defibrillator (Ambu bag)</t>
  </si>
  <si>
    <t>Availability of specialized ICU bed</t>
  </si>
  <si>
    <t>ICU bed (shock proof -fibre).</t>
  </si>
  <si>
    <t xml:space="preserve">Over bed tables, Head end panel,   IV stand, Bed pan, bed rail, </t>
  </si>
  <si>
    <t>Trey for  monitors, Electrical panel with bed, bedhead panel with outlet for Oxygen and vacuum,  X ray view box.</t>
  </si>
  <si>
    <t>Cupboard, nursing counter, table for preparation of medicines, chair.</t>
  </si>
  <si>
    <t>Check the down time of equipments</t>
  </si>
  <si>
    <t>Records for expiry and near expiry drugs are maintained for drug stored in ICU</t>
  </si>
  <si>
    <t xml:space="preserve">Department maintains stock and expenditure register of drugs and consumables </t>
  </si>
  <si>
    <t xml:space="preserve">Narcotic and Psychotropic drugs are kept in lock and key </t>
  </si>
  <si>
    <t xml:space="preserve">General Patient Care - 200-50 Lux 
Procedure Spot Light - 1500 Lux </t>
  </si>
  <si>
    <t>Entry to ICU is restricted</t>
  </si>
  <si>
    <t>Temperature is maintained in ICU and record of same is kept</t>
  </si>
  <si>
    <t>Humidity is maintained in ICU and record of same is maintained</t>
  </si>
  <si>
    <t>50-60%</t>
  </si>
  <si>
    <t>ICU has system to maintain its ventilation and its environment is dust free</t>
  </si>
  <si>
    <t>ICU has system to control the sound producing activities and gadgets' (like telephone sounds, staff area and equipments)</t>
  </si>
  <si>
    <t>Security arrangement at ICU</t>
  </si>
  <si>
    <t xml:space="preserve">Building is painted/whitewashed in uniform color </t>
  </si>
  <si>
    <t>All area are clean  with no dirt,grease,littering and cowebs</t>
  </si>
  <si>
    <t>No condemned/Junk material in the ICU</t>
  </si>
  <si>
    <t>No rodent/pests are  noticed</t>
  </si>
  <si>
    <t xml:space="preserve">Availability of power back up in ICU </t>
  </si>
  <si>
    <t>Power back for all critical equipments</t>
  </si>
  <si>
    <t>Check that all items are as per clinical advice</t>
  </si>
  <si>
    <t>Check for the Quality of diet provided in ICU</t>
  </si>
  <si>
    <t>Gown is provided to all patients</t>
  </si>
  <si>
    <t>There is established criteria for admission  at ICU</t>
  </si>
  <si>
    <t>Criteria based on Vital sign, Laboratory value/ Diagnostic values and Physical finding</t>
  </si>
  <si>
    <t xml:space="preserve">Admission is done on written order by authorized doctor </t>
  </si>
  <si>
    <t>Check for admission criteria. Check for linkage with higher facilities</t>
  </si>
  <si>
    <t>Assessment criteria of different kind of medical /surgical conditions  is defined and practiced</t>
  </si>
  <si>
    <t>Initial assessment is documented preferably within 1 hours</t>
  </si>
  <si>
    <t xml:space="preserve">There is fixed schedule for reassessment of stable patients </t>
  </si>
  <si>
    <t xml:space="preserve">For critical patients admitted in the ward there  is provision of reassessments as per need </t>
  </si>
  <si>
    <t>There is procedure for hand over for patient transferred from ICU to IPD /OT/ Emergency and vice versa</t>
  </si>
  <si>
    <t>Check for how hand over is given from ICU to ward and vice versa etc.</t>
  </si>
  <si>
    <t xml:space="preserve">Check for the procedure if patient is to be consulted with other specialist </t>
  </si>
  <si>
    <t>Check for the procedure for calling specialist on call to ICU for opinion /advice. Is there any list of specialist with phone no. available</t>
  </si>
  <si>
    <t>Check for whom it is referred. List of higher centres is available with phone no.</t>
  </si>
  <si>
    <t xml:space="preserve">Doctor and nurse is designated for each patient admitted to ICU ward </t>
  </si>
  <si>
    <t xml:space="preserve"> Treating doctor is designated</t>
  </si>
  <si>
    <t>There is established procedure for co ordination of care between duty doctor and treating doctor/specialist</t>
  </si>
  <si>
    <t xml:space="preserve">Duty doctor takes round with treating doctor </t>
  </si>
  <si>
    <t>Patient condition is reviewed during hand over between duty doctors</t>
  </si>
  <si>
    <t>Unconscious and comatose patient, stuprose patient,  patient with suppressed immune system</t>
  </si>
  <si>
    <t>Electrolytes like Potassium chloride, Uploads, Neuro muscular blocking agent, Anti thrombolytic agent, insulin, warfarin, Heparin, Adrenergic agonist etc. as applicable</t>
  </si>
  <si>
    <t>A system of independent double check before administration, Error prone medical abbreviations are not used</t>
  </si>
  <si>
    <t xml:space="preserve">Treatment given is recorded in treatment chart </t>
  </si>
  <si>
    <t>Check for the availability of ICU slip, Requisition slips etc.</t>
  </si>
  <si>
    <t xml:space="preserve">ICU has established criteria for discharge of the patient </t>
  </si>
  <si>
    <t>Discharge is done by an authorised doctor</t>
  </si>
  <si>
    <t>Discharge summary is give to patients going in LAMA/Refered out</t>
  </si>
  <si>
    <t>Time of discharge is communicated to patient before hand</t>
  </si>
  <si>
    <t>Declaration is taken from the LAMA patient and the consequences are explained</t>
  </si>
  <si>
    <t>ICU has procedure for step down of the patient.</t>
  </si>
  <si>
    <t>Step down of the patient is planned by on duty doctor in consultation with treating doctor</t>
  </si>
  <si>
    <t>ICU has protocols for pain management</t>
  </si>
  <si>
    <t>ICU has protocol for sedation</t>
  </si>
  <si>
    <t>ICU has procedure for starting Central lines</t>
  </si>
  <si>
    <t>ICU has protocol for early eternal nutrition</t>
  </si>
  <si>
    <t>Protocol for Care of unconscious paraplegic patients is available</t>
  </si>
  <si>
    <t xml:space="preserve"> Prevention of decubits in ICU patient</t>
  </si>
  <si>
    <t>ICU has protocol for management of anaphylactic shock</t>
  </si>
  <si>
    <t>ICU has criteria defined for non invasive ventilation in case of respiratory failure</t>
  </si>
  <si>
    <t>C -PEP and V -PEP</t>
  </si>
  <si>
    <t xml:space="preserve">Criteria for intubation </t>
  </si>
  <si>
    <t xml:space="preserve">Criteria for extubation </t>
  </si>
  <si>
    <t>Criteria of tracheotomy</t>
  </si>
  <si>
    <t>ICU has protocols for care and Monitoring of patient on ventilator</t>
  </si>
  <si>
    <t>Monitoring include subjective responses, physiological responses, blood gas measurement</t>
  </si>
  <si>
    <t xml:space="preserve">ICU has critical values of various lab test </t>
  </si>
  <si>
    <t>ICU has procedure to inform patient relatives about poor prognostic status of inpatient</t>
  </si>
  <si>
    <t>ICU has system for conducting grievance counselling of patient's relative in case of mortality and at initiation of End of life care</t>
  </si>
  <si>
    <t xml:space="preserve">The is a standard procedure of removal of life sustaining treatment as per law </t>
  </si>
  <si>
    <t xml:space="preserve">
Ask staff how they decontaminate the instruments like abusage, suction cannula, Airways, Face Masks, Surgical Instruments 
(Soaking in 0.5% Chlorine Solution, Wiping with 0.5% Chlorine Solution or 70% Alcohol as applicable </t>
  </si>
  <si>
    <t xml:space="preserve">External footwares are resitricated </t>
  </si>
  <si>
    <t>Negative pressure is maintained in Isolation</t>
  </si>
  <si>
    <t>There is system daily round by  hospital superintendent/ Hospital Manager/ Matron in charge for monitoring of services</t>
  </si>
  <si>
    <t>Department has documented procedure for receiving and initial assessment</t>
  </si>
  <si>
    <t xml:space="preserve">registration, consultation, Procedures, assessment of patient , counselling, Monitoring etc. </t>
  </si>
  <si>
    <t>Department has documented procedure for admission</t>
  </si>
  <si>
    <t>Department has documented procedure for clinical assessment and reassessment of patient in ICU</t>
  </si>
  <si>
    <t>Department has documented procedure for discharge of the patient</t>
  </si>
  <si>
    <t>ICU has documented procedure  nursing care for critical patient</t>
  </si>
  <si>
    <t>ICU has documented procedure for collection, transfer and reporting the sample to laboratory</t>
  </si>
  <si>
    <t>ICU has documented procedure for  nutrition in critical illness</t>
  </si>
  <si>
    <t>ICU has documented procedure for key clinical protocols</t>
  </si>
  <si>
    <t>ICU has documented procedure for preventive- break down maintenance and calibration  of equipments</t>
  </si>
  <si>
    <t>ICU has documented system for storage, retaining ,retrieval  of  records</t>
  </si>
  <si>
    <t xml:space="preserve">ICU has documented procedure for purchase of External  services and supplies  </t>
  </si>
  <si>
    <t>ICU has documented procedure for Maintenance of infrastructure of SNCU</t>
  </si>
  <si>
    <t xml:space="preserve">ICU has documented procedure for thermoregulation </t>
  </si>
  <si>
    <t>ICU has documented procedure for drugs,intravenous,and fluid management of patient</t>
  </si>
  <si>
    <t xml:space="preserve">ICU has documented procedure for counselling of the patient attendant </t>
  </si>
  <si>
    <t>ICU has documented procedure for infection control practices</t>
  </si>
  <si>
    <t xml:space="preserve">ICU has documented procedure for inventory management </t>
  </si>
  <si>
    <t>ICU has documented procedure for entry of visitor in ICU</t>
  </si>
  <si>
    <t>Admission and discharge criteria, Intubation protocol, CPR</t>
  </si>
  <si>
    <t xml:space="preserve">Proportion of BPL patients admitted </t>
  </si>
  <si>
    <t xml:space="preserve">Downtime critical equipments </t>
  </si>
  <si>
    <t xml:space="preserve">Transfer Rate </t>
  </si>
  <si>
    <t>Re admission rate</t>
  </si>
  <si>
    <t xml:space="preserve">Risk Adjusted Mortality Rate/Standard Mortality Rate  </t>
  </si>
  <si>
    <t xml:space="preserve">No of Pressure Ulcer developed per thousand cases </t>
  </si>
  <si>
    <t>UTI rate</t>
  </si>
  <si>
    <t xml:space="preserve">VAP rate </t>
  </si>
  <si>
    <t xml:space="preserve">Adverse events are identified </t>
  </si>
  <si>
    <t>Injection room : Post exposure prophylaxis, medication error, patient fall.</t>
  </si>
  <si>
    <t xml:space="preserve">Reintubation Rate </t>
  </si>
  <si>
    <t>Culture Surveillance sterility rate</t>
  </si>
  <si>
    <t>Checklist for Indoor Patient Department</t>
  </si>
  <si>
    <t xml:space="preserve">Indoor Patient Department Score Card </t>
  </si>
  <si>
    <t xml:space="preserve">IPD Score </t>
  </si>
  <si>
    <t>Checklist for IPD</t>
  </si>
  <si>
    <t>Reference No/</t>
  </si>
  <si>
    <t>Availability of  general medicine indoor services</t>
  </si>
  <si>
    <t>Availability of  isolation ward services</t>
  </si>
  <si>
    <t>Availability of  general surgery indoor services</t>
  </si>
  <si>
    <t>Availability of burn ward indoor services</t>
  </si>
  <si>
    <t>Availability of  ophthalmology indoor services</t>
  </si>
  <si>
    <t>Availability of Orthopaedics indoor services</t>
  </si>
  <si>
    <t xml:space="preserve">Availability of Psychiatry Indoor services </t>
  </si>
  <si>
    <t xml:space="preserve">Availability of Indoor Physiotherapy Procedures </t>
  </si>
  <si>
    <t>Availability of dialysis services</t>
  </si>
  <si>
    <t>Availability of accident &amp; trauma ward</t>
  </si>
  <si>
    <t>Availability of Indoor services for Management</t>
  </si>
  <si>
    <t xml:space="preserve">Maleria Kalaazar Dengue &amp; Chikunguna  AES/Japanese Encephalitis as prevelant locally </t>
  </si>
  <si>
    <t xml:space="preserve">Indoor treatment of TB patients requires hospitalization </t>
  </si>
  <si>
    <t xml:space="preserve">Inpatient Management of severly ill cases </t>
  </si>
  <si>
    <t xml:space="preserve">Inpatient care for cases require hospitilization </t>
  </si>
  <si>
    <t>Availabily of Opthalmic ward</t>
  </si>
  <si>
    <t xml:space="preserve">Availbilty of Geriatic ward </t>
  </si>
  <si>
    <t xml:space="preserve">Availability of indoor Services as per local prevalent disease </t>
  </si>
  <si>
    <t xml:space="preserve">Display of layout/floor directory </t>
  </si>
  <si>
    <t>List of services available are displayed</t>
  </si>
  <si>
    <t xml:space="preserve">Entitlement under different national health program </t>
  </si>
  <si>
    <t>List of drugs available are  displayed and updated</t>
  </si>
  <si>
    <t xml:space="preserve">User charges if any displayed </t>
  </si>
  <si>
    <t xml:space="preserve">Relevant IEC material displayed at wards </t>
  </si>
  <si>
    <t xml:space="preserve">Services are delivered in a manner that is sensitive to gender, religious and cultural needs, and there are no barrier on account of physical , economic, cultural or social reasons. </t>
  </si>
  <si>
    <t>Separate male &amp; female wards</t>
  </si>
  <si>
    <t xml:space="preserve">Where ever male and female are kept in same wards male and female area are demarcated </t>
  </si>
  <si>
    <t xml:space="preserve">Male and female toilets are demarcated </t>
  </si>
  <si>
    <t xml:space="preserve">Access to toilet should not go through opposite sex patient care area </t>
  </si>
  <si>
    <t xml:space="preserve">Male attendants are not allowed to stay at night in female ward </t>
  </si>
  <si>
    <t>There is no discrimination with transgender patients</t>
  </si>
  <si>
    <t>No unnecessary /non-essential disclosure of a person’s trans status</t>
  </si>
  <si>
    <t>SI/PI/RR</t>
  </si>
  <si>
    <t xml:space="preserve">Availability of screens / Curtains </t>
  </si>
  <si>
    <t xml:space="preserve">Examination/ Dressing of patient is done in enclosed area </t>
  </si>
  <si>
    <t>Availability of complaint box and display of process for grievance  redressal and whom to contact is displayed</t>
  </si>
  <si>
    <t>Partitions separating men and women are robust enough to
prevent casual overlooking and overhearing</t>
  </si>
  <si>
    <t xml:space="preserve">Patient is informed about clinical condition and treatment been provided </t>
  </si>
  <si>
    <t>Availability of complaint box and display of process for grievance re redressal and whom to contact is displayed</t>
  </si>
  <si>
    <t>Stay in wards is free for entitled patients under NHP and state scheme</t>
  </si>
  <si>
    <t>Drugs and consumables under NHP are free of cost</t>
  </si>
  <si>
    <t xml:space="preserve">All treatments are free of cost for BPL Patients </t>
  </si>
  <si>
    <t>Cashless treatment been provide to smart card holders</t>
  </si>
  <si>
    <t>Surgical wards has functional linkages with OT</t>
  </si>
  <si>
    <t>IPD has installed fire Extinguisher  that is Class A , Class B, C type or ABC type</t>
  </si>
  <si>
    <t>Availability of specialist doctor on call</t>
  </si>
  <si>
    <t>Availability of dresser in surgical ward</t>
  </si>
  <si>
    <t xml:space="preserve">Availability of dressing material in surgical wards </t>
  </si>
  <si>
    <t xml:space="preserve">Availability of emergency drug tray </t>
  </si>
  <si>
    <t xml:space="preserve">Narcotic and psychotropic  drugs are identified and stored in lock and key </t>
  </si>
  <si>
    <t>One family members is allowed to stay with the patient</t>
  </si>
  <si>
    <t xml:space="preserve"> Fans/ Air conditioning/Heating/Exhaust/Ventilators as per environment condition and requirement</t>
  </si>
  <si>
    <t>Security arrangement in IPD</t>
  </si>
  <si>
    <t xml:space="preserve">Facility has established procedure for handing over of patients from one department to other department </t>
  </si>
  <si>
    <t xml:space="preserve">Facility has a standard procedure to decent communication of death to relatives </t>
  </si>
  <si>
    <t>Weekly reporting of Presumptive cases on form "P" from IPD</t>
  </si>
  <si>
    <t xml:space="preserve">Department has documented procedure for transfusion of blood </t>
  </si>
  <si>
    <t>Department has documented procedure for maintenance of rights and dignity of Patient</t>
  </si>
  <si>
    <t>Department has documented procedure for record eminence including   taking consent</t>
  </si>
  <si>
    <t xml:space="preserve">Patient safety, CPR </t>
  </si>
  <si>
    <t xml:space="preserve">Bed Occupancy Rate of Medical Wards  </t>
  </si>
  <si>
    <t xml:space="preserve">Bed Occupancy Rate for surgical wards </t>
  </si>
  <si>
    <t>Average length of stay for Medical wards</t>
  </si>
  <si>
    <t xml:space="preserve">Average length for surgical wards </t>
  </si>
  <si>
    <t xml:space="preserve">Checklist for Blood Bank </t>
  </si>
  <si>
    <t xml:space="preserve">Blood Bank Score Card </t>
  </si>
  <si>
    <t>Blood Bank Score</t>
  </si>
  <si>
    <t xml:space="preserve">Assessment  Method </t>
  </si>
  <si>
    <t>Blood bank services available 24X7</t>
  </si>
  <si>
    <t>ME A1.18.</t>
  </si>
  <si>
    <t xml:space="preserve">Blood bank has facility of whole blood collection and Storage </t>
  </si>
  <si>
    <t>Blood Bank Has facility for Blood Components</t>
  </si>
  <si>
    <t xml:space="preserve">Blood bank has emergency stock of blood </t>
  </si>
  <si>
    <t xml:space="preserve">For A+, B+, O+ and O- </t>
  </si>
  <si>
    <t>Provision of blood donation camps</t>
  </si>
  <si>
    <t>Availability of transfusion services</t>
  </si>
  <si>
    <t>Availability of screening and cross matching services</t>
  </si>
  <si>
    <t>Availability of platelets for management of Dengue cases</t>
  </si>
  <si>
    <t xml:space="preserve">Blood Bank provides blood components  for thalassemia, dengue, haemophilia etc. as per local need </t>
  </si>
  <si>
    <t>ME A6.2.</t>
  </si>
  <si>
    <t xml:space="preserve">Blood bank has displayed  of Information regarding donors eligibility </t>
  </si>
  <si>
    <t>Blood bank has displayed  information regarding number of blood units available</t>
  </si>
  <si>
    <t>User services charges in r/o blood are displayed at entrance</t>
  </si>
  <si>
    <t>ME B1.5.</t>
  </si>
  <si>
    <t>IEC material is available in blood bank to provide information and to promote blood donation</t>
  </si>
  <si>
    <t xml:space="preserve">Services are delivered in a manner that is sensitive to gender, religious and cultural needs, and there are no barrier on account of physical economic, cultural or social reasons </t>
  </si>
  <si>
    <t>Availability of ramp or alternate  for easy access to the blood bank</t>
  </si>
  <si>
    <t>Privacy at blood donation and counselling room</t>
  </si>
  <si>
    <t>Blood Bank has system to ensure the confidentiality of results of screening test done</t>
  </si>
  <si>
    <t xml:space="preserve">Blood bank staff do not discuss the lab result outside. reports are kept in secure place </t>
  </si>
  <si>
    <t xml:space="preserve">Confidentiality and privacy of HIV patients </t>
  </si>
  <si>
    <t xml:space="preserve">Blood bank is taking informed consent of donor </t>
  </si>
  <si>
    <t>In consent form, procedure of donation is explained along with informing the donor regarding testing of blood is mandatory for safety of recipient</t>
  </si>
  <si>
    <t xml:space="preserve">Awareness of staff on donor rights and donor responsibilities </t>
  </si>
  <si>
    <t>About the confidentiality and privacy of donor information</t>
  </si>
  <si>
    <t xml:space="preserve">Post donation counselling for sero reactive donors </t>
  </si>
  <si>
    <t>Post donation counselling also include counselling on HIV for which blood bank may refer the donor to ICTC /SACS</t>
  </si>
  <si>
    <t>Pre donation counselling is done before donation</t>
  </si>
  <si>
    <t>Procedure include preparation of venepuncture site, use of blood bags and anticoagulant solution, collecting sample for laboratory test</t>
  </si>
  <si>
    <t>Availabilty of complaint box and display of process for grievance re addressal and whom to contact is displayed</t>
  </si>
  <si>
    <t>ME B5.1.</t>
  </si>
  <si>
    <t>Free blood for Pregnant woman, Mothers and New Borns</t>
  </si>
  <si>
    <t>Check that  patient party has not spent on purchasing blood  from outside.</t>
  </si>
  <si>
    <t xml:space="preserve">Free blood  for BPL patients </t>
  </si>
  <si>
    <t>Area of Concern C: Inputs</t>
  </si>
  <si>
    <t xml:space="preserve">Blood bank has adequate space as per requirement </t>
  </si>
  <si>
    <t>Space required is more than 100 sq meters</t>
  </si>
  <si>
    <t>Availability of waiting area in blood bank</t>
  </si>
  <si>
    <t>Separate toilet facilities for male &amp; female  are available</t>
  </si>
  <si>
    <t>Seating arrangement in waiting area</t>
  </si>
  <si>
    <t>Dedicated examination room</t>
  </si>
  <si>
    <t>Dedicated Blood collection room</t>
  </si>
  <si>
    <t>Dedicated transfusion transmissible infection  (TTI) lab</t>
  </si>
  <si>
    <t>Availability of  refreshment cum rest room</t>
  </si>
  <si>
    <t>Dedicated sterilization area</t>
  </si>
  <si>
    <t>Dedicated store cum record room</t>
  </si>
  <si>
    <t xml:space="preserve">Availability of Duty room for staff </t>
  </si>
  <si>
    <t>Adequate Donor couches/ donor units  as per load</t>
  </si>
  <si>
    <t>Blood bank layout ensures smooth flow of donor  and services</t>
  </si>
  <si>
    <t>Blood bank does not have temporary connections and loosely hanging wires</t>
  </si>
  <si>
    <t xml:space="preserve">Adequate electrical socket provided for safe and smooth operation of lab equipments </t>
  </si>
  <si>
    <t>Work benches are chemical resistant</t>
  </si>
  <si>
    <t xml:space="preserve">Floors of the Laboratory are non slippery and even </t>
  </si>
  <si>
    <t>Blood bank  has sufficient fire  exit to permit safe escape to its occupant at time of fire</t>
  </si>
  <si>
    <t>Blood bank has plan for  safe storage and handling of potentially flammable materials.</t>
  </si>
  <si>
    <t xml:space="preserve">Availability of dedicated blood bank medical officer </t>
  </si>
  <si>
    <t>MBBS doctor with one year experience</t>
  </si>
  <si>
    <t xml:space="preserve">Availability of dedicated Nursing Staff </t>
  </si>
  <si>
    <t xml:space="preserve">Availability of dedicated Blood Bank Technician round the clock </t>
  </si>
  <si>
    <t>Availability of security staff</t>
  </si>
  <si>
    <t>Staff is skilled for operating the equipments</t>
  </si>
  <si>
    <t xml:space="preserve">Departments have availability of adequate emergency drugs  at point of use </t>
  </si>
  <si>
    <t>Inj Adrenaline,Inj Deriphylline,Inj Dexamethasone ,Inj Chlorpheniramine,Inj Metochlorpromide</t>
  </si>
  <si>
    <t xml:space="preserve">Availability Laboratory materials </t>
  </si>
  <si>
    <t>Evacuated Blood collection tubes, Swabs, Syringes, Glass slides, Glass marker/paper stickers</t>
  </si>
  <si>
    <t>Availability of Reagents /Kits for lab</t>
  </si>
  <si>
    <t>Standard Grouping Sera Anti A, Anti B &amp; Anti D ,VDRL/RPR Kit for Syphillis,RDK/ ELISA for Malarial Antigen, ELISA kit for Hep B &amp;C, ELISA kit for HIV1 &amp; 2, malarial parasite stains</t>
  </si>
  <si>
    <t>Adult Weighing machine, BP apparatus , clinical thermometer</t>
  </si>
  <si>
    <t>Availability of laboratory  equipment &amp; instruments for laboratory</t>
  </si>
  <si>
    <t xml:space="preserve">Microscope with  water bath, ELISA reader with washer, RH viewer, Sahli's Haemoglobino meter/Others </t>
  </si>
  <si>
    <t>Adult  bag and mask and Oxygen</t>
  </si>
  <si>
    <t xml:space="preserve">Check for availability of storage equipments for blood products </t>
  </si>
  <si>
    <t xml:space="preserve">Blood bags refrigerator with thermo graph and alarm device, Insulated carrier boxes with ice packs, Blood bag weighting machine, deep freezer, Platelets agitators </t>
  </si>
  <si>
    <t>ME C6.6.</t>
  </si>
  <si>
    <t>Availability of beds in blood bank</t>
  </si>
  <si>
    <t>Blood collection bed, recovery beds</t>
  </si>
  <si>
    <t xml:space="preserve">Availability of attachment/ accessories  </t>
  </si>
  <si>
    <t>Hospital graded Mattress, bed sheet, blanket, and bed side table</t>
  </si>
  <si>
    <t>Electrical fixture for equipments lab and storage equipments</t>
  </si>
  <si>
    <t>cupboard, counter for issuing blood, work benches for lab, chair.</t>
  </si>
  <si>
    <t>Agency/ ies identified for maintenance for equipments</t>
  </si>
  <si>
    <t>Blood bank has system to update correction factor after calibration wherever required</t>
  </si>
  <si>
    <t>Check for records</t>
  </si>
  <si>
    <t>Each lot of reagents has to be checked against earlier tested in use reagent lot or with suitable reference material before being placed in service and result should be recorded.</t>
  </si>
  <si>
    <t>ME D2.1.</t>
  </si>
  <si>
    <t>There is established system of timely  indenting of consumables and reagents</t>
  </si>
  <si>
    <t xml:space="preserve">Reagents and consumables are kept away from water and sources of  heat,
direct sunlight </t>
  </si>
  <si>
    <t>Reagents are labelled appropriately</t>
  </si>
  <si>
    <t>Reagents label contain name, concentration, date of preparation/opening, date of expiry, storage conditions and warning</t>
  </si>
  <si>
    <t>Expiry dates' of the blood bags are maintained</t>
  </si>
  <si>
    <t>No expired blood  is found  in storage</t>
  </si>
  <si>
    <t xml:space="preserve">Records for expiry and near expiry blood  are maintained </t>
  </si>
  <si>
    <t>There is practice of calculating and maintaining buffer stock of reagents</t>
  </si>
  <si>
    <t>Department maintained stock and expenditure register of reagents</t>
  </si>
  <si>
    <t>There is no stock out of reagents</t>
  </si>
  <si>
    <t>Temperature of refrigerators used for storing lab reagents are kept as per storage requirement  and records are maintained</t>
  </si>
  <si>
    <t xml:space="preserve">Check for temperature charts are maintained and updated periodically  for refrigerators used storing lab reagents </t>
  </si>
  <si>
    <t>Regular Defrosting is done</t>
  </si>
  <si>
    <t>Adequate illumination  at work station in laboratory</t>
  </si>
  <si>
    <t>Illumination level of blood bank is as per recommendation/ sufficient to carry out blood bank  activities</t>
  </si>
  <si>
    <t>Adequate illumination at donation area</t>
  </si>
  <si>
    <t>Entry  is restricted in storage and lab area of the blood bank</t>
  </si>
  <si>
    <t>ME D3.3.</t>
  </si>
  <si>
    <t>Temperature is maintained  and record of same is kept</t>
  </si>
  <si>
    <t>Air conditioned blood collection room, blood group serology lab, testing lab for Transfusion Transmissible Diseases, refreshment cum rest room</t>
  </si>
  <si>
    <t>No condemned/Junk material in the lab</t>
  </si>
  <si>
    <t>Blood bank provides Linen for donors</t>
  </si>
  <si>
    <t>Blankets</t>
  </si>
  <si>
    <t>Blood bank has valid license under Rule 122(G) Drug and cosmetic act</t>
  </si>
  <si>
    <t xml:space="preserve">Doctor, technician and support staff adhere to their respective dress code </t>
  </si>
  <si>
    <t>Standard D12.</t>
  </si>
  <si>
    <t xml:space="preserve"> Unique  identification number  is given to each donor during process of registration</t>
  </si>
  <si>
    <t xml:space="preserve">Donors demographic details are recorded </t>
  </si>
  <si>
    <t>Check for that patient demographics like Name, age, Sex, Address  etc.</t>
  </si>
  <si>
    <t>ME E1.2.</t>
  </si>
  <si>
    <t>There is procedure for assessment of patient before donation</t>
  </si>
  <si>
    <t>Initial assessment is recorded</t>
  </si>
  <si>
    <t>There is procedure for referral of cases for which requested blood group is not available</t>
  </si>
  <si>
    <t>Facility has functional referral linkages to blood storage unit</t>
  </si>
  <si>
    <t>Procedure to handover test/ results during shift change</t>
  </si>
  <si>
    <t>Records of donor assessment is maintained</t>
  </si>
  <si>
    <t>Format for consent, requisition form, blood transfusion reaction form, referral slip</t>
  </si>
  <si>
    <t xml:space="preserve">Blood bank records are labelled and indexed </t>
  </si>
  <si>
    <t xml:space="preserve">Records are maintained for blood bank </t>
  </si>
  <si>
    <t>Records includes daily group wise stock register, daily temperature recording of temperature dependent equipment, stock register of consumables and non consumables, documents of proficiency testing, records of equipment maintenance, records of recipient, compatibility records, transfusion reaction records, donors records etc.</t>
  </si>
  <si>
    <t xml:space="preserve">Blood bank has facility to store records  for 5 year </t>
  </si>
  <si>
    <t>Blood bank has system of coping with extra demand of blood in case of disaster</t>
  </si>
  <si>
    <t>ME E13.1.</t>
  </si>
  <si>
    <t>Blood bank has defined criteria for donor selection</t>
  </si>
  <si>
    <t xml:space="preserve">Based on Physical examination, Medical history, condition that affects safety of recipients, donation intervals, </t>
  </si>
  <si>
    <t xml:space="preserve">Blood bank ensures that blood is taken from voluntary donors only </t>
  </si>
  <si>
    <t>RR/PI/SI</t>
  </si>
  <si>
    <t xml:space="preserve">Check for questionnaire is available in local language for taking pre donation information </t>
  </si>
  <si>
    <t>ME E13.2.</t>
  </si>
  <si>
    <t>Blood bank has standardized procedure for collection of blood from donor</t>
  </si>
  <si>
    <t>Instructions for collection and handling the collected blood  are communicated to those responsible for collection</t>
  </si>
  <si>
    <t>Mostly numeric or alpha numeric label should be used for tracing</t>
  </si>
  <si>
    <t xml:space="preserve">Blood bank has identified procedure for labelling of blood bag/blood component /pilot tubes </t>
  </si>
  <si>
    <t>Blood bank has system to trace of unit of blood /component from source to final destination</t>
  </si>
  <si>
    <t>Blood should be kept at 4oC to 6oC except if it is used for component preparation it will be stored at 22oC until platelet are separated</t>
  </si>
  <si>
    <t>Blood bank has system to maintain temperature of collected blood immediately after donation</t>
  </si>
  <si>
    <t xml:space="preserve">Blood bank  has system in place to  monitor the transportation of the  blood from camp site </t>
  </si>
  <si>
    <t>ME E13.3.</t>
  </si>
  <si>
    <t xml:space="preserve">Determination of ABO group is done by recommended methods </t>
  </si>
  <si>
    <t xml:space="preserve">Tube or Microplate or gel technology </t>
  </si>
  <si>
    <t xml:space="preserve">Determination of Rh (D) Type done as per recommended method </t>
  </si>
  <si>
    <t xml:space="preserve">Check for the protocol/ Algorithm followed for determining RH + or RH- Blood type </t>
  </si>
  <si>
    <t xml:space="preserve">Laboratory tests for Infectious diseases done as per recommended method </t>
  </si>
  <si>
    <t>or infectious diseases (VDRL/RPR/TPHAfor syphilis, ELISA/Rapid test for Hep A, Hep B, HIV and Malaria for malarial parasite</t>
  </si>
  <si>
    <t xml:space="preserve">There is provision of Quarantine Storage untested blood </t>
  </si>
  <si>
    <t>RR/OB/SI</t>
  </si>
  <si>
    <t xml:space="preserve">Check for untested blood is stored in different refrigerator </t>
  </si>
  <si>
    <t xml:space="preserve">Blood units with reactive test result area kept separately </t>
  </si>
  <si>
    <t xml:space="preserve">In dedicate secure area with biohazard sign until disposal </t>
  </si>
  <si>
    <t xml:space="preserve">Sterility of Blood units checked with adequate sample size </t>
  </si>
  <si>
    <t xml:space="preserve">Check Sterility is checked at least for 1% of blood unit collected or 4 per month which ever higher by appropriate culture method </t>
  </si>
  <si>
    <t xml:space="preserve">Sterility of Blood component is insured during processing </t>
  </si>
  <si>
    <t xml:space="preserve">Check for use of aseptic method and availability of Sterile pyrogen free disposable bags and solutions </t>
  </si>
  <si>
    <t xml:space="preserve">Transfusion time limits are adhered one frozen component have been thawed </t>
  </si>
  <si>
    <t xml:space="preserve">Within 6 hours </t>
  </si>
  <si>
    <t xml:space="preserve">Blood components are prepared as per technical standards </t>
  </si>
  <si>
    <t xml:space="preserve">Check availability and adherence to NACO standards </t>
  </si>
  <si>
    <t xml:space="preserve">Approximate volume of the component is indicated on bag </t>
  </si>
  <si>
    <t>Blood bank has system to ensure that final blood bags are labelled only after all mandatory testing is completed.</t>
  </si>
  <si>
    <t>Blood bank has system of identification traceability of its products</t>
  </si>
  <si>
    <t xml:space="preserve">Blood bags are Identified with a numeric or alpha numeric system / Barcode </t>
  </si>
  <si>
    <t xml:space="preserve">Blood bank has system to the affix the product information on bag, after processing </t>
  </si>
  <si>
    <t xml:space="preserve">Name of product, numeric information, date of collection and expiry, amount of anticoagulant and approximate blood collected, Name, address and manufacturing license number of collecting facility, storage temperature and expiry date </t>
  </si>
  <si>
    <t xml:space="preserve">Instruction for transfusion are printed on label </t>
  </si>
  <si>
    <t xml:space="preserve">Blood bank has colour coded scheme for differentiate ABO groups </t>
  </si>
  <si>
    <t>Blood group O -blue, Blood group A- yellow, Blood group B- Pink, Blood group AB- White</t>
  </si>
  <si>
    <t xml:space="preserve">Check for refrigerators or freezers for blood storage are not used for storing other items </t>
  </si>
  <si>
    <t xml:space="preserve">Lab reagents etc. </t>
  </si>
  <si>
    <t xml:space="preserve">Check for refrigerators used for blood storage are kept at recommended temperature </t>
  </si>
  <si>
    <t xml:space="preserve">Check records that temperature is maintained at 4c + 2 C </t>
  </si>
  <si>
    <t xml:space="preserve">Storage temperature is monitored at every 4 hours </t>
  </si>
  <si>
    <t xml:space="preserve">Check the records </t>
  </si>
  <si>
    <t xml:space="preserve">Alarm system has been provided with refrigerator </t>
  </si>
  <si>
    <t xml:space="preserve">Adequate alternate storage facility available </t>
  </si>
  <si>
    <t>Shelf life of blood and components is adhered as per NACO protocols</t>
  </si>
  <si>
    <t>ME E13.7.</t>
  </si>
  <si>
    <t xml:space="preserve">Blood bank has system to testing and cross matching the recipient blood </t>
  </si>
  <si>
    <t>Testing of recipient blood includes Determination ABO type, Rh (D) type, detection of unexpected antibodies etc.</t>
  </si>
  <si>
    <t xml:space="preserve">There is established procedure for selection of blood and components for transfusion </t>
  </si>
  <si>
    <t xml:space="preserve">Check for practice in case of ABO type specific groups are not available. Issue of blood to RH+ and Negative recipient </t>
  </si>
  <si>
    <t xml:space="preserve">There is established procedure for re cross matching in case of massive transfusion  </t>
  </si>
  <si>
    <t xml:space="preserve">Paediatric blood collection bags are available </t>
  </si>
  <si>
    <t>ME E13.8.</t>
  </si>
  <si>
    <t>Instructions for collection and handling blood  sample of recipient are communicated to those responsible for collection</t>
  </si>
  <si>
    <t>Blood sample collection vial is label with Patient Name, identification no, name of hospital, ward/bed number, date time , Phlebotomist signature</t>
  </si>
  <si>
    <t>Blood bank has system to confirm that information on transfusion requisition form and recipients blood sample label  is same</t>
  </si>
  <si>
    <t>Blood bank has system to retain recipient and donor blood sample for 7 days at specified temperature (2-8 c) after each transfusion</t>
  </si>
  <si>
    <t>Blood bank has system to issue the blood along with cross matching report</t>
  </si>
  <si>
    <t xml:space="preserve">Blood bank has system to identify the person who is performing the cross matching test and issue the blood </t>
  </si>
  <si>
    <t>Record of same should be available</t>
  </si>
  <si>
    <t>Blood bank has procedure to issue the blood in case of its urgent requirement</t>
  </si>
  <si>
    <t>ME E13.10.</t>
  </si>
  <si>
    <t>Transfusion reaction form is provided when blood is issued</t>
  </si>
  <si>
    <t>Blood bank has system of detection, reporting and evaluations of transfusion errors</t>
  </si>
  <si>
    <t>Standard E14.</t>
  </si>
  <si>
    <t>Standard E17.</t>
  </si>
  <si>
    <t>ME E17.1.</t>
  </si>
  <si>
    <t>.ME F1.5.</t>
  </si>
  <si>
    <t>All personal use gloves while drawing sample, examining and disposable of the samples</t>
  </si>
  <si>
    <t>Availability of lab aprons/coats</t>
  </si>
  <si>
    <t>Ask staff about how they decontaminate work benches 
(Wiping with .5% Chlorine solution</t>
  </si>
  <si>
    <t>Proper Decontamination of instruments after use</t>
  </si>
  <si>
    <t>Decontamination of instruments and reusable of glassware are done after procedure in 1% chlorine solution/ any other appropriate method</t>
  </si>
  <si>
    <t>Disinfection of reusable glassware</t>
  </si>
  <si>
    <t>Disinfection by hot air oven at 160 oC for 1 hour</t>
  </si>
  <si>
    <t>Disposal of discarded blood bags as per guideline</t>
  </si>
  <si>
    <t>Standard G1.</t>
  </si>
  <si>
    <t>ME G1.1.</t>
  </si>
  <si>
    <t>There is system to take feed back from clinician about quality of services</t>
  </si>
  <si>
    <t>Feedback from donor  are taken on periodic basis</t>
  </si>
  <si>
    <t>Internal Quality assurance program is in place</t>
  </si>
  <si>
    <t>Standards are run at defined interval</t>
  </si>
  <si>
    <t>Control charts are prepared and outliers are identified.</t>
  </si>
  <si>
    <t>Corrective action is taken on the identified outliers</t>
  </si>
  <si>
    <t xml:space="preserve">Cross validation of lab test are done and reports are maintained </t>
  </si>
  <si>
    <t>It includes participation of laboratory in inter laboratory comparison</t>
  </si>
  <si>
    <t>Corrective actions are taken on abnormal values</t>
  </si>
  <si>
    <t>Blood bank takes corrective action when control criteria are not fulfilled in Interlaboratory comparisons and records of same is maintained</t>
  </si>
  <si>
    <t>Blood bank has documented procedure for Donor selection and collection of blood from donor</t>
  </si>
  <si>
    <t>Blood bank has documented procedure for testing of donated blood</t>
  </si>
  <si>
    <t>Blood bank has documented procedure for preparation of blood components</t>
  </si>
  <si>
    <t>Blood bank has documented procedure for storage, transportations of blood and issue of blood for transfusion</t>
  </si>
  <si>
    <t>Blood bank has documented procedure for issue of blood in case of urgent requirement</t>
  </si>
  <si>
    <t>Blood bank has documented procedure to address the transfusion reactions</t>
  </si>
  <si>
    <t>Blood bank has documents procedure for calibration and maintenance of equipment</t>
  </si>
  <si>
    <t>Blood bank has documented procedure for HAI and disposal of BMW</t>
  </si>
  <si>
    <t>Blood bank has documented system for storage, retaining and retrieval of laboratory records, primary sample, Examination sample and reports of results.</t>
  </si>
  <si>
    <t>Blood bank has documented system for internal and external Quality control of Equipments, reagent and tests</t>
  </si>
  <si>
    <t xml:space="preserve">work instruction for screening of blood, storage of blood, maintaining blood and component in event of power failure </t>
  </si>
  <si>
    <t>ME G5.3.</t>
  </si>
  <si>
    <t>ME G6.2.</t>
  </si>
  <si>
    <t xml:space="preserve">There is procedure to conduct Traceability audit for Blood issue </t>
  </si>
  <si>
    <t>ME G6.3.</t>
  </si>
  <si>
    <t xml:space="preserve">No. of Blood unit issued per thousand population </t>
  </si>
  <si>
    <t xml:space="preserve">No. of Unit issued X1000/ Population of serving area </t>
  </si>
  <si>
    <t xml:space="preserve">% of units issued for the transfusion at facility </t>
  </si>
  <si>
    <t xml:space="preserve">No. of Unit issued for facility*100/Total no of units issued in the period </t>
  </si>
  <si>
    <t>No of voluntary donation done per thousand population</t>
  </si>
  <si>
    <t xml:space="preserve">No of Voluntary Donation X1000/Population of the serving area </t>
  </si>
  <si>
    <t>No. of units supplied to storage units</t>
  </si>
  <si>
    <t xml:space="preserve">Self Explanatory </t>
  </si>
  <si>
    <t>Blood donation camps held</t>
  </si>
  <si>
    <t>Proportion of blood units issued in emergency cases out of total unit issued in month</t>
  </si>
  <si>
    <t>No of blood units issued for  free of cost</t>
  </si>
  <si>
    <t xml:space="preserve">JSSK, Thalassemia , BPL </t>
  </si>
  <si>
    <t xml:space="preserve">Time period for which equipment was out of order/Total no of working hours for equipments </t>
  </si>
  <si>
    <t>% of Blood Units discarded</t>
  </si>
  <si>
    <t>No of unit discarded *100/ Total no of unit collected</t>
  </si>
  <si>
    <t xml:space="preserve">% of unit issued against replacement </t>
  </si>
  <si>
    <t xml:space="preserve">No of unit issued on replacement *100/ Total no of unit issued </t>
  </si>
  <si>
    <t xml:space="preserve">% of unit tested seroreactive </t>
  </si>
  <si>
    <t xml:space="preserve">No of unit found sero reactiveX100/ No of unit tested </t>
  </si>
  <si>
    <t xml:space="preserve">Blood transfusion reaction rate </t>
  </si>
  <si>
    <t xml:space="preserve">No of Blood Transfusion reactions 1000/ No of patient blood issued </t>
  </si>
  <si>
    <t>Adverse events are identifies and reported</t>
  </si>
  <si>
    <t>Chemical splash, Needle stick injuries. Major blood transfusion reaction, wrong cross matching, wrong blood issue</t>
  </si>
  <si>
    <t xml:space="preserve">Component to whole blood ratio </t>
  </si>
  <si>
    <t xml:space="preserve">No of component unit issued/No of whole blood issued </t>
  </si>
  <si>
    <t xml:space="preserve">Cross matched/ Transfused Ratio </t>
  </si>
  <si>
    <t xml:space="preserve">No of unit are cross matched on request/ No of unit actually transfused </t>
  </si>
  <si>
    <t>% of single unit transfusion</t>
  </si>
  <si>
    <t xml:space="preserve">% of single use transfusionX 100/ Total no of units transfused </t>
  </si>
  <si>
    <t>Time gap between issuing and requisition of blood in routine conditions</t>
  </si>
  <si>
    <t>Time gap between issuing and requisition of blood in emergency conditions</t>
  </si>
  <si>
    <t xml:space="preserve">Donor Satisfaction Score at Blood Bank </t>
  </si>
  <si>
    <t xml:space="preserve">No of refusal cases </t>
  </si>
  <si>
    <t xml:space="preserve">No of requisition refused/ referred due to non availability of blood group or any other reason </t>
  </si>
  <si>
    <t>Checklist for Laboratory</t>
  </si>
  <si>
    <t xml:space="preserve">Laboratory Score Card </t>
  </si>
  <si>
    <t xml:space="preserve">Laboratory Score </t>
  </si>
  <si>
    <t xml:space="preserve">Standard </t>
  </si>
  <si>
    <t xml:space="preserve">Audit Method </t>
  </si>
  <si>
    <t xml:space="preserve">All lab services are available in routine working hours </t>
  </si>
  <si>
    <t>Emergency lab services are available for selected tests of Haematology, Biochemistry and Serology 24X7</t>
  </si>
  <si>
    <t>Availability of Haematology services</t>
  </si>
  <si>
    <t>Availability of Bio chemistry services</t>
  </si>
  <si>
    <t>Availability of Microbiology services</t>
  </si>
  <si>
    <t>Availability of Cytology services</t>
  </si>
  <si>
    <t>Availability of Histopathology  services</t>
  </si>
  <si>
    <t>Availability of  Clinical Pathology services</t>
  </si>
  <si>
    <t>Availability of Serology services</t>
  </si>
  <si>
    <t>ME A 3.3</t>
  </si>
  <si>
    <t xml:space="preserve">Tests for Diagnosis of maleria (Smear and RDTK) </t>
  </si>
  <si>
    <t xml:space="preserve">Tests for Kala Azar, Dengue, JE, Chikengunia  </t>
  </si>
  <si>
    <t>As per prevalant endemic</t>
  </si>
  <si>
    <t>Availability of Designated Microscoy Center (AFB)</t>
  </si>
  <si>
    <t>ME  A4.3</t>
  </si>
  <si>
    <t xml:space="preserve">Availability of Skin Smear Examination </t>
  </si>
  <si>
    <t>ME A 4.6</t>
  </si>
  <si>
    <t xml:space="preserve">ME A4.9 </t>
  </si>
  <si>
    <t>ME A 6.1</t>
  </si>
  <si>
    <t>Laboratory provides specific test  for local health problems/ diseases e.g.. Dengue, swine flu etc.</t>
  </si>
  <si>
    <t xml:space="preserve">Availability  departmental  signage's </t>
  </si>
  <si>
    <t>List of services available are displayed at the entrance</t>
  </si>
  <si>
    <t>Timing for collection of sample and delivery of reports are displayed</t>
  </si>
  <si>
    <t xml:space="preserve">User charges in r/o laboratory services are displayed </t>
  </si>
  <si>
    <t xml:space="preserve">Lab Reports are provided to Patient in proper printed format </t>
  </si>
  <si>
    <t xml:space="preserve">Services are delivered in a manner that is sensitive to gender, religiousand cultural needs, and there are no barrier on account of physical , economic, cultural or social reasons. </t>
  </si>
  <si>
    <t>Separate queue for females at lab</t>
  </si>
  <si>
    <t xml:space="preserve">Check the availability of ramp in lab building area /sample collection area </t>
  </si>
  <si>
    <t xml:space="preserve">Laboratory has system to ensure the confidentiality of the reports generated </t>
  </si>
  <si>
    <t xml:space="preserve">Laboratory staff do not discuss the lab result outside. And reports are kept in secure place </t>
  </si>
  <si>
    <t xml:space="preserve">HIV positive reports/pregnancy reports are communicated as per NACO guidelines </t>
  </si>
  <si>
    <t xml:space="preserve">Informed Consent is taken before HIV  testing, Biopsy and any other invasive procedure </t>
  </si>
  <si>
    <t>Before testing HIV patient is informed that  test is voluntary and result will be disclosed to  him/her only</t>
  </si>
  <si>
    <t>Pre test counselling is given before HIV testing</t>
  </si>
  <si>
    <t xml:space="preserve">Free Diagnostic tests for Pregnant women &amp; Infant </t>
  </si>
  <si>
    <t>Check that  patient party has not incurred expenditure on purchasing consumables from outside.</t>
  </si>
  <si>
    <t>Laboratory provides complete list of diagnostic test available to all department of the hospital</t>
  </si>
  <si>
    <t xml:space="preserve">Tests are free of cost for BPL patients </t>
  </si>
  <si>
    <t xml:space="preserve">Cashless investigation by empanelled lab for JSSK beneficiaries for test not available within the facility </t>
  </si>
  <si>
    <t xml:space="preserve">Laboratory space is adequate for carrying out activities </t>
  </si>
  <si>
    <t xml:space="preserve">Adequate area for sample collection, waiting, performing test, keeping equipment and storage of drugs and records </t>
  </si>
  <si>
    <t xml:space="preserve">Availability of sitting arrangement of sub waiting area
</t>
  </si>
  <si>
    <t xml:space="preserve">Availability of patient calling system at lab </t>
  </si>
  <si>
    <t>Availability of drinking water</t>
  </si>
  <si>
    <t>ME C 1.3</t>
  </si>
  <si>
    <t xml:space="preserve">Demarcated sample collection area </t>
  </si>
  <si>
    <t xml:space="preserve">Demarcated testing area </t>
  </si>
  <si>
    <t xml:space="preserve">Designated report writing area </t>
  </si>
  <si>
    <t xml:space="preserve">Demarcated washing and waste disposal area </t>
  </si>
  <si>
    <t>ME C 1.4</t>
  </si>
  <si>
    <t>ME C 1.5</t>
  </si>
  <si>
    <t>ME C 1.6</t>
  </si>
  <si>
    <t xml:space="preserve">Availability of collection counters as per load </t>
  </si>
  <si>
    <t>ME C 1.7</t>
  </si>
  <si>
    <t xml:space="preserve">Unidirectional flow of services </t>
  </si>
  <si>
    <t>Sample collection- Sample processing- Analytical area- reporting.</t>
  </si>
  <si>
    <t>Standard C 2</t>
  </si>
  <si>
    <t>Laboratory does not have temporary connections and loose hanging wires</t>
  </si>
  <si>
    <t>ME C2..4</t>
  </si>
  <si>
    <t>Floors of the Laboratory are non slippery and even surfaces and acid resistent</t>
  </si>
  <si>
    <t>Laboratory has plan for  safe storage and handling of potentially flammable materials.</t>
  </si>
  <si>
    <t>Department has sufficient fire  exit with signage to permit safe escape to its occupant at time of fire</t>
  </si>
  <si>
    <t>Lab has installed fire Extinguisher  that is Class A , Class B C type or ABC type</t>
  </si>
  <si>
    <t xml:space="preserve">Availability of dedicated pathologist </t>
  </si>
  <si>
    <t>For 100 bed - 1 , 200-1, 300-3, 400-3, 500-4.</t>
  </si>
  <si>
    <t>Availability of dedicated Microbiologist</t>
  </si>
  <si>
    <t>For 300-500 bed -1</t>
  </si>
  <si>
    <t>Availability of Lab Technician 24X7</t>
  </si>
  <si>
    <t>For 100 beds- 6, 200-9, 300- 12, 400-15, 500-18</t>
  </si>
  <si>
    <t>Availability of Lab assistant</t>
  </si>
  <si>
    <t>Training on Internal and External Quality Assurance</t>
  </si>
  <si>
    <t>Laboratory Safety</t>
  </si>
  <si>
    <t>Staff is skilled to run automated equipments</t>
  </si>
  <si>
    <t>Staff is skilled for maintaining Laboratory records</t>
  </si>
  <si>
    <t>Standard C 5</t>
  </si>
  <si>
    <t xml:space="preserve">Availability of stains </t>
  </si>
  <si>
    <t xml:space="preserve">Availability of reagents </t>
  </si>
  <si>
    <t xml:space="preserve">Reagents for auto analyzers, ELISA Readers </t>
  </si>
  <si>
    <t xml:space="preserve">Availability of other Chemicals </t>
  </si>
  <si>
    <t xml:space="preserve">Acetone, Alcohol, distilled water, Microscope gel etc. </t>
  </si>
  <si>
    <t>Standard C 6</t>
  </si>
  <si>
    <t>ME C 6.1</t>
  </si>
  <si>
    <t>BP apparatus, Stethoscope at sample collection area</t>
  </si>
  <si>
    <t>ME C 6.3</t>
  </si>
  <si>
    <t xml:space="preserve">Availability of functional auto analyzers </t>
  </si>
  <si>
    <t xml:space="preserve">Auto/ Semi Auto analyzers according to need </t>
  </si>
  <si>
    <t xml:space="preserve">Availability of functional haematology equipments </t>
  </si>
  <si>
    <t xml:space="preserve">Cell Counters/ Counting Chambers , Heamoglobinometer , ESR stands with tubes </t>
  </si>
  <si>
    <t xml:space="preserve">Availability of functional  Biochemistry Equipment </t>
  </si>
  <si>
    <t xml:space="preserve"> Calorie meter,  Blood Gas Analyzer, Electrolyte analyzer </t>
  </si>
  <si>
    <t xml:space="preserve">Availability of functional  equipments for sample processing </t>
  </si>
  <si>
    <t>Micropipettes , Centrifuge, Water Bath, Hot air oven.</t>
  </si>
  <si>
    <t xml:space="preserve">Availability of functional Microscopy equipments </t>
  </si>
  <si>
    <t xml:space="preserve">Binocular Micro scope , FNAC, staining rack </t>
  </si>
  <si>
    <t xml:space="preserve">Availability functional   Histopathology equipments </t>
  </si>
  <si>
    <t xml:space="preserve">Microtome </t>
  </si>
  <si>
    <t xml:space="preserve">Availability of functional  Serology Equipments </t>
  </si>
  <si>
    <t>Elisa Reader, Elisa washer</t>
  </si>
  <si>
    <t xml:space="preserve">Availability of functional  Microbiology equipments </t>
  </si>
  <si>
    <t>Incubator , Inoculators, safety hood and bio safety cabinet</t>
  </si>
  <si>
    <t>ME C 6.5</t>
  </si>
  <si>
    <t>Availability of equipment for storage of sample and reagents</t>
  </si>
  <si>
    <t>Refrigerators</t>
  </si>
  <si>
    <t>ME BC 6.7</t>
  </si>
  <si>
    <t xml:space="preserve">Availability of fixtures at lab </t>
  </si>
  <si>
    <t>Illumination at work stations, Electrical fixture for lab equipments and storage equipments</t>
  </si>
  <si>
    <t xml:space="preserve">Availability of furniture </t>
  </si>
  <si>
    <t>Lab stools, Work bench's,  rack and cupboard for storage of reagent ,Patient stool, Chair table</t>
  </si>
  <si>
    <t>ME D 1.1</t>
  </si>
  <si>
    <t>Agency/ is identified for maintenance for equipments</t>
  </si>
  <si>
    <t>Calibrators are available for Automated haematology analyzers</t>
  </si>
  <si>
    <t>Laboratory has system to update correction factor after calibration wherever required</t>
  </si>
  <si>
    <t>No expired reagent found</t>
  </si>
  <si>
    <t xml:space="preserve">Records for expiry and near expiry reagent are maintained </t>
  </si>
  <si>
    <t xml:space="preserve">There is procedure for replenishing drug tray </t>
  </si>
  <si>
    <t xml:space="preserve">There is no stock out of reagents </t>
  </si>
  <si>
    <t>Adequate illumination at Collection area</t>
  </si>
  <si>
    <t>Entry  is restricted in testing area</t>
  </si>
  <si>
    <t>Temperature control and ventilation testing area</t>
  </si>
  <si>
    <t xml:space="preserve">In histopathology, for tissue processing separate room with fume hood is available </t>
  </si>
  <si>
    <t xml:space="preserve">Availability of Eye washing facility </t>
  </si>
  <si>
    <t xml:space="preserve">Water use for analytical purpose should be of reagent grade </t>
  </si>
  <si>
    <t>Availability of power back up in laboratory</t>
  </si>
  <si>
    <t xml:space="preserve">Any positive report of notifiable disease is intimated to designated authorities </t>
  </si>
  <si>
    <t xml:space="preserve">Staff is aware of their role and responsibilities 
</t>
  </si>
  <si>
    <t xml:space="preserve"> Unique  laboratory identification number  is given to each patient sample </t>
  </si>
  <si>
    <t>Patient demographic details are recorded in laboratory records</t>
  </si>
  <si>
    <t xml:space="preserve">Laboratory has referral linkage for tests not available at the facility </t>
  </si>
  <si>
    <t xml:space="preserve">Facility gets referred patients from lower level of facility </t>
  </si>
  <si>
    <t>e.g.: linkage for disease surveillance and water testing</t>
  </si>
  <si>
    <t xml:space="preserve">Printed formats for requisition and reporting are available </t>
  </si>
  <si>
    <t xml:space="preserve">Lab records are labelled and indexed </t>
  </si>
  <si>
    <t>Records are maintained for laboratory</t>
  </si>
  <si>
    <t xml:space="preserve">Test registers, IQAS/EQAS Registers, Expenditure registers, Accession list etc. </t>
  </si>
  <si>
    <t xml:space="preserve">Laboratory has adequate facility for storage of records </t>
  </si>
  <si>
    <t>Samples of medico legal cases are identified</t>
  </si>
  <si>
    <t>Requisition and reports are marked with MLC and reports are handed over to authorized personnel only</t>
  </si>
  <si>
    <t>Requisition of all laboratory test is done in request form</t>
  </si>
  <si>
    <t xml:space="preserve">Request form contain information: Name and identification number of patient, name of authorized requester, type of primary sample, examination requested, date and time of primary sample collection and date and time of receipt of sample by laboratory, </t>
  </si>
  <si>
    <t>Instructions for collection and handling of primary sample are communicated to those responsible for collection</t>
  </si>
  <si>
    <t>Laboratory has system in place to label the primary sample</t>
  </si>
  <si>
    <t>Laboratory has system to trace the primary sample from requisition form</t>
  </si>
  <si>
    <t>Laboratory has system to record the identity of person collecting the primary sample</t>
  </si>
  <si>
    <t>Laboratory has system in place to  monitor the transportation of the  sample</t>
  </si>
  <si>
    <t xml:space="preserve">Transportation of sample includes:  Time frame, temperature and carrier specified for transportation </t>
  </si>
  <si>
    <t>testing procedure are readily available at work station and staff is aware of them</t>
  </si>
  <si>
    <t>Laboratory has Biological reference interval for its examination of various results</t>
  </si>
  <si>
    <t>Laboratory has identified critical intervals for which immediate notification is done to concerned physician</t>
  </si>
  <si>
    <t>Laboratory has system to review the results of examination by authorized person before release of report</t>
  </si>
  <si>
    <t>Laboratory has format for reporting of results</t>
  </si>
  <si>
    <t>Laboratory has system to provide the reports within defined cycle time/ or each category of patient -routine and emergency</t>
  </si>
  <si>
    <t>Laboratory results written in reports are legible without error in transcription</t>
  </si>
  <si>
    <t>Laboratory has defined the retention period and disposal of used sample</t>
  </si>
  <si>
    <t>Laboratory has system to retain the copies of reported result and promptly retrieved when required</t>
  </si>
  <si>
    <t>Maternal &amp; Child Health Services</t>
  </si>
  <si>
    <t xml:space="preserve">Weekly reporting of Confirmed cases on form "L" from laboratory </t>
  </si>
  <si>
    <t>Technician is trained for taking and processing surface  and air sample</t>
  </si>
  <si>
    <t>No reuse of disposable gloves and Masks.</t>
  </si>
  <si>
    <t>Autoclaving for used culture media and other infected material</t>
  </si>
  <si>
    <t>Precaution with infectious patients like TB</t>
  </si>
  <si>
    <t xml:space="preserve">Air quality in Lab </t>
  </si>
  <si>
    <t>Negative Pressure for microbiology</t>
  </si>
  <si>
    <t>Disposal of sputum cups as per guidelines</t>
  </si>
  <si>
    <t>Internal Quality assurance programme is in place</t>
  </si>
  <si>
    <t>Internal Quality Control for Public Health lab is in place</t>
  </si>
  <si>
    <t>Routine checking of equipments, new lots of regent, smear preparation, grading etc</t>
  </si>
  <si>
    <t>Proficiency Test / EQUAS is done</t>
  </si>
  <si>
    <t xml:space="preserve">For tests where Nationnal Proficiency Test program is available </t>
  </si>
  <si>
    <t xml:space="preserve">External / Internal split testing is done </t>
  </si>
  <si>
    <t xml:space="preserve">For test where PT program is not available </t>
  </si>
  <si>
    <t xml:space="preserve">EQAs reporst are analysed and evaluated </t>
  </si>
  <si>
    <t xml:space="preserve">Staff is aware of EQAS reporting system, how to evaluate, and compare </t>
  </si>
  <si>
    <t xml:space="preserve">Corrective actions are taken on abnormal values/ Outliers </t>
  </si>
  <si>
    <t xml:space="preserve">External quality assurance program implemented as per RNTCP program </t>
  </si>
  <si>
    <t>Onsite evaluation done Monthly
Random Blinded rechecking (RBRC) done Monthly</t>
  </si>
  <si>
    <t>External quality assurance program implemented for NVBDCP</t>
  </si>
  <si>
    <t>External quality assurance under NACP</t>
  </si>
  <si>
    <t>Standard operting procedure for department has been prepared and approved</t>
  </si>
  <si>
    <t>Laboratory has documented process for Collection and handling of primary sample</t>
  </si>
  <si>
    <t>Laboratory has documented procedure for transportation of primary sample with specification about time frame, temperature and carrier</t>
  </si>
  <si>
    <t>Laboratory has documented process on acceptance and rejection of primary samples</t>
  </si>
  <si>
    <t>Laboratory has documented procedure on receipt, labeling, processing and reporting of primary sample</t>
  </si>
  <si>
    <t>Laboratory has documented procedure on receipt, labeling, processing and reporting of primary sample for emergency cases</t>
  </si>
  <si>
    <t>Laboratory has documented system for storage of examined samples</t>
  </si>
  <si>
    <t>Laboratory has documented system for repeat tests due to analytical failure</t>
  </si>
  <si>
    <t xml:space="preserve">Laboratory has documented validated procedure for examination of samples </t>
  </si>
  <si>
    <t>Laboratory has documented biological reference intervals</t>
  </si>
  <si>
    <t>Laboratory has documented critical reference values and procedure for immediate reporting of results</t>
  </si>
  <si>
    <t>Laboratory has documented procedure for release of reports including details of who may release result and to whom</t>
  </si>
  <si>
    <t>Laboratory has documented internal quality control system to verify the quality of results</t>
  </si>
  <si>
    <t>Laboratory has  documented External Quality assurance program</t>
  </si>
  <si>
    <t>Laboratory has documented procedure for calibration of equipments</t>
  </si>
  <si>
    <t>Laboratory has documented procedure for validation of results of reagents ,stains , media and kits etc. wherever required</t>
  </si>
  <si>
    <t>Laboratory has documented system of resolution of complaints and other feedback received from stakeholders</t>
  </si>
  <si>
    <t>Laboratory has documented procedure for examination by referral laboratories</t>
  </si>
  <si>
    <t>Laboratory has documented system for storage, retaining and retrieval of laboratory records, primary sample, Examination sample and reports of results.</t>
  </si>
  <si>
    <t>Laboratory has documented system to control of its documents</t>
  </si>
  <si>
    <t>Laboratory has documented procedure for preventive and break down maintenance</t>
  </si>
  <si>
    <t>Laboratory has documented procedure for internal audits</t>
  </si>
  <si>
    <t xml:space="preserve">Laboratory has documented procedure for purchase of External  services and supplies  </t>
  </si>
  <si>
    <t>Work instruction/clincal  protocols are displayed</t>
  </si>
  <si>
    <t xml:space="preserve">Work instruction for Internal Quality control, </t>
  </si>
  <si>
    <t>No. of VDRL test done per 1000 population</t>
  </si>
  <si>
    <t>No. of Blood Smear Examined per 1000 population</t>
  </si>
  <si>
    <t>No. of AFB Examined per 1000 population</t>
  </si>
  <si>
    <t>No. of HB test done per 1000 population</t>
  </si>
  <si>
    <t>Lab test done per patients in  100 OPD</t>
  </si>
  <si>
    <t>Lab test done per patients100  IPD</t>
  </si>
  <si>
    <t>Percentage of lab test done at night</t>
  </si>
  <si>
    <t xml:space="preserve">Proportion of test done for BPL patients </t>
  </si>
  <si>
    <t xml:space="preserve">No of test not matched in validation </t>
  </si>
  <si>
    <t>Z score for biochemistry or equivalent</t>
  </si>
  <si>
    <t xml:space="preserve">Percentage  of test not matched in Split test </t>
  </si>
  <si>
    <t xml:space="preserve">VIS / Z scores </t>
  </si>
  <si>
    <t xml:space="preserve">Down time of critical equipments </t>
  </si>
  <si>
    <t xml:space="preserve">Turn around time for emergency lab investigations </t>
  </si>
  <si>
    <t xml:space="preserve">Z score for haematology or equivalent </t>
  </si>
  <si>
    <t xml:space="preserve">Turn around time for routine lab investigations </t>
  </si>
  <si>
    <t xml:space="preserve">Test demography </t>
  </si>
  <si>
    <t>Proportion of Haematology, biochemistry, serology, Microbiology, cytology, clinical pathology</t>
  </si>
  <si>
    <t>% of critical values reported within one hour</t>
  </si>
  <si>
    <t xml:space="preserve">Report correlation rate </t>
  </si>
  <si>
    <t>Proportion of lab report co related with clinical examination</t>
  </si>
  <si>
    <t xml:space="preserve">Proportion of false positive /false negative </t>
  </si>
  <si>
    <t xml:space="preserve"> For Rapid diagnostic Kit test</t>
  </si>
  <si>
    <t xml:space="preserve">Waiting time at sample collection area </t>
  </si>
  <si>
    <t>Number of stock out incidences of reagents</t>
  </si>
  <si>
    <t xml:space="preserve">Checklist for Radiology Department </t>
  </si>
  <si>
    <t xml:space="preserve">Radiology Score Card </t>
  </si>
  <si>
    <t>Radiology Score</t>
  </si>
  <si>
    <t xml:space="preserve">All radiology services are available in routine working hours </t>
  </si>
  <si>
    <t>Emergency radiology  services are available for selected procedure 24X7</t>
  </si>
  <si>
    <t>Availability of USG services for Pregnant women</t>
  </si>
  <si>
    <t>Availability of X ray services</t>
  </si>
  <si>
    <t>for chest, bones, skull, spine and  abdomen.</t>
  </si>
  <si>
    <t>Availability of special radio graphy services</t>
  </si>
  <si>
    <t>Barium Swallow, Barium enema, Barium meal,MMR (Miniature mass radiography) Chest</t>
  </si>
  <si>
    <t>Availability of Dental X ray Services</t>
  </si>
  <si>
    <t>Dental X-ray. OPG services</t>
  </si>
  <si>
    <t>Availability of ultrasound services</t>
  </si>
  <si>
    <t xml:space="preserve"> Pre natal diagnostic procedure: Ultrasonography, Fetoscopy</t>
  </si>
  <si>
    <t>Availability of CT scan facility</t>
  </si>
  <si>
    <t>Display of PNDT Notice at USG</t>
  </si>
  <si>
    <t>Notice in local language is displayed at entrance of  USG department that  All persons including the employer, 
employee or any other person associated with department shall not conduct or associate with or help in carrying out detection or disclosure of sex of foetus in any manner</t>
  </si>
  <si>
    <t>Display of cautionary signage outside the X ray department</t>
  </si>
  <si>
    <t>Radiation hazard sign and caution for pregnant women and children</t>
  </si>
  <si>
    <t>Timing for taking X ray  and collection of reports are displayed outside the X ray department</t>
  </si>
  <si>
    <t>User charges in r/o X ray services are displayed at entrance</t>
  </si>
  <si>
    <t xml:space="preserve">Reports are provided to Patient in proper printed format </t>
  </si>
  <si>
    <t>Services are delivered in a manner that is sensitive to gender, religious and cultural needs, and there are no barrier on account of physical  economic, cultural or social reasons</t>
  </si>
  <si>
    <t xml:space="preserve">Female attendant should accompany female patients during radiological procedures </t>
  </si>
  <si>
    <t>Check the availability of ramp in OPD/ X ray room</t>
  </si>
  <si>
    <t>USG  department  has provision of privacy while taking  sonography</t>
  </si>
  <si>
    <t xml:space="preserve">provision of screen </t>
  </si>
  <si>
    <t xml:space="preserve">Radiology  has system to ensure the confidentiality of the reports generated </t>
  </si>
  <si>
    <t xml:space="preserve">Radiology staff do not discuss the lab result outside. And reports are kept in secure place </t>
  </si>
  <si>
    <t>Form F for USG under PNDT maintained for scan of pregnant woman</t>
  </si>
  <si>
    <t xml:space="preserve">Free radiology services for Pregnant women and infant </t>
  </si>
  <si>
    <t>Room Size of X ray unit is  as per AERB safety code</t>
  </si>
  <si>
    <t xml:space="preserve">Attached toilet facility available </t>
  </si>
  <si>
    <t>For USG</t>
  </si>
  <si>
    <t>Waiting area with sitting facility</t>
  </si>
  <si>
    <t>2-3 meters</t>
  </si>
  <si>
    <t xml:space="preserve">No of X ray machines as per load </t>
  </si>
  <si>
    <t>Check for the adequacy X-ray machines as per load</t>
  </si>
  <si>
    <t xml:space="preserve">No cris cross in the movement patient traffic and services flow Should be near emergency department </t>
  </si>
  <si>
    <t xml:space="preserve">Switch Boards other electrical installation are intact </t>
  </si>
  <si>
    <t>Stabilizer is provided for X-ray machine</t>
  </si>
  <si>
    <t>X ray department should not be located adjacent to patient care area</t>
  </si>
  <si>
    <t>Radiology department  has installed fire Extinguisher  that is Class A , Class B C type or ABC type</t>
  </si>
  <si>
    <t>Availability of Radiologist</t>
  </si>
  <si>
    <t>100-200 -1
200-400- 2
&gt;400 - 3</t>
  </si>
  <si>
    <t>Availability of Radiographer</t>
  </si>
  <si>
    <t>100-2, 200-3, 300-5, 400-7, 500-9</t>
  </si>
  <si>
    <r>
      <t xml:space="preserve"> Availability of </t>
    </r>
    <r>
      <rPr>
        <sz val="11"/>
        <color indexed="8"/>
        <rFont val="Calibri"/>
        <family val="2"/>
        <scheme val="minor"/>
      </rPr>
      <t xml:space="preserve">Darkroom Asset. </t>
    </r>
    <r>
      <rPr>
        <sz val="11"/>
        <rFont val="Calibri"/>
        <family val="2"/>
        <scheme val="minor"/>
      </rPr>
      <t xml:space="preserve"> </t>
    </r>
  </si>
  <si>
    <t>Training on radiation safety</t>
  </si>
  <si>
    <t xml:space="preserve">Radiographers are skilled to operating equipment </t>
  </si>
  <si>
    <t>Availability Consumables</t>
  </si>
  <si>
    <t>X ray films, Developer, Fixer, USG gel, printing paper</t>
  </si>
  <si>
    <t xml:space="preserve">Availability of personal protective equipments </t>
  </si>
  <si>
    <t>TLD badges</t>
  </si>
  <si>
    <t xml:space="preserve">Availability of  functional X-ray machines </t>
  </si>
  <si>
    <t>300 MA X ray machine &amp; 100 MA X ray machine</t>
  </si>
  <si>
    <t>Availability of functional Dental X-Ray Machine</t>
  </si>
  <si>
    <t>At least 1</t>
  </si>
  <si>
    <t>Availability of functional Ultrasonography</t>
  </si>
  <si>
    <t xml:space="preserve">2 one general purpose &amp; one for Obstetric purpose
</t>
  </si>
  <si>
    <t>Availability of functional Portable X-ray Machine</t>
  </si>
  <si>
    <t>60 MA X ray machine (Mobile)</t>
  </si>
  <si>
    <t>Availability of functional CT-scan machine</t>
  </si>
  <si>
    <t>Availability of Accessories for X ray</t>
  </si>
  <si>
    <t xml:space="preserve">X-ray View box, Electrical fixture for equipments </t>
  </si>
  <si>
    <t xml:space="preserve">  rack and cupboard , Chair table</t>
  </si>
  <si>
    <t xml:space="preserve">Operating instructions  and factor charts are available with the equipments </t>
  </si>
  <si>
    <t>There is no stock out of x-ray films</t>
  </si>
  <si>
    <t>Adequate illumination at work station at X ray room</t>
  </si>
  <si>
    <t>Adequate illumination at workstation at USG</t>
  </si>
  <si>
    <t>Only one patient is allowed one time at X room</t>
  </si>
  <si>
    <t>Warning light is provided outside X ray room and its been used when unit is functional</t>
  </si>
  <si>
    <t>Protective apron and gloves are being provided to relative of the child patient who escort the child for X ray examination/ immobilisation support is provided to children</t>
  </si>
  <si>
    <t>X ray room has been kept closed at the time of radiation exposure</t>
  </si>
  <si>
    <t>Lead apron and other protective equipments are available with radiation workers and they are using it</t>
  </si>
  <si>
    <t>Temperature control and ventilation in X ray room</t>
  </si>
  <si>
    <t>Temperature control and ventilation  USG</t>
  </si>
  <si>
    <t>No condemned/Junk material in the X-ray and USG</t>
  </si>
  <si>
    <t>Availability of power back up in Radiology and USG room</t>
  </si>
  <si>
    <t>X ray department has registration from AERB.</t>
  </si>
  <si>
    <t xml:space="preserve">X ray department has layout approval </t>
  </si>
  <si>
    <t>X ray department has type approval of equipment with QA test report for X ray machine</t>
  </si>
  <si>
    <t xml:space="preserve">USG department has registration under PCPNDT </t>
  </si>
  <si>
    <t>Duplicate copy of Certificate of registration under  Form B is displayed inside the department</t>
  </si>
  <si>
    <t xml:space="preserve">USG is taken by person Qualified as per PCPNDT </t>
  </si>
  <si>
    <t>X ray department has Radiological  safety officer (RSO) approved by competent authority</t>
  </si>
  <si>
    <t>X ray department has certification from AERB for  any person discharging duties and functions of RSO.</t>
  </si>
  <si>
    <t>Records of submission of Form F to appropriate district authorities</t>
  </si>
  <si>
    <t>Verification of outsourced services (cleaning/Laundry/Security/Maintenance)  provided are done by designated in-house staff</t>
  </si>
  <si>
    <t xml:space="preserve"> Unique  identification number  is given to each patient  </t>
  </si>
  <si>
    <t>Patient demographic details are recorded in radiology/USG records</t>
  </si>
  <si>
    <t xml:space="preserve">Facility has established procedure for handing over of patients during transfer to X-Ray department   </t>
  </si>
  <si>
    <t xml:space="preserve">There is procedure for referral of patient for which services can not be provided  at the facility  </t>
  </si>
  <si>
    <t>Women in reproductive age are asked for pregnancy (LMP)before X-ray</t>
  </si>
  <si>
    <t>Notice in local language is displayed at entrance of  X ray department asking every female to inform radiographer/radiologist whether she is likely to be pregnant</t>
  </si>
  <si>
    <t xml:space="preserve">Radiology records are labelled and indexed </t>
  </si>
  <si>
    <t>Records are maintained for radiology</t>
  </si>
  <si>
    <t xml:space="preserve">Radiology has adequate facility for storage of records </t>
  </si>
  <si>
    <t xml:space="preserve">Procedure for handling of  MLC </t>
  </si>
  <si>
    <t>Requisition and reports are marked with MLC and reports are handed over to authorize person</t>
  </si>
  <si>
    <t>Requisition of all X ray examination  is done in request form</t>
  </si>
  <si>
    <t>Request form contain information: Name and identification number of patient, name of authorized requester, examination requested,  type of X ray, date and time of X ray taken and date and time of receipt of X ray from X ray department</t>
  </si>
  <si>
    <t>Records of type of X ray prescribed is made at the time of reception</t>
  </si>
  <si>
    <t>Requisition of all USG examination  is done in request form</t>
  </si>
  <si>
    <t xml:space="preserve">USG department has system in place to label the USGs </t>
  </si>
  <si>
    <t>Preparation of the patient is done as per requirement</t>
  </si>
  <si>
    <t xml:space="preserve">Instructions to be followed by patient for USG are displayed in local language at reception </t>
  </si>
  <si>
    <t>Necessary Instruction for taking  X ray and its processing are displayed at work station in language understood by staff</t>
  </si>
  <si>
    <t>Radiographer is aware of operation of X ray machine</t>
  </si>
  <si>
    <t>Necessary Instruction for USG Examination are displayed at work station in language understood by staff</t>
  </si>
  <si>
    <t>USG of the patient is taken as per consultant requirement</t>
  </si>
  <si>
    <t>USG department has system in place to take sonograph of patients in case of Emergency.</t>
  </si>
  <si>
    <t>USG department has format for reporting of results</t>
  </si>
  <si>
    <t xml:space="preserve">USG report is signed by Radiologist/Sonologist </t>
  </si>
  <si>
    <t>USG department has system to provide the reports within defined time intervals</t>
  </si>
  <si>
    <t xml:space="preserve">Facility has established procedures for regular monitoring of infection control practicices </t>
  </si>
  <si>
    <t>Ask stff about how they decontaminate the procedure surface stretcher/Trolleys  etc. 
(Wiping with .5% Chlorine solution</t>
  </si>
  <si>
    <t>Disposal of Fixer and Developer</t>
  </si>
  <si>
    <t xml:space="preserve">Patient satisfaction survey done on monthly basis </t>
  </si>
  <si>
    <t>Department has documented procedure for process of taking and handling X ray</t>
  </si>
  <si>
    <t>Department has documented procedure for acceptance and rejection of X ray taken</t>
  </si>
  <si>
    <t xml:space="preserve">Department has documented procedure for receipt, labelling , Processing and reporting of X ray </t>
  </si>
  <si>
    <t>Department has documented procedure for taking X ray in emergency conditions</t>
  </si>
  <si>
    <t>Department has documented procedure for quality control system to verify the quality of results</t>
  </si>
  <si>
    <t>Radiology has documented system for repeat X ray.</t>
  </si>
  <si>
    <t xml:space="preserve">Department has documented procedure for storage, retaining and retrieval of department records, and reports of results. </t>
  </si>
  <si>
    <t>Department has documented procedure preventive and break down maintenance</t>
  </si>
  <si>
    <t>Department has documented procedure for purchase of External  services and supplies</t>
  </si>
  <si>
    <t>Department has documented procedure for inventory management</t>
  </si>
  <si>
    <t>Department has documented procedure for upkeep management of department</t>
  </si>
  <si>
    <t>Department has documented procedure for radiation safety of staff , patients and visitors</t>
  </si>
  <si>
    <t xml:space="preserve">Work Instructions are displayed for radiation safety </t>
  </si>
  <si>
    <t>Factor chart, radiation safety, development for x-ray films</t>
  </si>
  <si>
    <t xml:space="preserve">Check if periodic assessment of Physical and electrical safety risk is done using the risk assessment checklist </t>
  </si>
  <si>
    <t xml:space="preserve">Verify with the assessment records. Comprehensive of physical and electrical safety should be done at least once in three month </t>
  </si>
  <si>
    <t xml:space="preserve">X ray done per 1000 OPD patient </t>
  </si>
  <si>
    <t xml:space="preserve">X ray done per 1000 IPD patient </t>
  </si>
  <si>
    <t>Ultrasound done per 1000 OPD patient</t>
  </si>
  <si>
    <t>Proporation of X ray done at night</t>
  </si>
  <si>
    <t>No. of dental X ray per 1000 dental OPD</t>
  </si>
  <si>
    <t>Proportion of BPL Patients screened</t>
  </si>
  <si>
    <t xml:space="preserve">Downtime for  critical equipments </t>
  </si>
  <si>
    <t xml:space="preserve">Turn around time for X-Ray film development </t>
  </si>
  <si>
    <t xml:space="preserve">Proportion of waste of films </t>
  </si>
  <si>
    <t>Proportion of X ray rejected/repeated</t>
  </si>
  <si>
    <t>X ray done per radiographer</t>
  </si>
  <si>
    <t>Proportion of X rays for which report is signed by radiologist</t>
  </si>
  <si>
    <t>Proportion of scans for which F form is filled out of pregnant women scanned</t>
  </si>
  <si>
    <t>Examination Demography</t>
  </si>
  <si>
    <t>Proportion of General, Chest examination and specialised examination</t>
  </si>
  <si>
    <t>Proportion of radiology report co related with clinical examination/laboratory reports out of Total X ray reported</t>
  </si>
  <si>
    <t xml:space="preserve">No of events of over limit of radiation exposure </t>
  </si>
  <si>
    <t>Average waiting time at radiology</t>
  </si>
  <si>
    <t>Average waiting time at USG</t>
  </si>
  <si>
    <t>Number of stock out incidences of x ray films</t>
  </si>
  <si>
    <t>Facility endavours to improve its  service Quality indicators to meet benchmarks</t>
  </si>
  <si>
    <t xml:space="preserve">Checklist for Pharmacy Department </t>
  </si>
  <si>
    <t xml:space="preserve">Pharmacy Score Card </t>
  </si>
  <si>
    <t>Pharmacy Score</t>
  </si>
  <si>
    <t xml:space="preserve">Dispensary services are available in OPD hours </t>
  </si>
  <si>
    <t xml:space="preserve">Facility ensure access to drug store after OPD hours
</t>
  </si>
  <si>
    <t xml:space="preserve">Generic Drug store is operational 24X7 </t>
  </si>
  <si>
    <t>Availability of Drugs under NVBDCP</t>
  </si>
  <si>
    <t>Chloroquine, Primaquine, ACT (Artemisinin Combination Therapy)</t>
  </si>
  <si>
    <t>Availability of Drugs under RNTBCP</t>
  </si>
  <si>
    <t xml:space="preserve">Availability of Drugs under NLEP </t>
  </si>
  <si>
    <t xml:space="preserve">Rifampicin, Clofazimine, Dapsone </t>
  </si>
  <si>
    <t xml:space="preserve">Availability of ARV Drugs under NACP </t>
  </si>
  <si>
    <t xml:space="preserve">Zidovudine, Stavudine, Lamivudine, Nevirapine in combination as per NACO </t>
  </si>
  <si>
    <t xml:space="preserve">Availability of Drugs for Paediatric HIV management </t>
  </si>
  <si>
    <t xml:space="preserve">Paediatric Dosages FDC 6, FDC 10, Efavirenz, Cotrimoxazole </t>
  </si>
  <si>
    <t>Dispensing of Medicines and consumables for OPD Patients</t>
  </si>
  <si>
    <t xml:space="preserve">Functional dispensary </t>
  </si>
  <si>
    <t>Generic Drug Store</t>
  </si>
  <si>
    <t>Functional jan ayushdhalya in premises or equivalent</t>
  </si>
  <si>
    <t>Storage of drugs</t>
  </si>
  <si>
    <t>Cold chain management services</t>
  </si>
  <si>
    <t>Directional signage's are displayed in hospital for easy access to Pharmacy/Generic drug store</t>
  </si>
  <si>
    <t>List of Drugs available displayed at Pharmacy</t>
  </si>
  <si>
    <t xml:space="preserve">Status of availability of drugs  is updated daily </t>
  </si>
  <si>
    <t>Timing for dispensing counter of pharmacy   are displayed</t>
  </si>
  <si>
    <t>User charges in r/o services are displayed at entrance of generic drug store</t>
  </si>
  <si>
    <t>Availability of separate Queue for Male and female at dispensing counter</t>
  </si>
  <si>
    <t>Pharmacy has easy access for moment of goods</t>
  </si>
  <si>
    <t>Check for availability of ramp and goods trolley/ cart</t>
  </si>
  <si>
    <t>Method of Administration /taking of  the medicines is informed to patient/ their relative by pharmacist as per  doctors prescription in OPD Pharmacy</t>
  </si>
  <si>
    <t>Free drugs and consumables for JSSK beneficiaries</t>
  </si>
  <si>
    <t>Pharmacy provides generic drug list to all hospital department</t>
  </si>
  <si>
    <t>Check that  patient party has not incurred expenditure on purchasing drugs or consumables from outside.</t>
  </si>
  <si>
    <t xml:space="preserve">Free drugs  for BPL patients </t>
  </si>
  <si>
    <t>Local purchase of stock out drugs/ Reimbursement of expenditure to the beneficiaries</t>
  </si>
  <si>
    <t>Hospital has allocated space for Pharmacy in OPD</t>
  </si>
  <si>
    <t xml:space="preserve">Minimum space required is 250sq F or                          5% of average OPD X 0.8 sq m.                     </t>
  </si>
  <si>
    <t xml:space="preserve">Dispensary  has adequate waiting space  as per load </t>
  </si>
  <si>
    <t>Pharmacy has  patients sitting  arrangement as per requirement</t>
  </si>
  <si>
    <t xml:space="preserve">Dispensary counter has provision of shade    </t>
  </si>
  <si>
    <t>Dedicated area for keeping medical gases</t>
  </si>
  <si>
    <t>Dedicated area for keeping inflammables</t>
  </si>
  <si>
    <t>Demarcated area for keeping instruments and consumables</t>
  </si>
  <si>
    <t>Dedicated area for cold chain management</t>
  </si>
  <si>
    <t>Availability of adequate circulation area for easy moment of staff , drugs and carts</t>
  </si>
  <si>
    <t>Adeqauate No of drug dispensing counter as per load</t>
  </si>
  <si>
    <t>Unidirectional flow of goods in the Pharmacy .</t>
  </si>
  <si>
    <t>Receipt and Inspection area at one side and issue area on the other side</t>
  </si>
  <si>
    <t>Pharmacy does not have temporary connections and loosely hanging wires</t>
  </si>
  <si>
    <t>Stabilizer is provided for cold chain room</t>
  </si>
  <si>
    <t>Windows of drug store have grills and wire meshwork</t>
  </si>
  <si>
    <t xml:space="preserve">Floors of the Pharmacy department are non slippery and even </t>
  </si>
  <si>
    <t>Pharmacy has plan for  safe storage and handling of potentially flammable materials.</t>
  </si>
  <si>
    <t>Department has sufficient fire  exit to permit safe escape to its occupant at time of fire</t>
  </si>
  <si>
    <t>Pharmacy has installed fire Extinguisher  that is Class A , Class B C type or ABC type</t>
  </si>
  <si>
    <t>Availability of Pharmacist</t>
  </si>
  <si>
    <t>Inventory management</t>
  </si>
  <si>
    <t xml:space="preserve"> Cold chain management  of ILR and deep freezer</t>
  </si>
  <si>
    <t xml:space="preserve">Rational use of drugs </t>
  </si>
  <si>
    <t xml:space="preserve">Prescription Audit </t>
  </si>
  <si>
    <t>Staff is skilled for estimation of the requirement and proper storage of the drugs</t>
  </si>
  <si>
    <t>Staff is skilled for maintaining pharmacy records and bin  cards</t>
  </si>
  <si>
    <t>As per State EDL</t>
  </si>
  <si>
    <t>Antibiotics</t>
  </si>
  <si>
    <t>Anti Diarrhoeal</t>
  </si>
  <si>
    <t>Dressing material</t>
  </si>
  <si>
    <t>IV fluids and plasma expenders</t>
  </si>
  <si>
    <t>Eye and ENT drops</t>
  </si>
  <si>
    <t>Anti allergic</t>
  </si>
  <si>
    <t>Drugs acting on Digestive system</t>
  </si>
  <si>
    <t>Drugs acting on cardio vascular system</t>
  </si>
  <si>
    <t>Drugs acting on central/Peripheral Nervous system</t>
  </si>
  <si>
    <t>Drugs acting on respiratory system</t>
  </si>
  <si>
    <t>Drugs acting on uro genital system</t>
  </si>
  <si>
    <t>Drugs used on Obstetrics and Gynaecology</t>
  </si>
  <si>
    <t>Hormonal Preparation</t>
  </si>
  <si>
    <t>Other drugs and materials</t>
  </si>
  <si>
    <t>Vaccine drug and logistics</t>
  </si>
  <si>
    <t>Surgical accessories for Eye</t>
  </si>
  <si>
    <t>Vitamins and nutritional supplement</t>
  </si>
  <si>
    <t xml:space="preserve">Availability of Consumables </t>
  </si>
  <si>
    <t>As per Sate EDL</t>
  </si>
  <si>
    <t xml:space="preserve">Availability of Equipment for maintenance of Cold chain </t>
  </si>
  <si>
    <t>ILR, Deep Freezers, Insulated carrier boxes with ice packs,</t>
  </si>
  <si>
    <t>Storage furniture for drug store</t>
  </si>
  <si>
    <t>Racks ,Cupboards, Sectional Drawer cabinet/ Shelves, Work table</t>
  </si>
  <si>
    <t>ILR, Deep freezer and Refrigerator</t>
  </si>
  <si>
    <t xml:space="preserve">Calibration of thermometers at cold chain room </t>
  </si>
  <si>
    <t xml:space="preserve">Operating instructions for ILR/ Deep Freezers are available at cold chain room </t>
  </si>
  <si>
    <t xml:space="preserve">Drug store has process to consolidate and calculate the consumption of all drugs and consumables </t>
  </si>
  <si>
    <t>Forecasting  of drugs and consumables  is done scientifically  based on consumption and disease load</t>
  </si>
  <si>
    <t>Staff is trained for forecast  the requirement using scientific system</t>
  </si>
  <si>
    <t xml:space="preserve">Facility has a established procedures for local purchase of drugs in emergency conditions </t>
  </si>
  <si>
    <t>Hospital has system for placing requisition to district drug store</t>
  </si>
  <si>
    <t>There is specified place to store medicines in Pharmacy and drug store</t>
  </si>
  <si>
    <t>All the shelves/racks containing medicines  are labelled in  pharmacy and drug store</t>
  </si>
  <si>
    <t xml:space="preserve">Product of similar name and different strength are stored separately </t>
  </si>
  <si>
    <t>Heavy items are stored at lower shelves/racks</t>
  </si>
  <si>
    <r>
      <rPr>
        <sz val="7"/>
        <color theme="1"/>
        <rFont val="Times New Roman"/>
        <family val="1"/>
      </rPr>
      <t xml:space="preserve"> </t>
    </r>
    <r>
      <rPr>
        <sz val="11"/>
        <color theme="1"/>
        <rFont val="Calibri"/>
        <family val="2"/>
        <scheme val="minor"/>
      </rPr>
      <t>Fragile items are not stored at the edges of the shelves.</t>
    </r>
  </si>
  <si>
    <t>Sound alike and look alike medicines are stored separately in patient care area and pharmacy</t>
  </si>
  <si>
    <t xml:space="preserve">There is separate shelf /rack for storage near expiry drugs </t>
  </si>
  <si>
    <t xml:space="preserve">Drug store and pharmacy has system of inventory Management </t>
  </si>
  <si>
    <t>Drugs and consumables are stored away from water and sources of  heat,
direct sunlight etc.</t>
  </si>
  <si>
    <t>Medications that are considered light-sensitive will be stored in closed drawers.</t>
  </si>
  <si>
    <t>Drugs are not stored at floor and adjacent to wall</t>
  </si>
  <si>
    <t>Pallets are provided if required to store at floor</t>
  </si>
  <si>
    <t>Dispensing counter has system to check the expiry of drugs</t>
  </si>
  <si>
    <t>Drug store has system to check the expiry of drugs</t>
  </si>
  <si>
    <t>Drug store has system to inform the patient care areas about near expiry/expired drugs</t>
  </si>
  <si>
    <t xml:space="preserve">There is a system of  periodic random quality testing of drugs </t>
  </si>
  <si>
    <t xml:space="preserve">Physical verification of inventory is done periodically </t>
  </si>
  <si>
    <t>Facility uses bin card system</t>
  </si>
  <si>
    <t xml:space="preserve">First expiry first out system is established for drugs </t>
  </si>
  <si>
    <t xml:space="preserve">Stores has defined minimum stock for each category of drug as per there consumption pattern </t>
  </si>
  <si>
    <t xml:space="preserve">Reorder level is defined for each category of drugs </t>
  </si>
  <si>
    <t xml:space="preserve">Drug store has  inventory management software </t>
  </si>
  <si>
    <t>Drugs are categorized in Vital, Essential and Desirable</t>
  </si>
  <si>
    <t>Hospital has system to take medicines from store in case of emergency or if required urgently</t>
  </si>
  <si>
    <t xml:space="preserve">Check vaccines are kept in sequence </t>
  </si>
  <si>
    <t>(Top to bottom) : Hep B, DPT, DT, TT, BCG, Measles, OPV</t>
  </si>
  <si>
    <t>Work instruction for storage of vaccines are displayed at point of use</t>
  </si>
  <si>
    <t>ILR and deep freezer have functional  temperature monitoring devices</t>
  </si>
  <si>
    <t xml:space="preserve">There is system in place to maintain temperature chart of ILR  </t>
  </si>
  <si>
    <t>Temp. of ILR: Min +2OC to 8Oc in case of power failure min temp. +10OC . Daily temperature log are maintained</t>
  </si>
  <si>
    <t xml:space="preserve">There is system in place to maintain temperature chart of  deep freezers </t>
  </si>
  <si>
    <t>Temp. of Deep freezer cabinet is maintained between -15OC to -25OC.Daily temperature log are maintained</t>
  </si>
  <si>
    <t>Check thermometer in ILR is in hanging position</t>
  </si>
  <si>
    <t>ILR and deep freezer has functional alarm system</t>
  </si>
  <si>
    <t xml:space="preserve">Staff is aware of Hold over time of cold storage equipments </t>
  </si>
  <si>
    <t xml:space="preserve">Narcotic medicines are kept in double lock </t>
  </si>
  <si>
    <t>As per Narcotic act, Narcotic medicines are kept in 2 Keys with 2 locks kept by 2 different persons</t>
  </si>
  <si>
    <t>Empty ampoules/strips are returned along with narcotic administration detail sheet</t>
  </si>
  <si>
    <t>Hospital has system to discard the expired narcotic drugs</t>
  </si>
  <si>
    <t>Discarded narcotic drugs are documented with  witness.</t>
  </si>
  <si>
    <t>Facility maintains the list of narcotic and psychotropic drugs available at facility</t>
  </si>
  <si>
    <t>Adequate Illumination at drug store</t>
  </si>
  <si>
    <t>Adequate Illumination at dispensing counter</t>
  </si>
  <si>
    <t>Temperature control and ventilation in pharmacy</t>
  </si>
  <si>
    <t>Security arrangement at pharmacy</t>
  </si>
  <si>
    <t>No condemned/Junk material in the Pharmacy and drug store</t>
  </si>
  <si>
    <t xml:space="preserve">Availability of power back in Pharmacy </t>
  </si>
  <si>
    <t>Availability of power back for cold chain</t>
  </si>
  <si>
    <t>License for storing spirit</t>
  </si>
  <si>
    <t xml:space="preserve">Pharmacist adhere to their respective dress code </t>
  </si>
  <si>
    <t xml:space="preserve">Drugs are purchased in generic name only </t>
  </si>
  <si>
    <t>Facility has essential drug list as per State guideline</t>
  </si>
  <si>
    <t xml:space="preserve">Facility provide list of drugs available to different departments as per essential drug list </t>
  </si>
  <si>
    <t xml:space="preserve">Facility  has enabling order from state for writing drugs in generic name only </t>
  </si>
  <si>
    <t>There is system of conducting periodic prescription audit to ensure that only generic drugs are prescribed</t>
  </si>
  <si>
    <t>Hospital has its own drug formulary based on EDL</t>
  </si>
  <si>
    <t xml:space="preserve">Drug formulary is available with doctors and nurses/ clinical table </t>
  </si>
  <si>
    <t>Hospital has system to review the drug formulary as per EDL at defined intervals</t>
  </si>
  <si>
    <t>Hospital has system to review the prescription as per drug formulary and STG</t>
  </si>
  <si>
    <t>Pharmacy has list of high risk drugs are available</t>
  </si>
  <si>
    <t>Bin cards, indent forms etc</t>
  </si>
  <si>
    <t xml:space="preserve">Pharmacy  records are labeled and indexed </t>
  </si>
  <si>
    <t>Records are maintained for  Pharmacy</t>
  </si>
  <si>
    <t xml:space="preserve">Pharmacy has adequate facility for storage of records </t>
  </si>
  <si>
    <t xml:space="preserve">Check for Pharmacist are aware of Hospital Antibiotic Policy </t>
  </si>
  <si>
    <t>Disposal of expired drugs as per state guidelines</t>
  </si>
  <si>
    <t>Physical verification of the inventory by Pharmacist/hospital manager at periodic intervals</t>
  </si>
  <si>
    <t>Periodic and random sampling of the drugs for Quality Assurance</t>
  </si>
  <si>
    <t>By drug controller/State Drug quality Assurance</t>
  </si>
  <si>
    <t>Department has documented procedure for indent the drugs and items from district drug  warehouse</t>
  </si>
  <si>
    <t>Department has documented procedure for local purchase of drugs/ generic drug stores</t>
  </si>
  <si>
    <t xml:space="preserve">Department has documented procedure for  reception of drugs and items </t>
  </si>
  <si>
    <t>Department has documented procedure for storage of drugs</t>
  </si>
  <si>
    <t>Department has documented procedure for disposal of expired drugs</t>
  </si>
  <si>
    <t>Department has documented procedure for dispensing of medicines at Pharmacy</t>
  </si>
  <si>
    <t>Department has documented procedure of indenting the drugs to patient care area</t>
  </si>
  <si>
    <t>Department has documented procedure for issue of the drugs in emergency condition</t>
  </si>
  <si>
    <t>Department has documented procedure for maintenance of temperature of ILR/Deep freezer /refrigerators</t>
  </si>
  <si>
    <t>Department has documented procedure for maintaining near expiry drugs at store and pharmacy</t>
  </si>
  <si>
    <t>Department has documented procedure for rational use of drugs and prescription audit</t>
  </si>
  <si>
    <t>Department has documented procedure for storage of narcotic and psychotropic drugs</t>
  </si>
  <si>
    <t xml:space="preserve">Department has documented   system for  periodic random check and quality  testing of drugs </t>
  </si>
  <si>
    <t>Work instruction for storing drugs, Cold chain management</t>
  </si>
  <si>
    <t>Pharmacy department co ordinate the prescription audit</t>
  </si>
  <si>
    <t>Storage and compilation of records of prescription audit</t>
  </si>
  <si>
    <t>Percentage of drugs available against essential drug list for OPD</t>
  </si>
  <si>
    <t xml:space="preserve">Percentage of drugs available against essential drug list for IPD </t>
  </si>
  <si>
    <t>Expenditure on drugs procured throughlocal purchase for BPL patient</t>
  </si>
  <si>
    <t>Number of stock out situations in Vital  category medicines</t>
  </si>
  <si>
    <t xml:space="preserve">Turn Around time for dispensing medicine at Pharmacy </t>
  </si>
  <si>
    <t>% of drugs expired during the months</t>
  </si>
  <si>
    <t xml:space="preserve">Proportion of prescription found prescribing non generic drugs </t>
  </si>
  <si>
    <t xml:space="preserve">No of advere drug reaction per thosuand patients </t>
  </si>
  <si>
    <t>Antibiotic rate</t>
  </si>
  <si>
    <t>No. of antibiotic prescribed /No. of patient admiited or consulted</t>
  </si>
  <si>
    <t>Percentage of irrational use of drugs/overprescription</t>
  </si>
  <si>
    <t xml:space="preserve">Waiting time for Pharmacy Counter </t>
  </si>
  <si>
    <t xml:space="preserve">Checklist for Auxillary Services </t>
  </si>
  <si>
    <t xml:space="preserve">Auxillary Services Score Card </t>
  </si>
  <si>
    <t xml:space="preserve">Auxillary Services Score </t>
  </si>
  <si>
    <t xml:space="preserve">Availability of operational  Kitchen </t>
  </si>
  <si>
    <t>Functional Kitchen within the premise of the hospital</t>
  </si>
  <si>
    <t>Availability of functional laundry</t>
  </si>
  <si>
    <t>Arrangement of laundry services inhouse or outsourced</t>
  </si>
  <si>
    <t>Availability of functional security services 24 X7</t>
  </si>
  <si>
    <t>Availability of Housekeeping  services 24X7</t>
  </si>
  <si>
    <t>Availability of waste disposal services</t>
  </si>
  <si>
    <t>Arrangement for disposal of Bio medical and general waste Inhouse or outsouced</t>
  </si>
  <si>
    <t>Availability of maintenance  services 24X7</t>
  </si>
  <si>
    <t>Includes Physical infrastructure maintenance and equipment maintenance</t>
  </si>
  <si>
    <t>Availability of Medical record department</t>
  </si>
  <si>
    <t>Availability of departmental signage for support service department</t>
  </si>
  <si>
    <t>Medical records are provided  to patient/ Next to kin on request</t>
  </si>
  <si>
    <t>MRD has system to maintain Confidentiality of patient records</t>
  </si>
  <si>
    <t>Patient records are not shared except the patient until it is authorized by law</t>
  </si>
  <si>
    <t>Availability of free diet</t>
  </si>
  <si>
    <t>Free diet for BPL patients and JSSK beneficiaries</t>
  </si>
  <si>
    <t>Dietary Department has adequate space as per requirement</t>
  </si>
  <si>
    <t>15-20 sq ft/bed space requirement for 100 and more than 100 bed hospital.</t>
  </si>
  <si>
    <t>Laundry  Department has adequate space as per requirement</t>
  </si>
  <si>
    <t>Minimum space requirement 10sq ft/bed</t>
  </si>
  <si>
    <t>Medical record Department has adequate space as per requirement</t>
  </si>
  <si>
    <t>Minimum space requirement is 2.5 to 3,5 sq ft per bed</t>
  </si>
  <si>
    <t>Check Dietary department has demarcated and dedicated area for various activities</t>
  </si>
  <si>
    <t xml:space="preserve"> Layout as per functional flow that is receipt, storage, daily storage, preparation, Cooking   area ,Service area, dish washing area, Garbage collection area and administrative area.</t>
  </si>
  <si>
    <t>Check laundry department has demarcated and dedicated area for its various activities</t>
  </si>
  <si>
    <t>Layout as per functional flow that is  from dirty end (receipt) to clean end (Issue). That is receipt, sorting, sluicing, washing, drying, ironing and issue</t>
  </si>
  <si>
    <t xml:space="preserve">Layout as per functional flow that is receipt,  checking of completion of records, indexing and filling of records, storage. </t>
  </si>
  <si>
    <t>Availability of adequate circulation area for easy moment of staff , goods and food trolley in dietary department</t>
  </si>
  <si>
    <t xml:space="preserve">Availability of adequate circulation area for easy moment of staff, equipments and carts in laundry </t>
  </si>
  <si>
    <t>Availability of adequate circulation area in MRD</t>
  </si>
  <si>
    <t xml:space="preserve">All support services department are connected with intercom </t>
  </si>
  <si>
    <t>Unidirectional flow of goods and services in dietary services</t>
  </si>
  <si>
    <t>Unidirectional flow of goods and services in laundry services</t>
  </si>
  <si>
    <t>Support services departments does not have temporary connections and loosely hanging wires</t>
  </si>
  <si>
    <t>Equipments in wet areas like Laundry and Kitchen are equipped with ground fault protection and designed for wet conditions</t>
  </si>
  <si>
    <t xml:space="preserve">Floors of the Support services are non slippery and even </t>
  </si>
  <si>
    <t>Building  has sufficient fire  exit to permit safe escape to its occupant at time of fire</t>
  </si>
  <si>
    <t>dietary department laundry and Medical record department</t>
  </si>
  <si>
    <t>Dietary Department has plan for  safe storage and handling of potentially flammable materials.</t>
  </si>
  <si>
    <t>Support services has installed fire Extinguisher  that is Class A , Class B C type or ABC type are installed in adeqaute number at every strategic points</t>
  </si>
  <si>
    <t>Availability of Dietician</t>
  </si>
  <si>
    <t>Availability of MRD technician</t>
  </si>
  <si>
    <t>Availability of washer man</t>
  </si>
  <si>
    <t>Availability of Cook</t>
  </si>
  <si>
    <t>Availability of Data Entry operator for MRD</t>
  </si>
  <si>
    <t xml:space="preserve"> Bio Medical waste Management</t>
  </si>
  <si>
    <t>Infection Control Management</t>
  </si>
  <si>
    <t>Training on Medical record Management</t>
  </si>
  <si>
    <t>MRD Staff is skilled for indexing and storage of Medical records</t>
  </si>
  <si>
    <t>Laundry staff is skilled for segregating and processing of soiled and infectious linen</t>
  </si>
  <si>
    <t>Availability of consumables at dietary department</t>
  </si>
  <si>
    <t>Cap, gowns, gloves, Detergent for cleaning of utensil and Soap for hand washing</t>
  </si>
  <si>
    <t>Availability of consumables at laundry department</t>
  </si>
  <si>
    <t>Detergent and disinfectant, Heavy utility gloves, apron.</t>
  </si>
  <si>
    <t>Refrigerator</t>
  </si>
  <si>
    <t>Availability of Equipments &amp; utensils for Dietary department</t>
  </si>
  <si>
    <t xml:space="preserve">Refrigerator, LPG, food trolley and cooking utensils </t>
  </si>
  <si>
    <t>Availability of Equipments for Laundry</t>
  </si>
  <si>
    <t>Washing machine, drier, Iron, Separate trolley for clean and dirty linen</t>
  </si>
  <si>
    <t>Availability of Equipments for Medical record department</t>
  </si>
  <si>
    <t>Computer with scanner</t>
  </si>
  <si>
    <t>Availability of furniture and fixtures for Dietary department</t>
  </si>
  <si>
    <t>Exhaust fan, Storage containers, Work bench/slab, Utensil stand</t>
  </si>
  <si>
    <t>Availability of furniture and fixtures for laundry department</t>
  </si>
  <si>
    <t>Stand/ Hanger for drying of linen, Iron table, Cupboard</t>
  </si>
  <si>
    <t>Availability of furniture and fixtures for Medical record department</t>
  </si>
  <si>
    <t>Racks and cupboard, table, Sectional Drawer cabinet/ Shelves,</t>
  </si>
  <si>
    <t xml:space="preserve">All equipments are covered under AMC including preventive maintenance </t>
  </si>
  <si>
    <t>Adequate Illumination at Kitchen</t>
  </si>
  <si>
    <t>Adequate Illumination at Laundry</t>
  </si>
  <si>
    <t>Adequate Illumination at Medical record department</t>
  </si>
  <si>
    <t xml:space="preserve">Hospital ensures unauthorised entry into  dietary department is not permitted </t>
  </si>
  <si>
    <t xml:space="preserve">Hospital ensures unauthorised entry into  Laundry department is not permitted </t>
  </si>
  <si>
    <t xml:space="preserve">Hospital ensures unauthorised entry into  Medical record department is not permitted </t>
  </si>
  <si>
    <t>Temperature control and ventilation in dietary department</t>
  </si>
  <si>
    <t>Temperature control and ventilation in Laundry</t>
  </si>
  <si>
    <t>Temperature control and ventilation in Medical record Department</t>
  </si>
  <si>
    <t>Dietary department, laundry and medical record department</t>
  </si>
  <si>
    <t>No condemned/Junk material in the Diet department</t>
  </si>
  <si>
    <t>No condemned/Junk material in the Laundry</t>
  </si>
  <si>
    <t>No condemned/Junk material in the MRD</t>
  </si>
  <si>
    <t>No stray animal/rodent/birds/pests</t>
  </si>
  <si>
    <t>Dietary and laundry department</t>
  </si>
  <si>
    <t>Availability of power back up</t>
  </si>
  <si>
    <t>For Laundry, Diet and MRD department</t>
  </si>
  <si>
    <t>Hospital has defined diet schedule for the patients.</t>
  </si>
  <si>
    <t xml:space="preserve">                                                                             </t>
  </si>
  <si>
    <t>Hospital has Special diet schedule for the critical ill patients suffering from Heart Disease, Hypertension, Diabetes, Pregnant Women, diarrhoea and renal patients</t>
  </si>
  <si>
    <t>Dietary department has system to calculate the number of diets to be prepared</t>
  </si>
  <si>
    <t>Dietary department has procedure for procurement  of perishable and non perishable items</t>
  </si>
  <si>
    <t>Time interval for procurement of Perishable and non perishable items is fixed</t>
  </si>
  <si>
    <t>Perishable items  are stored in the cold room or refrigerators.</t>
  </si>
  <si>
    <t>Like milk, cheese, butter, egg, vegetables, and fruits</t>
  </si>
  <si>
    <t>Non perishable items are kept in racks/ storage container, in ventilated and rodent proof room</t>
  </si>
  <si>
    <t xml:space="preserve">All the food items are stored above floor level. </t>
  </si>
  <si>
    <t>Food is prepared by trained staff, ensuring  standards practices</t>
  </si>
  <si>
    <t xml:space="preserve">There is a procedure for the distribution of the diet </t>
  </si>
  <si>
    <t>Ensure diet is supplied at defined duration.</t>
  </si>
  <si>
    <t xml:space="preserve">Distribution of the food is done in covered food trolleys </t>
  </si>
  <si>
    <t>Dietary department has system to check the quality of food provided to patient</t>
  </si>
  <si>
    <t>There is designated person preferably nurse in Ward to check the Quality of food</t>
  </si>
  <si>
    <t>Dietary department has procedure to collect and dispose of kitchen garbage at defined interval and place</t>
  </si>
  <si>
    <t>There is practice of calculating and maintaining buffer stock in Kitchen</t>
  </si>
  <si>
    <t>Department maintained stock and expenditure register in Kitchen</t>
  </si>
  <si>
    <t>There is system to replenish raw food material</t>
  </si>
  <si>
    <t xml:space="preserve">Hospital has sufficient set of linen available per bed </t>
  </si>
  <si>
    <t xml:space="preserve">at least 5 sets for each functional bed </t>
  </si>
  <si>
    <t>Hospital/ department has inventory of total linen available with category wise distribution in every area</t>
  </si>
  <si>
    <t>Patient, staff and bed linen</t>
  </si>
  <si>
    <t>Linen department has system for Periodic physical verification of linen inventory</t>
  </si>
  <si>
    <t>To check the theft and pilferage</t>
  </si>
  <si>
    <t>Linen department has separate trolley for distribution of clean linen and collection of dirty linen</t>
  </si>
  <si>
    <t>Linen are transported into closed leak proof containers /bags</t>
  </si>
  <si>
    <t xml:space="preserve">Infectious and non infectious linen are transported into separate containers / bags </t>
  </si>
  <si>
    <t>Linen department has system of sorting of different category of linen before putting in to washing machine</t>
  </si>
  <si>
    <t>Soiled, infected fouled type of linen</t>
  </si>
  <si>
    <t>Linen department has procedure for sluicing of soiled, infected and fouled linen</t>
  </si>
  <si>
    <t>Linen department has procedure to keep record of daily load received from each department</t>
  </si>
  <si>
    <t xml:space="preserve">Hospital has system/ designated person  to check quality of washed linen </t>
  </si>
  <si>
    <t>There is a fix time for collection for dirty linen and supply of clean linen</t>
  </si>
  <si>
    <t>There is a system for verifying the quantity of linen received</t>
  </si>
  <si>
    <t>There is procedure for condemnation of linen</t>
  </si>
  <si>
    <t xml:space="preserve">There is system to check pilferage of linen from ward </t>
  </si>
  <si>
    <t>Security guards keep vigil</t>
  </si>
  <si>
    <t>There is designated  in charge for Laundry department</t>
  </si>
  <si>
    <t>There is designated  in charge for Dietary department</t>
  </si>
  <si>
    <t>There is designated  in charge for MRD department</t>
  </si>
  <si>
    <t xml:space="preserve">Staff is  adhere to their respective dress code </t>
  </si>
  <si>
    <t xml:space="preserve">Diet Registers are maintained at Kitchen </t>
  </si>
  <si>
    <t xml:space="preserve">Laundry registers are maintained at laundry </t>
  </si>
  <si>
    <t>Hospital has procedure for collection, Compilation and maintenance of patient's records after discharge</t>
  </si>
  <si>
    <t xml:space="preserve">Medical record department has system to check for completion of records </t>
  </si>
  <si>
    <t>Checking the records as per checklist for completion</t>
  </si>
  <si>
    <t>Medical record department has system for ICD coding /indexing the records</t>
  </si>
  <si>
    <t>As per ICD coding / indexing name, disease, diagnosis, physician and surgical procedure carried out</t>
  </si>
  <si>
    <t>Medical record department has system to generate statistics for clinical  use</t>
  </si>
  <si>
    <t>Submitting the reports to required health authorities (Birth death notification, notification of communicable diseases etc)</t>
  </si>
  <si>
    <t>Medical record department has system to generate statistics for administrative  use</t>
  </si>
  <si>
    <t xml:space="preserve">Hospital information system </t>
  </si>
  <si>
    <t>Medical record department has system for filling and safe storage of records</t>
  </si>
  <si>
    <t xml:space="preserve">Medical record department has procedure for retention/Preservation of records </t>
  </si>
  <si>
    <t>Retention is as per state guideline</t>
  </si>
  <si>
    <t>Medical record department has procedure for destruction  of old records</t>
  </si>
  <si>
    <t>Medical records department has system for retrieval of records</t>
  </si>
  <si>
    <t xml:space="preserve">Medical record department has procedure for production of records in Courts of law when summoned </t>
  </si>
  <si>
    <t>In case of MLC</t>
  </si>
  <si>
    <t>Medical records are issued to authorized personnel only</t>
  </si>
  <si>
    <t>To patient/next kin to patient</t>
  </si>
  <si>
    <t>Availability of hand washing Facility in kitchen</t>
  </si>
  <si>
    <t>Preferably in preparation and cooking area</t>
  </si>
  <si>
    <t>Availability of Running Water (Hot and cold)</t>
  </si>
  <si>
    <t>Availability of soap with soap dish/ liquid antiseptic with dispenser</t>
  </si>
  <si>
    <t>Clean gloves are available for distribution of food</t>
  </si>
  <si>
    <t>Availability of apron</t>
  </si>
  <si>
    <t>Availability of caps</t>
  </si>
  <si>
    <t>Availability of Heavy duty gloves for laundry</t>
  </si>
  <si>
    <t>Availability of gum boats for laundry</t>
  </si>
  <si>
    <t xml:space="preserve">No reuse of disposable gloves,  caps and aprons. </t>
  </si>
  <si>
    <t xml:space="preserve">Cleaning and decontamination of food preparation surfaces like cutting board </t>
  </si>
  <si>
    <t xml:space="preserve">Ask the cleanliness and ask staff how frequent they clean it </t>
  </si>
  <si>
    <t xml:space="preserve">Cleaning of utensils and food trolleys </t>
  </si>
  <si>
    <t xml:space="preserve">Check the cleanliness and how frequent they clean it </t>
  </si>
  <si>
    <t>Decontamination of heavily soiled linen</t>
  </si>
  <si>
    <t xml:space="preserve">Cleaning of washing equipments </t>
  </si>
  <si>
    <t>Proper cleaning of items used for  preparation and cooking of food</t>
  </si>
  <si>
    <t>Facility layout ensures separation of routes for clean and dirty items in kitchen</t>
  </si>
  <si>
    <t>Facility layout ensures separation of routes for clean and dirty items in laundry</t>
  </si>
  <si>
    <t xml:space="preserve">Surface &amp; fixtures are visibly clean with no dust or debris </t>
  </si>
  <si>
    <t xml:space="preserve">Floors are clean </t>
  </si>
  <si>
    <t xml:space="preserve">No stray animals in the facility/ Patient Care areas </t>
  </si>
  <si>
    <t>Daily disposal of food waste with general waste</t>
  </si>
  <si>
    <t>Hospital has system to take feed back regarding quality of diet</t>
  </si>
  <si>
    <t>Hospital  has system to take feed back regarding cleanliness of linen provided</t>
  </si>
  <si>
    <t xml:space="preserve">Kitchen is has system of regular external inspection by Municipal/ FDA authorities </t>
  </si>
  <si>
    <t>Standard operating procedure for Dietary department has been prepared and approved</t>
  </si>
  <si>
    <t>Standard operating procedure for Laundry Department has been prepared and approved</t>
  </si>
  <si>
    <t>Standard operating procedure for Medical record Department has been prepared and approved</t>
  </si>
  <si>
    <t>Record Department has documented procedure for indexing of the records</t>
  </si>
  <si>
    <t>Record Department has documented procedure for receiving, compiling,  and maintaining records</t>
  </si>
  <si>
    <t>Record Department has documented procedure for issuing of the records</t>
  </si>
  <si>
    <t>Record Department has documented procedure for retention of records</t>
  </si>
  <si>
    <t xml:space="preserve">Record department has documented procedure for pest and rodent control </t>
  </si>
  <si>
    <t xml:space="preserve">Diet department has documented procedure for diet schedule </t>
  </si>
  <si>
    <t>Diet department has documented procedure for calculation of diet required in wards</t>
  </si>
  <si>
    <t xml:space="preserve">Diet department has documented procedure for procurement of food items </t>
  </si>
  <si>
    <t>Diet department has documented procedure for preparation and distribution of food</t>
  </si>
  <si>
    <t>Diet department has documented procedure to check the quality of food provided to the patient</t>
  </si>
  <si>
    <t>Diet department has documented procedure for disposal of remaining food</t>
  </si>
  <si>
    <t xml:space="preserve">Diet department has documented procedure for cleaning of kitchen and utensils </t>
  </si>
  <si>
    <t xml:space="preserve">Diet department has documented procedure for checkups of kitchen workers at defined intervals </t>
  </si>
  <si>
    <t>Linen department has documented procedure for collection, sorting and cleaning of linen</t>
  </si>
  <si>
    <t>Linen department has documented procedure for sluicing of the blood/ body fluid stained linen</t>
  </si>
  <si>
    <t>Linen department has documented procedure for distribution of linen in all patient care area</t>
  </si>
  <si>
    <t>Linen department has documented procedure for physical verification of the linen for cleanliness or torn out</t>
  </si>
  <si>
    <t>Linen department has documented procedure for condemnation of linen</t>
  </si>
  <si>
    <t>Linen department has documented procedure corrective and preventive maintenance of laundry equipments</t>
  </si>
  <si>
    <t>Security department has documented procedure for duty hours</t>
  </si>
  <si>
    <t xml:space="preserve">Security department has documented procedure for control of incoming and outgoing items  </t>
  </si>
  <si>
    <t>Security department has documented procedure for visiting hours in patient care area</t>
  </si>
  <si>
    <t>Security department has documented procedure for fire safety in hospital</t>
  </si>
  <si>
    <t>Security department has documented procedure for electrical safety</t>
  </si>
  <si>
    <t xml:space="preserve">Security department has documented procedure for training and drills of security staff </t>
  </si>
  <si>
    <t>Work instruction/clinical  protocols are displayed in Dietary Department</t>
  </si>
  <si>
    <t>Work instruction/clinical  protocols are displayed in Laundry Department</t>
  </si>
  <si>
    <t>Work instruction/clinical  protocols are  displayed in Medical Record Department</t>
  </si>
  <si>
    <t>Work instructions are displayed for hospital cleaniness</t>
  </si>
  <si>
    <t>Storage and compilation of records medical  audit</t>
  </si>
  <si>
    <t>Storage and compilation of records death audit</t>
  </si>
  <si>
    <t xml:space="preserve">No of cases for which medical audit done </t>
  </si>
  <si>
    <t xml:space="preserve">No of cases for which death audit is done </t>
  </si>
  <si>
    <t xml:space="preserve">Linen Index </t>
  </si>
  <si>
    <t>No. of bed sheet washed in a month/Patient bed days in month</t>
  </si>
  <si>
    <t>Diet Index</t>
  </si>
  <si>
    <t>No. of meals provided in the month/no. of times meal served in a day * bed days</t>
  </si>
  <si>
    <t xml:space="preserve">Proportion of maternal deaths audited </t>
  </si>
  <si>
    <t xml:space="preserve">Proportion of newborn deaths audited </t>
  </si>
  <si>
    <t>Cycle for laundry services</t>
  </si>
  <si>
    <t>Time elapsed between collection of used linen and receiving clean linen</t>
  </si>
  <si>
    <t>Proportion of special diets</t>
  </si>
  <si>
    <t>No. of special diets (diabetic, hypertensive, semi solid or other diet) in the month*100/tital no. of diets provided in the month</t>
  </si>
  <si>
    <t xml:space="preserve">Death Audit Score </t>
  </si>
  <si>
    <t>Waiting time for getting handicap certificate</t>
  </si>
  <si>
    <t>Waiting time for getting death certificate</t>
  </si>
  <si>
    <t>Patient feedback on cleanliness of linen</t>
  </si>
  <si>
    <t xml:space="preserve">Patient feedback on quality of food </t>
  </si>
  <si>
    <t xml:space="preserve">Checklist for Mortuary </t>
  </si>
  <si>
    <t xml:space="preserve">Mortuary Score Card </t>
  </si>
  <si>
    <t>Mortuary Score</t>
  </si>
  <si>
    <t>Checklist for Mortuary</t>
  </si>
  <si>
    <t xml:space="preserve">Checkpoints </t>
  </si>
  <si>
    <t>Audit Support</t>
  </si>
  <si>
    <t>Remark</t>
  </si>
  <si>
    <t>Availability of services 24X7</t>
  </si>
  <si>
    <t>Dead bodies are kept till the relatives take over the bodies</t>
  </si>
  <si>
    <t>Dead bodies are brought to hospital for medico legal post mortem work</t>
  </si>
  <si>
    <t>Unclaimed bodies are kept until disposal is arranged</t>
  </si>
  <si>
    <t>Facility for pathological post mortem</t>
  </si>
  <si>
    <t xml:space="preserve">Availability of departmental signage </t>
  </si>
  <si>
    <t xml:space="preserve">Signage's are available in local language and pictorial </t>
  </si>
  <si>
    <t xml:space="preserve">Post mortem records of deceased are issued to police/next kin of deceased as per state guideline </t>
  </si>
  <si>
    <t xml:space="preserve">Services are delivered in a manner that is sensitive to gender, religious and cultural needs, and there are no barrier on account of physical  economic, cultural or social reasons </t>
  </si>
  <si>
    <t>Religious and cultural preferences of deceased and relatives are taken in to consideration while handling over the body</t>
  </si>
  <si>
    <t>Availability of ramp/level ground for easy access of stretcher to mortuary/ post mortem room</t>
  </si>
  <si>
    <t>There are arrangements  that Post mortem room is not in direct line of sight of general public/ visitors</t>
  </si>
  <si>
    <t>Provision of curtain, screen or buffer area or any other in post mortem room</t>
  </si>
  <si>
    <t>Confidentiality of PM records are maintained  for all MLC cases</t>
  </si>
  <si>
    <t>Behaviour of staff is empathetic and courteous to deceased relative</t>
  </si>
  <si>
    <t xml:space="preserve">Privacy and confidentiality of   HIV and  suicidal cases </t>
  </si>
  <si>
    <t>The facility has defined and established grievance redressed system in place</t>
  </si>
  <si>
    <t>Availability of complaint box and display of process for grievance re redressed and whom to contact is displayed</t>
  </si>
  <si>
    <t xml:space="preserve">Adequate space to accommodate Post mortem and dead bodies  load </t>
  </si>
  <si>
    <t>Mortuary  has reception and waiting area as per requirement</t>
  </si>
  <si>
    <t>Waiting area has space of 17.5 sq m along with toilet and drinking water facility</t>
  </si>
  <si>
    <t>Mortuary  has cold room for body preservation of bodies as per requirement</t>
  </si>
  <si>
    <t>Cold room has area of 14 sq m and 6 cabinets for 101-300 beds and 8 cabinets for 301-500 beds</t>
  </si>
  <si>
    <t>Mortuary has post mortem room as per requirement</t>
  </si>
  <si>
    <t>Post mortem room has area of 17.5 sq m  for 101-300 beds and 21 sq m for 301-500 beds</t>
  </si>
  <si>
    <t>Mortuary and post mortem has Ancillary area as per requirement</t>
  </si>
  <si>
    <t>Ancillary area consist of Consultant room, mortuary supervisor room and stores</t>
  </si>
  <si>
    <t>Cold room and autopsy room are interconnected</t>
  </si>
  <si>
    <t>Cold room should lead to entrance area into autopsy room</t>
  </si>
  <si>
    <t xml:space="preserve">Access way connected from hospital to mortuary is covered </t>
  </si>
  <si>
    <t>As protection in wet weather and as screen from adjoining area</t>
  </si>
  <si>
    <t>Corridors of Mortuary area are wide enough to allow passage of trolleys</t>
  </si>
  <si>
    <t>Not less than 8 ft</t>
  </si>
  <si>
    <t xml:space="preserve">Availability of telephone and Intercom Services </t>
  </si>
  <si>
    <t>Availability of deep freezer for storage  as per load</t>
  </si>
  <si>
    <t>Mortuary has functional linkage with hospital Emergency, OT and IPD etc.</t>
  </si>
  <si>
    <t>Mortuary building does not have temporary connections and loosely hanging wires</t>
  </si>
  <si>
    <t>Floors of the Mortuary are thick, durable and can be easily cleaned</t>
  </si>
  <si>
    <t>Window have wire meshwork and intact window panes</t>
  </si>
  <si>
    <t xml:space="preserve">Floors of the Mortuary are non slippery and even </t>
  </si>
  <si>
    <t xml:space="preserve"> Fire Extinguisher  that is Class A , Class C type or ABC type are installed in mortuary</t>
  </si>
  <si>
    <t>Availability of specialist/MO to conduct autopsy as per state norms</t>
  </si>
  <si>
    <t>Availability of post mortem technician/assistant as per state guideline</t>
  </si>
  <si>
    <t>Availability of  sweeper in Mortuary</t>
  </si>
  <si>
    <t>Availability of security staff in mortuary</t>
  </si>
  <si>
    <t>Staff is skilled for preservation of dead bodies in the mortuary</t>
  </si>
  <si>
    <t>Staff is skilled for maintaining post mortem records</t>
  </si>
  <si>
    <t>Plastic bins</t>
  </si>
  <si>
    <t>for fixing specimens</t>
  </si>
  <si>
    <t xml:space="preserve"> Weighting Mechanise. Platform scale Weighting Whole body, Balance to weight 100gm to 10 Kg, Balance to weight 0.2 gm to 10gm</t>
  </si>
  <si>
    <t>Availability of Cutting Instruments trays</t>
  </si>
  <si>
    <t>Skull Cutter, Organ Knife blade, cartilage Knife, Caltin solid, Rib cutter, Brain knife, resection knife, Scissor (of varying sizes), forceps  (of varying sizes)</t>
  </si>
  <si>
    <t>Availability of Cabinets for storage of dead bodies</t>
  </si>
  <si>
    <t>Refrigerated body storage room, Instrument trolley</t>
  </si>
  <si>
    <t>Autoclave/ Boiler</t>
  </si>
  <si>
    <t>Availability of Post mortem table</t>
  </si>
  <si>
    <t>Electrical fixture for storage cabinet</t>
  </si>
  <si>
    <t xml:space="preserve">  Availability  of furniture</t>
  </si>
  <si>
    <t>cupboard, counter for delivery of reports, table for preparation of reports chair.</t>
  </si>
  <si>
    <t xml:space="preserve">All the monitoring equipments   are calibrated </t>
  </si>
  <si>
    <t xml:space="preserve">Department maintained stock and expenditure register </t>
  </si>
  <si>
    <t>Adequate illumination at post mortem table</t>
  </si>
  <si>
    <t>Adequate illumination at morgue</t>
  </si>
  <si>
    <t xml:space="preserve">Hospital ensures unauthorised entry into  mortuary is not permitted </t>
  </si>
  <si>
    <t>Temperature control and ventilation in Mortuary</t>
  </si>
  <si>
    <t>Hospital has sound security system to manage overcrowding in Mortuary</t>
  </si>
  <si>
    <t>Post-mortem table is intact and with out rust</t>
  </si>
  <si>
    <t>Hospital maintains  open area and landscaping</t>
  </si>
  <si>
    <t>No condemned/Junk material stored in the mortuary</t>
  </si>
  <si>
    <t>Availability of water in sinks, washbasin and post mortem table should be fitted with water hose</t>
  </si>
  <si>
    <t>Availability of power back in mortuary</t>
  </si>
  <si>
    <t>Standard D6</t>
  </si>
  <si>
    <t xml:space="preserve">Doctor and support staff adhere to their respective dress code </t>
  </si>
  <si>
    <t xml:space="preserve">Department has process for storage and retrieval of Medico-legal record </t>
  </si>
  <si>
    <t>MLC case reports etc.</t>
  </si>
  <si>
    <t xml:space="preserve">The facility has explicit clinical criteria for providing intubations &amp; extubation, and care of patients on ventilation and subsequently on its removal </t>
  </si>
  <si>
    <t>Mortuary has system for categorize the dead bodies before preservation.</t>
  </si>
  <si>
    <t>Main categorization in Non medico legal and medico legal which is further divided into Identified and Unknown</t>
  </si>
  <si>
    <t xml:space="preserve">Mortuary technician  to maintain full records of body brought to mortuary </t>
  </si>
  <si>
    <t>Check Mortuary register which contain details: Identification number, Name, Sex, age of deceased, date and time of death, identification mark of deceased and finger impression, details of near relative, weather autopsy is done or not, if done then date and time of autopsy, name of autopsy surgeon, date and time when body is placed in cold storage, length of body and breadth across should, list of valuables which have been removed from body, signature of technician, date and time of when body is removed &amp; Name of relative/police collecting body.</t>
  </si>
  <si>
    <t>Mortuary has system to provide identification tag/wrist band for each stored dead body</t>
  </si>
  <si>
    <t>Identification tag should be of plastic water proof type and carry information on full name,address,age,sex, registration number, date and time of death and when body kept for storage</t>
  </si>
  <si>
    <t xml:space="preserve">Mortuary has system for preparation  of body before cold storage </t>
  </si>
  <si>
    <t xml:space="preserve">Each cold storage door has holder for identification ticket </t>
  </si>
  <si>
    <t>Check identification  ticket is available on storage cabin containing dead body</t>
  </si>
  <si>
    <t>Name of deceased is written on board on wall of the room which list each cold storage compartment</t>
  </si>
  <si>
    <t xml:space="preserve">Cold storage room has system to maintain temperature of cabinets </t>
  </si>
  <si>
    <r>
      <t>Temperature should not be allowed to fall below 0</t>
    </r>
    <r>
      <rPr>
        <sz val="9"/>
        <color theme="1"/>
        <rFont val="Calibri"/>
        <family val="2"/>
        <scheme val="minor"/>
      </rPr>
      <t>o</t>
    </r>
    <r>
      <rPr>
        <sz val="11"/>
        <color theme="1"/>
        <rFont val="Calibri"/>
        <family val="2"/>
        <scheme val="minor"/>
      </rPr>
      <t>C for short duration preservation while to preserve the body for long time it must be deep frozen so -20</t>
    </r>
    <r>
      <rPr>
        <sz val="9"/>
        <color theme="1"/>
        <rFont val="Calibri"/>
        <family val="2"/>
        <scheme val="minor"/>
      </rPr>
      <t>o</t>
    </r>
    <r>
      <rPr>
        <sz val="11"/>
        <color theme="1"/>
        <rFont val="Calibri"/>
        <family val="2"/>
        <scheme val="minor"/>
      </rPr>
      <t>C temp must be kept for one compartment</t>
    </r>
  </si>
  <si>
    <t>Hospital has system to intimate mortuary staff before sending body to mortuary</t>
  </si>
  <si>
    <t xml:space="preserve"> All  bodies sent  to mortuary is accompanied  with copy of death certificate issued by hospital</t>
  </si>
  <si>
    <t>Death Certificate and label is marked MLC in bold if medico legal cases</t>
  </si>
  <si>
    <t>Check death certificate /dead body.</t>
  </si>
  <si>
    <t>Mortuary/Hospital has standard label fixed to winding cloth over upper part of body</t>
  </si>
  <si>
    <t xml:space="preserve">The upper part of the body is taken out of mortuary cold storage room i.e.  head for identification </t>
  </si>
  <si>
    <t>Mortuary has system for disposal of unclaimed bodies as per state guideline</t>
  </si>
  <si>
    <t>National Health Programmes</t>
  </si>
  <si>
    <t xml:space="preserve">Staff knows when to wear clean &amp; Sterile gloves  </t>
  </si>
  <si>
    <t xml:space="preserve">Decontamination of mortuary table </t>
  </si>
  <si>
    <t>Decontamination of instrument after use</t>
  </si>
  <si>
    <t>Sterilization of mortuary  equipment</t>
  </si>
  <si>
    <t>High level disinfection by boiling or chemical  done as per protocol at mortuary</t>
  </si>
  <si>
    <t>There is system daily round by  Hospital superintendent/ Hospital Manager/ Matron in charge for monitoring of services</t>
  </si>
  <si>
    <t xml:space="preserve">Department has documented procedure for death in ward and emergency </t>
  </si>
  <si>
    <t>Department  has documented procedure for  receiving the body in mortuary</t>
  </si>
  <si>
    <t>Department has documented procedure for  storage of the body in mortuary</t>
  </si>
  <si>
    <t>Department has documented  procedure for temperature maintenance in cold store</t>
  </si>
  <si>
    <t xml:space="preserve">Department has documented procedure for corrective and preventive  maintenance of cold stores </t>
  </si>
  <si>
    <t>Department has documented procedure for  tagging of the dead bodies</t>
  </si>
  <si>
    <t>Department has documented procedure for maintenance of records</t>
  </si>
  <si>
    <t>Department has documented procedure sending the bodies for autopsy</t>
  </si>
  <si>
    <t>Department has documented procedure for hand over the body to deceased relatives</t>
  </si>
  <si>
    <t>Department has documented procedure for issuing the records to police and patient relatives</t>
  </si>
  <si>
    <t>Department has documented procedure for storage and send the viscera/tissue  for further investigation</t>
  </si>
  <si>
    <t>Department has documented procedure for cleaning and upkeep of mortuary and post mortem room</t>
  </si>
  <si>
    <t>Work instructions are  displayed</t>
  </si>
  <si>
    <t>Work Instruction for Dead body storage, receiving and issue of dead body</t>
  </si>
  <si>
    <t>Action Plan is prepared</t>
  </si>
  <si>
    <t>Area of Concern - H Outcomes</t>
  </si>
  <si>
    <t>Proportion of non MLC cases</t>
  </si>
  <si>
    <t>Occupancy rate of cold storage for dead bodies</t>
  </si>
  <si>
    <t>Mean storage time for dead body in cold storage</t>
  </si>
  <si>
    <t>Down time Cold storage equipments</t>
  </si>
  <si>
    <t xml:space="preserve">Waiting time for carrying out post mortem </t>
  </si>
  <si>
    <t>Waiting time for getting post mortem report in MLC cases</t>
  </si>
  <si>
    <t>Checklist for Administration</t>
  </si>
  <si>
    <t xml:space="preserve">Administration Score Card </t>
  </si>
  <si>
    <t>Administration Score</t>
  </si>
  <si>
    <t xml:space="preserve">Checklist for General Administration </t>
  </si>
  <si>
    <t xml:space="preserve">Reference No. </t>
  </si>
  <si>
    <t>ME A1.15.</t>
  </si>
  <si>
    <t>Availability of functional A&amp; E department</t>
  </si>
  <si>
    <t>Availability of functional disaster management unit</t>
  </si>
  <si>
    <t>ME A1.17.</t>
  </si>
  <si>
    <t>Availability of functional Intensive care unit</t>
  </si>
  <si>
    <t xml:space="preserve">Availability of functional  Blood Bank </t>
  </si>
  <si>
    <t>ME A 2.1.</t>
  </si>
  <si>
    <t xml:space="preserve">Availability of Post Partum unit at the facility </t>
  </si>
  <si>
    <t>ME A2.2.</t>
  </si>
  <si>
    <t>ME A2.3.</t>
  </si>
  <si>
    <t xml:space="preserve">Availability of  functional SNCU </t>
  </si>
  <si>
    <t>ME A2.4.</t>
  </si>
  <si>
    <t xml:space="preserve">Availability of Functional NRC  </t>
  </si>
  <si>
    <t>Availability of dedicated paediatric ward</t>
  </si>
  <si>
    <t>Availability District Early Intervention Centre (DEIC)</t>
  </si>
  <si>
    <t>ME A2.5.</t>
  </si>
  <si>
    <t xml:space="preserve">Availability of X-Ray Unit </t>
  </si>
  <si>
    <t>Availability of in-house services. Partial Compliance if it is outsourced</t>
  </si>
  <si>
    <t xml:space="preserve">Availability of Ultrasound services </t>
  </si>
  <si>
    <t>Availability of CT scan</t>
  </si>
  <si>
    <t xml:space="preserve">Availability of In-house lab </t>
  </si>
  <si>
    <t>If lab is outsourced than give partial compliance</t>
  </si>
  <si>
    <t xml:space="preserve">Availability of ECG Services </t>
  </si>
  <si>
    <t xml:space="preserve">Formation of District Apex Group </t>
  </si>
  <si>
    <t xml:space="preserve">Headed by Dermatologist/ Physician along with specialists of Orthopaedics/ General Surgery, Ophthalmology, assisted by Physiotherapist and laboratory Technician </t>
  </si>
  <si>
    <t xml:space="preserve">Availability Functional ART centre is available </t>
  </si>
  <si>
    <t>ME A4.7.</t>
  </si>
  <si>
    <t>Availability of geriatric ward/Clinic</t>
  </si>
  <si>
    <t>ME A4.8.</t>
  </si>
  <si>
    <t xml:space="preserve">Availability of CCU </t>
  </si>
  <si>
    <t xml:space="preserve">Hospital has System for immediate reporting of any  disease out break authorities </t>
  </si>
  <si>
    <t xml:space="preserve">A Nodal person is designated for collecting and reporting data to IDSP cell </t>
  </si>
  <si>
    <t xml:space="preserve">Hospital disseminate the list of conditions to be reported to all clinical department </t>
  </si>
  <si>
    <t>ME A5.1.</t>
  </si>
  <si>
    <t>Availability of dietary service</t>
  </si>
  <si>
    <t>ME A5.2.</t>
  </si>
  <si>
    <t>Availability of laundry services</t>
  </si>
  <si>
    <t>Availability of security  services</t>
  </si>
  <si>
    <t>ME A5.4.</t>
  </si>
  <si>
    <t>Availability of Housekeeping  services</t>
  </si>
  <si>
    <t>ME A5.5.</t>
  </si>
  <si>
    <t>Availability of maintenance services</t>
  </si>
  <si>
    <t>ME A5.6.</t>
  </si>
  <si>
    <t>Availability of  drug storage and dispensing services</t>
  </si>
  <si>
    <t>Availability of Medical record services</t>
  </si>
  <si>
    <t xml:space="preserve">Availability of mortuary services </t>
  </si>
  <si>
    <t>ME A 6.1.</t>
  </si>
  <si>
    <t xml:space="preserve">Availability of 300 indoor functional beds per ten lakh population </t>
  </si>
  <si>
    <t>ME A 6.2.</t>
  </si>
  <si>
    <t>Community representative are Consulted while revising or expanding the scope of service</t>
  </si>
  <si>
    <t>User charges if any are decided in consultation with user groups /RKS</t>
  </si>
  <si>
    <t xml:space="preserve">Name of the facility prominently displayed at front of hospital building </t>
  </si>
  <si>
    <t xml:space="preserve">﻿Hospital lay out with location and name of the   
departments are displayed at the entrance.   
</t>
  </si>
  <si>
    <t xml:space="preserve">Hospital has established directional signage </t>
  </si>
  <si>
    <t xml:space="preserve">List of departments are displayed </t>
  </si>
  <si>
    <t>All signage are in uniform colour scheme</t>
  </si>
  <si>
    <t>Signage's are user friendly and pictorial</t>
  </si>
  <si>
    <t>Services not available are displayed</t>
  </si>
  <si>
    <t>Availability of administrative services like handicap certificate, death certificate services are displayed.</t>
  </si>
  <si>
    <t>Processing time for issuing documents and Medical records are displayed</t>
  </si>
  <si>
    <t>Mandatory information under RTI is displayed</t>
  </si>
  <si>
    <t>ME B1.3.</t>
  </si>
  <si>
    <t>Citizen charter is established in the facility</t>
  </si>
  <si>
    <t xml:space="preserve">Citizen charter includes the service Available at the facility </t>
  </si>
  <si>
    <t xml:space="preserve">Citizen Charter Includes the Timings of different services available </t>
  </si>
  <si>
    <t xml:space="preserve">Citizen Charter Includes Responsibilities of Patients and Visitors </t>
  </si>
  <si>
    <t xml:space="preserve">Citizen Charters Includes Beds available </t>
  </si>
  <si>
    <t xml:space="preserve">Citizen Charter Includes the Standards and Quality of services Provided </t>
  </si>
  <si>
    <t>Citizen Charters Includes Complaints and Grievances Mechanism</t>
  </si>
  <si>
    <t xml:space="preserve">Citizen Charter Includes Mention of Services available on payment if any </t>
  </si>
  <si>
    <t xml:space="preserve">Citizen Charter Includes about person and place avail Information and assistance </t>
  </si>
  <si>
    <t xml:space="preserve">Citizen Charter Includes the Cycle time for Critical Processes </t>
  </si>
  <si>
    <t>Facility prepares a comprehensive list of user charges and display at strategic point in the hospital</t>
  </si>
  <si>
    <t>A dedicated facilitation counter/rogi sahayata kendra available</t>
  </si>
  <si>
    <t>Information regarding services available at the counter</t>
  </si>
  <si>
    <t>Important contact no. are available at the counter</t>
  </si>
  <si>
    <t>Availability of ASHA help desk</t>
  </si>
  <si>
    <t>Hospital has defined policy for non discrimination according to gender</t>
  </si>
  <si>
    <t xml:space="preserve">Environment of the health facility should be inclusive of all religious faiths  </t>
  </si>
  <si>
    <t xml:space="preserve">Staff is respectful to patients religious and cultural beliefs </t>
  </si>
  <si>
    <t>Hospital has defined policy  to ensure the religious and cultural preferences of the patient</t>
  </si>
  <si>
    <t>Approach road to hospital is accessible  without congestion  or encroachment</t>
  </si>
  <si>
    <t xml:space="preserve">Internal Pathways and corridors of the facility are without any obstruction / Protruding Object </t>
  </si>
  <si>
    <t xml:space="preserve">There are no open manholes/Potholes at access road and internal pathways </t>
  </si>
  <si>
    <t>Hospital has defined policy to provide barrier free services to patient</t>
  </si>
  <si>
    <t xml:space="preserve">Ramps shall have a slope of conducive for use </t>
  </si>
  <si>
    <t xml:space="preserve">Gradient not be steeper than 1:12 </t>
  </si>
  <si>
    <t xml:space="preserve">Ramps are provide with slip resistance surface </t>
  </si>
  <si>
    <t xml:space="preserve">Ramps shall have adequate width </t>
  </si>
  <si>
    <t xml:space="preserve">at least 120 cm </t>
  </si>
  <si>
    <t xml:space="preserve">Warning blocks have been provide at beginning and end of the ramp and Stairs </t>
  </si>
  <si>
    <t xml:space="preserve">To aid people with visual impairment </t>
  </si>
  <si>
    <t xml:space="preserve">Hand rails are provided with stairs </t>
  </si>
  <si>
    <t xml:space="preserve">Facility conducts periodic Access Audits </t>
  </si>
  <si>
    <t>Hospital has defined policy for providing disable friendly services</t>
  </si>
  <si>
    <t xml:space="preserve">Parking area is earmarked for People with disabilities </t>
  </si>
  <si>
    <t xml:space="preserve">Symbol of Access is displayed at the facilities available for people with disabilities </t>
  </si>
  <si>
    <t>Ramps, Wheel Chair Bay, Lifts, Toilets</t>
  </si>
  <si>
    <t>Hospital has defined policy for ensuring non discrimination  on basis of social and economic status of the patient</t>
  </si>
  <si>
    <t xml:space="preserve">There are arrangement and Linkages for care of terminally ill patients </t>
  </si>
  <si>
    <t xml:space="preserve">Linkage for Palliative Care , Hospice </t>
  </si>
  <si>
    <t>There are Linkages for care , Counselling and Protection of  Victims of Violence  including domestic violence</t>
  </si>
  <si>
    <t xml:space="preserve">Linkages with NGOS, Police Mediation Cell </t>
  </si>
  <si>
    <t>There are arrangements of for adequate care and post discharge support of Orphan patients including homeless children</t>
  </si>
  <si>
    <t>Linkages with NGOS , Orphan , old age home, Children home</t>
  </si>
  <si>
    <t>Hospital has defined policy for maintenance of privacy of patients</t>
  </si>
  <si>
    <t>Hospital has defined policy for maintenance of patient records and clinical information</t>
  </si>
  <si>
    <t>Hospital defines and communicate policy regarding decent communication and courteous behaviour towards the patient and visitors</t>
  </si>
  <si>
    <t>Hospital defines the policy for privacy and confidentiality of the patient and condition related with social stigma and vulnerable groups</t>
  </si>
  <si>
    <t>Hospital define policy for taking consent.</t>
  </si>
  <si>
    <t>Staff is aware of patients rights responsibilities</t>
  </si>
  <si>
    <t>Staff is regularly sensitize about rights and responsibilities of the patient</t>
  </si>
  <si>
    <t>Availability of complaint box at administrative office and display of process for grievance re Redressal and whom to contact is displayed</t>
  </si>
  <si>
    <t>Hospital defines policy for grievance redressal mechanism</t>
  </si>
  <si>
    <t>There is defined frequency of collecting complaints from complaint box</t>
  </si>
  <si>
    <t>Records of patient complaints suggestion are maintained</t>
  </si>
  <si>
    <t>There is system of periodic review of patient complaints</t>
  </si>
  <si>
    <t>There is evidence of action taken on complaints</t>
  </si>
  <si>
    <t>Action taken are informed to the complainant</t>
  </si>
  <si>
    <t>Hospital establish policy for providing free services for GoI and state scheme</t>
  </si>
  <si>
    <t>Hospital has established policy for providing all drugs in the EDL  free of cost</t>
  </si>
  <si>
    <t>Hospital has established policy for providing all diagnostics   free of cost</t>
  </si>
  <si>
    <t>Methods for verification of documents of patient is user friendly</t>
  </si>
  <si>
    <t>Hospital has established policy to provide free of cost treatment to BPL patients</t>
  </si>
  <si>
    <t xml:space="preserve">Hospital has establish policy for timely Reimbursement and payment to beneficiaries </t>
  </si>
  <si>
    <t xml:space="preserve">Availability of dedicated RSBY help desk </t>
  </si>
  <si>
    <t xml:space="preserve">Finger print verification is done through a finger print scanner </t>
  </si>
  <si>
    <t>All tests and drugs are covered under RSBY</t>
  </si>
  <si>
    <t xml:space="preserve">Services and entitlements available under RSBY are prominently displayed </t>
  </si>
  <si>
    <t xml:space="preserve">Manual process is in place in case smart card is not working </t>
  </si>
  <si>
    <t xml:space="preserve">Residential quarters are for clinical and support staff </t>
  </si>
  <si>
    <t>Hospital has adequate space as per bed strength</t>
  </si>
  <si>
    <t>80 to 85 sqm per bed .</t>
  </si>
  <si>
    <t xml:space="preserve">Availability of public toilet for visitors </t>
  </si>
  <si>
    <t xml:space="preserve">Availability  of dharmshala/stay facility for attendants </t>
  </si>
  <si>
    <t>Adequate number of Staff toilets available in proximity to duty area</t>
  </si>
  <si>
    <t>Adequate number of Staff change room available in proximity to duty area</t>
  </si>
  <si>
    <t xml:space="preserve">Separate cafeteria for patient and their relatives </t>
  </si>
  <si>
    <t xml:space="preserve">Cafeteria/ Recreation room for staff </t>
  </si>
  <si>
    <t>Availability of Staff amenities at nursing station and duty room</t>
  </si>
  <si>
    <t xml:space="preserve">Hospital has independent entry for emergency, OPD and support services/staff </t>
  </si>
  <si>
    <t xml:space="preserve">Corridors shall be at  Wide to accommodate the daily traffic. 
</t>
  </si>
  <si>
    <t>The general traffic should not pass through the indoor/ critical patient care area</t>
  </si>
  <si>
    <t xml:space="preserve">Ambulatory services are located in outermost zone </t>
  </si>
  <si>
    <t>OPD, Emergency and Administrative offices are situated in near the entry/ exit of the hospital with direct access from approach road</t>
  </si>
  <si>
    <t xml:space="preserve">Clinical support Services are located in proximity to outer zone </t>
  </si>
  <si>
    <t xml:space="preserve">Lab , Radiology and Pharmacy </t>
  </si>
  <si>
    <t xml:space="preserve">Procedure and Intensive Care  areas are located in Middle zone of the Hospital </t>
  </si>
  <si>
    <t>Operation Theatre, ICU, SNCU, Labour Room</t>
  </si>
  <si>
    <t xml:space="preserve">Indoor area are located in Inner zone of the Hospital </t>
  </si>
  <si>
    <t xml:space="preserve">Wards and Nursing Units are located in inner most area </t>
  </si>
  <si>
    <t xml:space="preserve">Corridors shall be at  Wide to   
accommodate the daily traffic. 
</t>
  </si>
  <si>
    <t>Facility maintains open area as per floor area ratio mandated by authorities</t>
  </si>
  <si>
    <t xml:space="preserve">Hospital has 24X7 functional telephone connection </t>
  </si>
  <si>
    <t>There is designated person to answer the telephone enquiries</t>
  </si>
  <si>
    <t>Hospital has broadband internet connectivity</t>
  </si>
  <si>
    <t>There is establish system for managing postal communication</t>
  </si>
  <si>
    <t>Records are maintained for received and dispatched communication</t>
  </si>
  <si>
    <t>There is established system for internal movement  of documents and communication</t>
  </si>
  <si>
    <t>System for communicating circulars, notices and orders etc.</t>
  </si>
  <si>
    <t>There is assigned person for managing internal and external movement of documents and communications</t>
  </si>
  <si>
    <t>General notices and information are displayed at notice boards at relevant points</t>
  </si>
  <si>
    <t xml:space="preserve">There is system of removal of old notices and updating the notice board </t>
  </si>
  <si>
    <t>Availability of admission counter as per load</t>
  </si>
  <si>
    <t xml:space="preserve">There is no crises cross between General and Patient Traffic </t>
  </si>
  <si>
    <t>ME C2.1.</t>
  </si>
  <si>
    <t xml:space="preserve">Facility has been surveyed by Structural engineer for seismic vulnerability </t>
  </si>
  <si>
    <t xml:space="preserve">Ask for records of survey </t>
  </si>
  <si>
    <t>Structural Components been made earthquake proof</t>
  </si>
  <si>
    <t>Check for records of in correction has been done to strengthen structural components like columns, beams, slabs, walls etc.</t>
  </si>
  <si>
    <t xml:space="preserve">Foundation of buildings are adequate </t>
  </si>
  <si>
    <t xml:space="preserve">Check for any information available about the depth of foundation. Its should not be less the 1.5 meters </t>
  </si>
  <si>
    <t xml:space="preserve">There is no irregularity in height of different stories </t>
  </si>
  <si>
    <t xml:space="preserve">In multi story building height of the story should be of same height (Difference should not be more than 5%. </t>
  </si>
  <si>
    <t>ME C2.2.</t>
  </si>
  <si>
    <t>Lifts are installed with Automatic Rescue device.</t>
  </si>
  <si>
    <t>Every lift has Emergency Alarm System</t>
  </si>
  <si>
    <t xml:space="preserve">Periodic Maintenance of lift </t>
  </si>
  <si>
    <t>Licence for lift operation</t>
  </si>
  <si>
    <t xml:space="preserve">Facility has  mechanism for periodical check / test of all electrical installation  by competent electrical Engineer </t>
  </si>
  <si>
    <t xml:space="preserve">Facility has system for power audit of unit at defined intervals </t>
  </si>
  <si>
    <t>Danger sign is displayed at High voltage electrical installation</t>
  </si>
  <si>
    <t>All electrical panels are covered and has restricted  access</t>
  </si>
  <si>
    <t xml:space="preserve">Personal protective equipments are available with electrician </t>
  </si>
  <si>
    <t>Windows  have grills and wire meshwork</t>
  </si>
  <si>
    <t>Building including walls, roofs, floor, windows , balconies and terraces are maintained</t>
  </si>
  <si>
    <t>Terrace, roof, balconies and stair case have protective railing</t>
  </si>
  <si>
    <t xml:space="preserve">Hospital  premises has intact boundary wall </t>
  </si>
  <si>
    <t>Hospital has functional gate with provision of cow catcher</t>
  </si>
  <si>
    <t>There is system of periodic inspection of patient care areas of safety related issues</t>
  </si>
  <si>
    <t>Hospital building including walls, roofs, floor, windows , balconies and terraces are maintained</t>
  </si>
  <si>
    <t>Access to roof and terraces are restricted</t>
  </si>
  <si>
    <t>Check  the fire exits  provide egress to exterior of the building or to exterior open  space</t>
  </si>
  <si>
    <t xml:space="preserve">Check the fire exits are free from obstruction </t>
  </si>
  <si>
    <t xml:space="preserve">Facility has conducted fire safety audit by competent authority </t>
  </si>
  <si>
    <t>Evacuation plan is displayed at critical areas</t>
  </si>
  <si>
    <t>Facility has defined and implemented evacuation plan in case of fire</t>
  </si>
  <si>
    <t>No smoking sign displayed inside and outside the working area</t>
  </si>
  <si>
    <t>Facility has fire safety alarm</t>
  </si>
  <si>
    <t>There is system to track the expiry dates and periodic refilling of the extinguishers</t>
  </si>
  <si>
    <t>Periodic Training is provided for using fire extinguishers</t>
  </si>
  <si>
    <t xml:space="preserve">Periodic mock drills are conducted </t>
  </si>
  <si>
    <t>Availability of Obstetric &amp; Gynae Specialist</t>
  </si>
  <si>
    <t>Availability of General Medicine specialist</t>
  </si>
  <si>
    <t>Availability of Paediatrician</t>
  </si>
  <si>
    <t>Availability of Anaesthetics</t>
  </si>
  <si>
    <t xml:space="preserve">Availability of Ophthalmologist </t>
  </si>
  <si>
    <t>Availability of Orthopaedic Surgeon</t>
  </si>
  <si>
    <t>Availability of Pathologist</t>
  </si>
  <si>
    <t>Availability of ENT specialist</t>
  </si>
  <si>
    <t>Availability of Dentist</t>
  </si>
  <si>
    <r>
      <t xml:space="preserve"> Availability of </t>
    </r>
    <r>
      <rPr>
        <sz val="10"/>
        <color indexed="8"/>
        <rFont val="Calibri"/>
        <family val="2"/>
        <scheme val="minor"/>
      </rPr>
      <t>Dermatologist</t>
    </r>
    <r>
      <rPr>
        <sz val="11"/>
        <rFont val="Calibri"/>
        <family val="2"/>
        <scheme val="minor"/>
      </rPr>
      <t xml:space="preserve"> </t>
    </r>
  </si>
  <si>
    <r>
      <t xml:space="preserve"> Availability of </t>
    </r>
    <r>
      <rPr>
        <sz val="10"/>
        <color indexed="8"/>
        <rFont val="Calibri"/>
        <family val="2"/>
        <scheme val="minor"/>
      </rPr>
      <t>Psychiatrist</t>
    </r>
  </si>
  <si>
    <r>
      <t xml:space="preserve"> Availability of </t>
    </r>
    <r>
      <rPr>
        <sz val="10"/>
        <color indexed="8"/>
        <rFont val="Calibri"/>
        <family val="2"/>
        <scheme val="minor"/>
      </rPr>
      <t xml:space="preserve">Microbiologist </t>
    </r>
    <r>
      <rPr>
        <sz val="11"/>
        <rFont val="Calibri"/>
        <family val="2"/>
        <scheme val="minor"/>
      </rPr>
      <t xml:space="preserve"> </t>
    </r>
  </si>
  <si>
    <r>
      <t xml:space="preserve"> Availability of </t>
    </r>
    <r>
      <rPr>
        <sz val="10"/>
        <color indexed="8"/>
        <rFont val="Calibri"/>
        <family val="2"/>
        <scheme val="minor"/>
      </rPr>
      <t>AYUSH Doctors</t>
    </r>
  </si>
  <si>
    <t xml:space="preserve">Availability of general duty doctors </t>
  </si>
  <si>
    <r>
      <t xml:space="preserve"> Availability </t>
    </r>
    <r>
      <rPr>
        <sz val="11"/>
        <color indexed="8"/>
        <rFont val="Calibri"/>
        <family val="2"/>
        <scheme val="minor"/>
      </rPr>
      <t xml:space="preserve">Pharmacist </t>
    </r>
    <r>
      <rPr>
        <sz val="11"/>
        <rFont val="Calibri"/>
        <family val="2"/>
        <scheme val="minor"/>
      </rPr>
      <t xml:space="preserve"> </t>
    </r>
  </si>
  <si>
    <r>
      <t xml:space="preserve"> Availability </t>
    </r>
    <r>
      <rPr>
        <sz val="11"/>
        <color indexed="8"/>
        <rFont val="Calibri"/>
        <family val="2"/>
        <scheme val="minor"/>
      </rPr>
      <t xml:space="preserve">Radiographer </t>
    </r>
    <r>
      <rPr>
        <sz val="11"/>
        <rFont val="Calibri"/>
        <family val="2"/>
        <scheme val="minor"/>
      </rPr>
      <t xml:space="preserve"> </t>
    </r>
  </si>
  <si>
    <r>
      <t xml:space="preserve"> Availability </t>
    </r>
    <r>
      <rPr>
        <sz val="11"/>
        <color indexed="8"/>
        <rFont val="Calibri"/>
        <family val="2"/>
        <scheme val="minor"/>
      </rPr>
      <t xml:space="preserve">ECG Tech/Eco </t>
    </r>
    <r>
      <rPr>
        <sz val="11"/>
        <rFont val="Calibri"/>
        <family val="2"/>
        <scheme val="minor"/>
      </rPr>
      <t xml:space="preserve"> </t>
    </r>
  </si>
  <si>
    <t xml:space="preserve"> Availability Audiometrician  </t>
  </si>
  <si>
    <r>
      <t xml:space="preserve"> Availability </t>
    </r>
    <r>
      <rPr>
        <sz val="11"/>
        <color indexed="8"/>
        <rFont val="Calibri"/>
        <family val="2"/>
        <scheme val="minor"/>
      </rPr>
      <t>Optha. Technician/Referactionist</t>
    </r>
  </si>
  <si>
    <r>
      <t xml:space="preserve"> Availability </t>
    </r>
    <r>
      <rPr>
        <sz val="11"/>
        <color indexed="8"/>
        <rFont val="Calibri"/>
        <family val="2"/>
        <scheme val="minor"/>
      </rPr>
      <t xml:space="preserve">Dietician </t>
    </r>
    <r>
      <rPr>
        <sz val="11"/>
        <rFont val="Calibri"/>
        <family val="2"/>
        <scheme val="minor"/>
      </rPr>
      <t xml:space="preserve"> </t>
    </r>
  </si>
  <si>
    <r>
      <t xml:space="preserve"> Availability </t>
    </r>
    <r>
      <rPr>
        <sz val="11"/>
        <color indexed="8"/>
        <rFont val="Calibri"/>
        <family val="2"/>
        <scheme val="minor"/>
      </rPr>
      <t xml:space="preserve">Physiotherapist </t>
    </r>
    <r>
      <rPr>
        <sz val="11"/>
        <rFont val="Calibri"/>
        <family val="2"/>
        <scheme val="minor"/>
      </rPr>
      <t xml:space="preserve"> </t>
    </r>
  </si>
  <si>
    <r>
      <t xml:space="preserve"> Availability </t>
    </r>
    <r>
      <rPr>
        <sz val="11"/>
        <color indexed="8"/>
        <rFont val="Calibri"/>
        <family val="2"/>
        <scheme val="minor"/>
      </rPr>
      <t xml:space="preserve">O.T. technician </t>
    </r>
    <r>
      <rPr>
        <sz val="11"/>
        <rFont val="Calibri"/>
        <family val="2"/>
        <scheme val="minor"/>
      </rPr>
      <t xml:space="preserve"> </t>
    </r>
  </si>
  <si>
    <r>
      <t xml:space="preserve"> </t>
    </r>
    <r>
      <rPr>
        <sz val="11"/>
        <color indexed="8"/>
        <rFont val="Calibri"/>
        <family val="2"/>
        <scheme val="minor"/>
      </rPr>
      <t xml:space="preserve">Counsellor </t>
    </r>
    <r>
      <rPr>
        <sz val="11"/>
        <rFont val="Calibri"/>
        <family val="2"/>
        <scheme val="minor"/>
      </rPr>
      <t xml:space="preserve"> </t>
    </r>
  </si>
  <si>
    <r>
      <t xml:space="preserve"> </t>
    </r>
    <r>
      <rPr>
        <sz val="11"/>
        <color indexed="8"/>
        <rFont val="Calibri"/>
        <family val="2"/>
        <scheme val="minor"/>
      </rPr>
      <t xml:space="preserve">Dental Technician </t>
    </r>
    <r>
      <rPr>
        <sz val="11"/>
        <rFont val="Calibri"/>
        <family val="2"/>
        <scheme val="minor"/>
      </rPr>
      <t xml:space="preserve"> </t>
    </r>
  </si>
  <si>
    <r>
      <t xml:space="preserve"> </t>
    </r>
    <r>
      <rPr>
        <sz val="11"/>
        <color indexed="8"/>
        <rFont val="Calibri"/>
        <family val="2"/>
        <scheme val="minor"/>
      </rPr>
      <t xml:space="preserve">Rehabilitation Therapist </t>
    </r>
    <r>
      <rPr>
        <sz val="11"/>
        <rFont val="Calibri"/>
        <family val="2"/>
        <scheme val="minor"/>
      </rPr>
      <t xml:space="preserve"> </t>
    </r>
  </si>
  <si>
    <r>
      <t xml:space="preserve"> </t>
    </r>
    <r>
      <rPr>
        <sz val="11"/>
        <color indexed="8"/>
        <rFont val="Calibri"/>
        <family val="2"/>
        <scheme val="minor"/>
      </rPr>
      <t>Biomedical Engineer</t>
    </r>
  </si>
  <si>
    <t>Availability of Housekeeping supervisor/In charge</t>
  </si>
  <si>
    <t xml:space="preserve">Availability of security In charge </t>
  </si>
  <si>
    <t>Facility conduct training need assessment periodically for all cadre of staff</t>
  </si>
  <si>
    <t>Facility has program for continuous medical education for doctors and nursing staff</t>
  </si>
  <si>
    <t>Facility prepares training calendar as per training need assessment</t>
  </si>
  <si>
    <t>Training feed back is taking and records are maintained for training</t>
  </si>
  <si>
    <t>Details and Records of training provided are  available with unit</t>
  </si>
  <si>
    <t>Training on Disaster Management</t>
  </si>
  <si>
    <t>Training on Cardio Pulmonary resuscitation</t>
  </si>
  <si>
    <t>Training on staff Safety</t>
  </si>
  <si>
    <t>Training on Measuring Hospital Performance Indicators</t>
  </si>
  <si>
    <t>Training on facility level Quality Assurance</t>
  </si>
  <si>
    <t>Hospital has policy for regular  competence testing as per job description.</t>
  </si>
  <si>
    <t>Hospital has policy to ensure drugs at all point of use as per state EDL</t>
  </si>
  <si>
    <t>Availability of equipments for Facility management</t>
  </si>
  <si>
    <t>Equipments for horticulture, electrical repair, plumbing material etc</t>
  </si>
  <si>
    <t>Availability of equipments for processing of Bio medical waste</t>
  </si>
  <si>
    <t>Autoclave and mutilator</t>
  </si>
  <si>
    <t>Availability of fixture for administrative office</t>
  </si>
  <si>
    <t>Availability of furniture for administrative office</t>
  </si>
  <si>
    <t xml:space="preserve">Facility has contract agency for maintenance for equipments </t>
  </si>
  <si>
    <t>Contact details of  the agencies responsible for maintenance are communicated to the staff</t>
  </si>
  <si>
    <t>Asset list of all equipments are maintained</t>
  </si>
  <si>
    <t>There is system to maintain records of down time of equipments</t>
  </si>
  <si>
    <t>Indexing of all equipments is done</t>
  </si>
  <si>
    <t>All equipments are covered under AMC including preventive maintenance for computers and other IT equipments</t>
  </si>
  <si>
    <t>There is system of timely corrective  break down maintenance of the  for computers and other IT equipments</t>
  </si>
  <si>
    <t>Facility has contracted agency for calibration of equipments.</t>
  </si>
  <si>
    <t xml:space="preserve">Records of the calibrated equipments are maintained </t>
  </si>
  <si>
    <t xml:space="preserve">Hospital has system to ensure that short expiry drugs are not procured </t>
  </si>
  <si>
    <t>Hospital has process for proper disposal and prevention of unintended use of expired drugs</t>
  </si>
  <si>
    <t>Hospital implements scientific inventory management system according to their needs</t>
  </si>
  <si>
    <t>ABC, VED, FSN,FIFO</t>
  </si>
  <si>
    <t>Hospital has policy that there is no stock out of the drugs and consumables at patient care area</t>
  </si>
  <si>
    <t>Hospital has a policy for ensuring proper management and restriction of unintended use of narcotic substance and psychotropic drugs as per prevalent law</t>
  </si>
  <si>
    <t>Adequate illumination in open area at night</t>
  </si>
  <si>
    <t>Adequate illumination in circulation area</t>
  </si>
  <si>
    <t>Stairs, corridor and waiting area</t>
  </si>
  <si>
    <t>Adequate illumination in  toilets</t>
  </si>
  <si>
    <t>Hospital periodically measure illumination at different area of the hospitals</t>
  </si>
  <si>
    <t>Adequate illumination at approach roads to hospital</t>
  </si>
  <si>
    <t>There is restriction on entry of vendors and hawkers inside the premise of the  hospital</t>
  </si>
  <si>
    <t xml:space="preserve">Hospital has visitor policy in place </t>
  </si>
  <si>
    <t>Hospital has policy for restriction of media person in side the hospital</t>
  </si>
  <si>
    <t>Hospital implement visitor pass area for indoor areas</t>
  </si>
  <si>
    <t>Hospital has in-house/outsourced security system in place</t>
  </si>
  <si>
    <t>Duty roaster is available for security staff</t>
  </si>
  <si>
    <t xml:space="preserve">Training  and Drills of security staff is done </t>
  </si>
  <si>
    <t>Security staff is aware of patient right, visitor policy and disaster Management</t>
  </si>
  <si>
    <t xml:space="preserve">There is system for supervision of security staff </t>
  </si>
  <si>
    <t>Facility has a security plan for deputation of guard at different location</t>
  </si>
  <si>
    <t>Responsibility and timing of opening and closing different department is fixed and documented</t>
  </si>
  <si>
    <t xml:space="preserve">There is established procedure for safe custody of keys </t>
  </si>
  <si>
    <t>There is procedure for handing over the keys at the time of shift change</t>
  </si>
  <si>
    <t>Hospital has system to manage violence /mass situation</t>
  </si>
  <si>
    <t>ME D3.5.</t>
  </si>
  <si>
    <t xml:space="preserve">No female stff is posted alone at night </t>
  </si>
  <si>
    <t xml:space="preserve">Where ever there are male employees/patients female staff are posted in pairs </t>
  </si>
  <si>
    <t xml:space="preserve">Timing of the shift is arranged keeping in mind the safety of female staff </t>
  </si>
  <si>
    <t xml:space="preserve">Committee against sexual harassment is constituted at the facility </t>
  </si>
  <si>
    <t>Staff has been provided awareness training on Gender issues</t>
  </si>
  <si>
    <t>ME D4.1.</t>
  </si>
  <si>
    <t>Boundary Walls of building is plastered and whitewashed.</t>
  </si>
  <si>
    <t>No unwanted/outdated posters on hospital boundary and building walls</t>
  </si>
  <si>
    <t xml:space="preserve">Hospital Buildings are in uniform colour scheme </t>
  </si>
  <si>
    <t>Hospital has system to whitewash the building periodically</t>
  </si>
  <si>
    <t xml:space="preserve">General waste from hospital is removed daily by municipal/outsourced agency </t>
  </si>
  <si>
    <t xml:space="preserve">Every department has Schedule of cleaning </t>
  </si>
  <si>
    <t>Every department has schedule for inspection of cleaning work</t>
  </si>
  <si>
    <t>Hospital  has system for periodic  maintenance of infrastructure at defined interval</t>
  </si>
  <si>
    <t xml:space="preserve">There is no clogged/over flowing drain in facility </t>
  </si>
  <si>
    <t xml:space="preserve">Hospital sewage is linked with municipal drainage system </t>
  </si>
  <si>
    <t>Facility has a closed drainage system</t>
  </si>
  <si>
    <t xml:space="preserve">Intramural roads are in good condition without potholes/ditches </t>
  </si>
  <si>
    <t>Facility has a annual maintenance plan for its infrastructure</t>
  </si>
  <si>
    <t>ME D4.4.</t>
  </si>
  <si>
    <t xml:space="preserve">Availability of parking space as per requirement </t>
  </si>
  <si>
    <t xml:space="preserve">Dedicated parking space for ambulances </t>
  </si>
  <si>
    <t xml:space="preserve">No water logging in side the premises of the hospital </t>
  </si>
  <si>
    <t xml:space="preserve">There is no abandoned /dilapidated building in the premises </t>
  </si>
  <si>
    <t>Proper landscaping and maintenance of trees, garden</t>
  </si>
  <si>
    <t>There shall be no encroachment in and around
the hospital</t>
  </si>
  <si>
    <t xml:space="preserve">Hospital has rain water harvesting facility </t>
  </si>
  <si>
    <t xml:space="preserve">Hospital has Herbal garden </t>
  </si>
  <si>
    <t xml:space="preserve">Hospital has condemnation policy in place </t>
  </si>
  <si>
    <t xml:space="preserve">Periodic removal of junk material done </t>
  </si>
  <si>
    <t xml:space="preserve">Hospital has designated covered place to keep junk/condemned material </t>
  </si>
  <si>
    <t xml:space="preserve">No junk/condemned articles in open spaces </t>
  </si>
  <si>
    <t>ME D4.6.</t>
  </si>
  <si>
    <t>Pest control measures are evident at facility</t>
  </si>
  <si>
    <t xml:space="preserve">Anti Termite treatment of the wooden furniture </t>
  </si>
  <si>
    <t xml:space="preserve">Hospital has adequate water storage facility as per requirements </t>
  </si>
  <si>
    <t xml:space="preserve">450-500 Litres per bed per day </t>
  </si>
  <si>
    <t xml:space="preserve">Hospital has adequate water supply from municipal /under ground source </t>
  </si>
  <si>
    <t>All water tanks are kept tightly closed</t>
  </si>
  <si>
    <t>Periodic cleaning of water tanks carried out</t>
  </si>
  <si>
    <t>Records of cleaning is maintained</t>
  </si>
  <si>
    <t>Hospitals periodically tests the quality of water from the source (municipal supply, bore well etc) for bacterial and chemical content</t>
  </si>
  <si>
    <t>Chlorination of water is done as per requirement</t>
  </si>
  <si>
    <t>RO/ Filters are available for potable drinking water</t>
  </si>
  <si>
    <t>Hospital ensures that the distribution pipelines are not running in close vicinity of the sewage system.</t>
  </si>
  <si>
    <t>Availability of noiseless generators for power back up</t>
  </si>
  <si>
    <t>Estimation of power consumption of different department of hospitals is done</t>
  </si>
  <si>
    <t xml:space="preserve">Generator has adequate capacity to provide 24x7 power back at least critical areas </t>
  </si>
  <si>
    <t>Hospital has dedicated sub station for electrical supply</t>
  </si>
  <si>
    <t xml:space="preserve">Hospital has adequate power supply connection </t>
  </si>
  <si>
    <t>3Kw to 5Kw per bed</t>
  </si>
  <si>
    <t xml:space="preserve">Use of energy efficient bulbs for light </t>
  </si>
  <si>
    <t xml:space="preserve">Manifold room is located on ground floor </t>
  </si>
  <si>
    <t xml:space="preserve">Manifold room has adequate stock of Oxygen and Nitrogen Cylinders </t>
  </si>
  <si>
    <t>At least for three days</t>
  </si>
  <si>
    <t xml:space="preserve">Cylinders banks are in duplicate </t>
  </si>
  <si>
    <t xml:space="preserve">Check for there two dedicated banks - Running and reserve fitted with automatic changeover device </t>
  </si>
  <si>
    <t>Colour of gas pipeline and Gas Cylinder are as per standards</t>
  </si>
  <si>
    <t xml:space="preserve">Alarm system has been provided to indicate any abnormal pressure change </t>
  </si>
  <si>
    <t xml:space="preserve">There is procedure for prompt replacement of empty cylinders with filled cylinders </t>
  </si>
  <si>
    <t xml:space="preserve">There is a procedure for periodic checking of all terminal units for malfunctioning </t>
  </si>
  <si>
    <t xml:space="preserve">Entry to Manifold room is prohibited </t>
  </si>
  <si>
    <t xml:space="preserve">Instruction for operating different equipment clearly displayed </t>
  </si>
  <si>
    <t>Hospital has policy to change linen</t>
  </si>
  <si>
    <t>ME D8.1.</t>
  </si>
  <si>
    <t xml:space="preserve">The facility has established procedures for management of activities of Rogi Kalyan Samitis </t>
  </si>
  <si>
    <t xml:space="preserve">Hospital Management Society/RKS is registered under societies registration act </t>
  </si>
  <si>
    <t xml:space="preserve">Availability of Income tax exemption certificate for donations </t>
  </si>
  <si>
    <t>RKS meeting are held at prescribed interval</t>
  </si>
  <si>
    <t>Minutes of meeting are recorded</t>
  </si>
  <si>
    <t>Participation of community representatives/NGO is ensured</t>
  </si>
  <si>
    <t xml:space="preserve">RKS reviews the patient complaint/ feedback and action taken </t>
  </si>
  <si>
    <t>RKS generates its own resources from donation/leasing of space</t>
  </si>
  <si>
    <t>ME D8.2.</t>
  </si>
  <si>
    <t>Community based monitoring/social audits are done at periodic intervals</t>
  </si>
  <si>
    <t>Facility communicate updated information on Quality of services</t>
  </si>
  <si>
    <t>Facility conducts public hearing at regular intervals</t>
  </si>
  <si>
    <t>ME D9.1.</t>
  </si>
  <si>
    <t xml:space="preserve">There is system to track and ensure that funds are received on time </t>
  </si>
  <si>
    <t>Funds/Grants provided are utilized in specific time limit</t>
  </si>
  <si>
    <t>There is no backlog in payment to beneficiaries as per their entitlement under different schemes</t>
  </si>
  <si>
    <t>E.g.; Payment for JSY and Family planning</t>
  </si>
  <si>
    <t>Payment to ASHA done on time</t>
  </si>
  <si>
    <t>Salaries and compensation are provided to contractual staff on time</t>
  </si>
  <si>
    <t>Facility provides utilization certificate for funds on time</t>
  </si>
  <si>
    <t>ME D9.2.</t>
  </si>
  <si>
    <t>Facility prioritize the resource available</t>
  </si>
  <si>
    <t>Requirement for funds are sent to state on time</t>
  </si>
  <si>
    <t xml:space="preserve">Availability of valid No objection Certificate from fire safety authority </t>
  </si>
  <si>
    <t xml:space="preserve">Availability of authorization for handling Bio Medical waste from pollution control board </t>
  </si>
  <si>
    <t>Availability of certificate of inspection of electrical installation</t>
  </si>
  <si>
    <t>Availability of licence for operating lift</t>
  </si>
  <si>
    <t>ME D10.2.</t>
  </si>
  <si>
    <t>Availability of copy of Bio medical waste management and handling rule 1998</t>
  </si>
  <si>
    <t>Drug and cosmetic Act 2005</t>
  </si>
  <si>
    <t>Safety code for Medical diagnostic X ray equipment and installation</t>
  </si>
  <si>
    <t>AERB safety code no. AERB/SC/MED-2(Rev 1)</t>
  </si>
  <si>
    <t>Narcotics and Psychotropic substances act 1985</t>
  </si>
  <si>
    <t>Code of Medical ethics 2002</t>
  </si>
  <si>
    <t>Nursing Council Act</t>
  </si>
  <si>
    <t>Medical Termination of Pregnancy 1971</t>
  </si>
  <si>
    <t>Person with disability Act 1995</t>
  </si>
  <si>
    <t>Pre conception pre natal diagnostic test 1996</t>
  </si>
  <si>
    <t>Right to information act 2005</t>
  </si>
  <si>
    <t>Indian Tobacco control Act 2003</t>
  </si>
  <si>
    <t>Regular + contractual</t>
  </si>
  <si>
    <t>Job description of General duty Doctor is defined and communicated</t>
  </si>
  <si>
    <t>Job description of nursing staff  is defined and communicated</t>
  </si>
  <si>
    <t>Job description of paramedic staff is defined and communicated</t>
  </si>
  <si>
    <t>Regular + contractual. Lab technician, X ray technician, OT technician, MRD technician etc.</t>
  </si>
  <si>
    <t>Job description of counsellor  is defined and communicated</t>
  </si>
  <si>
    <t>Job description of  ward boy is defined and communicated</t>
  </si>
  <si>
    <t>Job description of security staff is defined and communicated</t>
  </si>
  <si>
    <t>Job description of  cleaning staff is defined and communicated</t>
  </si>
  <si>
    <t>Job description of Administrative staff is defined and communicated</t>
  </si>
  <si>
    <t>Regular + Contractual MS, Hospital Manager, supervisor, Matron, Ward Master. Pharmacist etc.</t>
  </si>
  <si>
    <t>Duty roster of Nurses is prepared, updated and communicated</t>
  </si>
  <si>
    <t>Duty roster of Paramedics is prepared, updated and communicated</t>
  </si>
  <si>
    <t>Duty roster of Cleaning staff is prepared, updated and communicated</t>
  </si>
  <si>
    <t>Duty roster of security staff is prepared, updated and communicated</t>
  </si>
  <si>
    <t xml:space="preserve">There is provision of Rotatory   posting of staff </t>
  </si>
  <si>
    <t>Facility has  established line of reporting for clinical and administrative staff</t>
  </si>
  <si>
    <t>Facility has policy for dress code for different cadre of hospital.</t>
  </si>
  <si>
    <t xml:space="preserve">I Cards  have been provided to staff </t>
  </si>
  <si>
    <t xml:space="preserve">Name plate  have been provided to staff </t>
  </si>
  <si>
    <t>ME D12.1.</t>
  </si>
  <si>
    <t xml:space="preserve">Valid contract for disposal for Bio Medical waste with common treatment facility </t>
  </si>
  <si>
    <t xml:space="preserve">Selection of outsourced agencies done through competitive tendering system </t>
  </si>
  <si>
    <t>Eligibility criteria is explicitly defined as per term of reference</t>
  </si>
  <si>
    <t>There is system to make payment as per  adequacy and quality of services provided by the vendor</t>
  </si>
  <si>
    <t>Check for  that Contract document has provision for  dedication of payment if quality of services is not good</t>
  </si>
  <si>
    <t>Payment to the outsourced services are made on time</t>
  </si>
  <si>
    <t>ME D12.2.</t>
  </si>
  <si>
    <t>Facility as defined criteria for assessment of quality of outsourced services</t>
  </si>
  <si>
    <t xml:space="preserve">Regular monitoring and evaluation of staff is done according against defined criteria </t>
  </si>
  <si>
    <t xml:space="preserve">Actions are taken against non compliance / deviation from contractual obligations </t>
  </si>
  <si>
    <t>Records of blacklisted vendors are available with facility</t>
  </si>
  <si>
    <t>Facility ensures that there is process for admission of patients after routine working hours</t>
  </si>
  <si>
    <t>Facility updates daily availability of vacant patient beds in different in door units</t>
  </si>
  <si>
    <t>Facility has established plan for accommodating high patient load due to situation like disaster/ mass casualty or disease outbreak</t>
  </si>
  <si>
    <t>Facility has policy for internal adjustment of the patient within cold wards for accommodating patient as extra temporary measure</t>
  </si>
  <si>
    <t xml:space="preserve">Facility has established policy for co ordination and handover during interdepartmental transfer </t>
  </si>
  <si>
    <t xml:space="preserve">There is a policy  for consultation of  the patient to other specialist with in the hospital </t>
  </si>
  <si>
    <t xml:space="preserve">There is policy for referral of patient for which services can not be provided at the facility  </t>
  </si>
  <si>
    <t>Facility maintain list of higher centres where patient can be managed.</t>
  </si>
  <si>
    <t xml:space="preserve">Facility ensures the referral patient to public healthcare facilities </t>
  </si>
  <si>
    <t>Facility defines and communicate referral criteria for different departments</t>
  </si>
  <si>
    <t>There is system to check that patient are not unduly referred for the services those can be available at the facility</t>
  </si>
  <si>
    <t xml:space="preserve">There is functional telemedicine centre </t>
  </si>
  <si>
    <t xml:space="preserve">Telemedicine services are utilized for continual medical education </t>
  </si>
  <si>
    <t>There is policy for identification of patient  before any clinical procedure</t>
  </si>
  <si>
    <t xml:space="preserve">There is a policy  for  ensuring  accuracy of verbal/telephonic orders  </t>
  </si>
  <si>
    <t>Hospital has policy for patient hand over during shift change</t>
  </si>
  <si>
    <t>Hospital has policy for maintaining nursing records</t>
  </si>
  <si>
    <t>There is policy for periodic monitoring of patient</t>
  </si>
  <si>
    <t>Hospital identify and communicate the category of patient considered as vulnerable</t>
  </si>
  <si>
    <t>Hospital identify and communicate the category of patient considered as high risk</t>
  </si>
  <si>
    <t>Facility has policy and enabling order for prescribing drugs in generic drug only</t>
  </si>
  <si>
    <t>Facility provides adequate copies of STG to respective department</t>
  </si>
  <si>
    <t>Facility maintains a list of updated version of STG</t>
  </si>
  <si>
    <t xml:space="preserve">Facility provides training on use of STG </t>
  </si>
  <si>
    <t>Facility has policy for reporting of adverse drug reaction</t>
  </si>
  <si>
    <t>Hospital has policy for retention period for different kinds of records</t>
  </si>
  <si>
    <t>Hospital has policy for safe disposal of records</t>
  </si>
  <si>
    <t xml:space="preserve">Hospital has prepared disaster plan </t>
  </si>
  <si>
    <t xml:space="preserve">Disaster management committee has been constituted </t>
  </si>
  <si>
    <t xml:space="preserve">Facility has established has established policy of end of life care </t>
  </si>
  <si>
    <t xml:space="preserve">Facility has established produce for reporting and follow up of AEFI </t>
  </si>
  <si>
    <t xml:space="preserve">Staff is trained for detecting , managing and reporting of AEFIs </t>
  </si>
  <si>
    <t>ME F1.1.</t>
  </si>
  <si>
    <t xml:space="preserve">Infection control committee constitute at the facility </t>
  </si>
  <si>
    <t>ICC is approved by appropriate authority</t>
  </si>
  <si>
    <t>Roles and responsibilities are defined and communicated to its members</t>
  </si>
  <si>
    <t xml:space="preserve">ICC meet at periodic time interval </t>
  </si>
  <si>
    <t>Records of Infection control activities are maintained</t>
  </si>
  <si>
    <t xml:space="preserve">Facility has in-house/ linkage with microbiology lab for culture surveillance </t>
  </si>
  <si>
    <t xml:space="preserve">There is defined  format for requisition and reporting of culture surveillance </t>
  </si>
  <si>
    <t>Reports of culture surveillance are collated  and analyzed</t>
  </si>
  <si>
    <t>Feedback is given to the respective departments</t>
  </si>
  <si>
    <t>Sample are taken for culture  to detect HAI in suspected cases.</t>
  </si>
  <si>
    <t>There is defined criteria and format for reporting HAI based on clinical observation</t>
  </si>
  <si>
    <t>Reports from different department are collated and analyzed</t>
  </si>
  <si>
    <t xml:space="preserve">Records of Medical Checkups are available </t>
  </si>
  <si>
    <t>Facility has established procedures for regular monitoring of infection control practices</t>
  </si>
  <si>
    <t>There is designated person for Co coordinating  infection control activities</t>
  </si>
  <si>
    <t>Infection control nurse</t>
  </si>
  <si>
    <t>There is defined format/checklist for monitoring of hand washing and infection control practices</t>
  </si>
  <si>
    <t>ME F1.6.</t>
  </si>
  <si>
    <t xml:space="preserve">Facility has antibiotic policy in place </t>
  </si>
  <si>
    <t xml:space="preserve">There is system for reporting Anti Microbial Resistance with in the facility </t>
  </si>
  <si>
    <t xml:space="preserve">Antibiotic policy includes plan for identifying, transferring , discharging and readmitting patients with specific antimicrobial resistant pathogen </t>
  </si>
  <si>
    <t>Policy Includes Rational Use of Antibiotics</t>
  </si>
  <si>
    <t>Standard treatment guidelines are followed while developing Antibiotic Policy</t>
  </si>
  <si>
    <t xml:space="preserve">There is procedure for periodic Laboratory Surveillance for Antibiotic Resistance </t>
  </si>
  <si>
    <t xml:space="preserve">Facility Measures the Antibiotic Consumption Rates </t>
  </si>
  <si>
    <t>Facility ensures uninterrupted and adequate supply of antiseptic soap and alcohol hand rub in all departments</t>
  </si>
  <si>
    <t xml:space="preserve">Check for the records that training have been provided </t>
  </si>
  <si>
    <t>Facility ensures uninterrupted and adequate supply of antiseptics</t>
  </si>
  <si>
    <t>Availability of Heavy duty gloves for cleaning staff</t>
  </si>
  <si>
    <t>Availability of gum boats for cleaning staff</t>
  </si>
  <si>
    <t>Availability of mask  for cleaning staff</t>
  </si>
  <si>
    <t>Availability of apron for cleaning staff</t>
  </si>
  <si>
    <t>Facility ensure adequate and regular supply of personal protective equipments</t>
  </si>
  <si>
    <t>There is policy for judicious use of personal protective equipments specially sterile gloves</t>
  </si>
  <si>
    <t>Facility ensure adequate supply of disinfectant at the point of use</t>
  </si>
  <si>
    <t>Disinfectant like hypochlorite, bleaching powder etc.</t>
  </si>
  <si>
    <t>Staff is trained for preparation of disinfectant solution</t>
  </si>
  <si>
    <t xml:space="preserve">Facility ensure the availability of good quality disinfectant and cleaning material </t>
  </si>
  <si>
    <t xml:space="preserve">Hospital  has policy for identification and segregation of infectious patient </t>
  </si>
  <si>
    <t>There is established procedure for daily monitoring of proper segregation of Bio medical waste by a designated person</t>
  </si>
  <si>
    <t>Facility ensures supply of puncture proof containers and needle cutters</t>
  </si>
  <si>
    <t>Facility ensures availability of post exposure prophylaxis drugs</t>
  </si>
  <si>
    <t>There is system for reporting of needle stick injuries</t>
  </si>
  <si>
    <t xml:space="preserve">Facility has secured designated place for storage of Bio Medical waste before disposal </t>
  </si>
  <si>
    <t>No signs of burning within the premises.</t>
  </si>
  <si>
    <t>Display of Bio Hazard sign at the point of use</t>
  </si>
  <si>
    <t>Disposal of anatomical waste as per BMW rule</t>
  </si>
  <si>
    <t>Disposal of sharp waste as per BMW rule</t>
  </si>
  <si>
    <t>Annual report to the pollution control board is submitted</t>
  </si>
  <si>
    <t xml:space="preserve">Biomedical waste transported in authorized vehicle </t>
  </si>
  <si>
    <t>District Quality Team for district hospitals are  Constituted</t>
  </si>
  <si>
    <t>Check for Office order by designated authority</t>
  </si>
  <si>
    <t>There is designated person for co coordinating overall quality assurance program at the facility</t>
  </si>
  <si>
    <t>Hospital Manager</t>
  </si>
  <si>
    <t xml:space="preserve">There is designated head of the quality team </t>
  </si>
  <si>
    <t>MS</t>
  </si>
  <si>
    <t xml:space="preserve">Team members are aware for of there respective responsibilities </t>
  </si>
  <si>
    <t>ME G1.2.</t>
  </si>
  <si>
    <t>Quality team meets monthly and review the quality activities</t>
  </si>
  <si>
    <t xml:space="preserve">Minutes of meeting are recorded </t>
  </si>
  <si>
    <t xml:space="preserve">   </t>
  </si>
  <si>
    <t xml:space="preserve">Results for internal /External assessment are discussed in the meeting </t>
  </si>
  <si>
    <t xml:space="preserve">Check the meeting records </t>
  </si>
  <si>
    <t>Hospital performance and indicators are reviewed in meeting</t>
  </si>
  <si>
    <t xml:space="preserve">Progress on time bound action plan is reviewed </t>
  </si>
  <si>
    <t xml:space="preserve">Follow up actions from  previous meetings are reviewed  </t>
  </si>
  <si>
    <t>Resource requirement and support from higher level are discussed</t>
  </si>
  <si>
    <t>Quality team review that all the services mentioned in RMNCHA  are delivered as per guideline</t>
  </si>
  <si>
    <t>Quality team review that all the services mentioned in National Health Program are delivered as per guideline</t>
  </si>
  <si>
    <t>Resolution of the meeting are effectively communicated to hospital staff</t>
  </si>
  <si>
    <t xml:space="preserve">Check how resolution are communicated to staff </t>
  </si>
  <si>
    <t>Quality team report regularly to DQAC about Key Performance Indicators</t>
  </si>
  <si>
    <t>Quality Team DQAC about internal assessment results and action taken</t>
  </si>
  <si>
    <t>ME G2.1.</t>
  </si>
  <si>
    <t xml:space="preserve">There is person designated to co ordinate satisfaction survey </t>
  </si>
  <si>
    <t xml:space="preserve">Patient feedback form are available in local language </t>
  </si>
  <si>
    <t>Adequate sample size is taken to conduct patient satisfaction</t>
  </si>
  <si>
    <t>There is procedure to conduct employee satisfaction survey at periodic intervals</t>
  </si>
  <si>
    <t>ME G2.2.</t>
  </si>
  <si>
    <t>There is procedure for compilation of patient  feedback forms</t>
  </si>
  <si>
    <t xml:space="preserve">Patient feedback is analyzed on monthly basis </t>
  </si>
  <si>
    <t>Overall department wise/attribute wise score are calculated</t>
  </si>
  <si>
    <t>Root cause analysis is done for low performing attributes</t>
  </si>
  <si>
    <t>Results of Patient satisfaction survey are recorded and disseminated to concerned staff</t>
  </si>
  <si>
    <t>There is procedure for analysis  of Employee satisfaction survey</t>
  </si>
  <si>
    <t>There is procedure for root cause analysis  of Employee satisfaction survey</t>
  </si>
  <si>
    <t>ME G2.3.</t>
  </si>
  <si>
    <t xml:space="preserve"> There is procedure for preparing Action plan for improving patient satisfaction</t>
  </si>
  <si>
    <t xml:space="preserve">There is procedure to take corrective and preventive action </t>
  </si>
  <si>
    <t>There is procedure for preparing action plan for improving employee satisfaction</t>
  </si>
  <si>
    <t>Daily round schedule is defined and practiced</t>
  </si>
  <si>
    <t>External Quality assurance is done on defined interval by DQAC</t>
  </si>
  <si>
    <t>External Quality assurance is done on defined interval by SQAC</t>
  </si>
  <si>
    <t xml:space="preserve">There is system for reviewing departmental checklist and taking appropriate action </t>
  </si>
  <si>
    <t>At departmental /Hospital Level</t>
  </si>
  <si>
    <t xml:space="preserve">Hospital has documented Quality system manual </t>
  </si>
  <si>
    <t xml:space="preserve">Hospital has Records of distribution of Standard operating procedure </t>
  </si>
  <si>
    <t>Hospital has system for periodic review of the standard procedures as and when required</t>
  </si>
  <si>
    <t>Hospital has documented system for Internal audits at defined intervals</t>
  </si>
  <si>
    <t>Hospital has documented procedure for control of documents and records</t>
  </si>
  <si>
    <t xml:space="preserve">Hospital  has documented  procedure for defining Quality objectives </t>
  </si>
  <si>
    <t xml:space="preserve">Hospital has documented procedure for action planning </t>
  </si>
  <si>
    <t>Hospital has documented procedure for training and CMEs  of hospital staff at defined intervals</t>
  </si>
  <si>
    <t xml:space="preserve">Hospital has documented procedure for monthly  review meeting </t>
  </si>
  <si>
    <t xml:space="preserve">Check Staff is  trained for relevant part of SOPs </t>
  </si>
  <si>
    <t>Check for the training records</t>
  </si>
  <si>
    <t>Internal audit  schedule  is prepared .</t>
  </si>
  <si>
    <t>Internal Assessors are identified</t>
  </si>
  <si>
    <t>Training of internal assessors is done</t>
  </si>
  <si>
    <t>There is process of communicating about the assessment to concerned departments</t>
  </si>
  <si>
    <t>Records of internal assessment are maintained</t>
  </si>
  <si>
    <t xml:space="preserve">Person is designed for co coordinating internal assessment </t>
  </si>
  <si>
    <t>There is established committee for reviewing maternal death</t>
  </si>
  <si>
    <t>There is established committee for reviewing new born death</t>
  </si>
  <si>
    <t>There is established committee for medical and death audit</t>
  </si>
  <si>
    <t>Drug and therapeutic committee for Prescription audits</t>
  </si>
  <si>
    <t>Medical audits are conducted at periodic interval</t>
  </si>
  <si>
    <t>Death audits are conducted at periodic interval</t>
  </si>
  <si>
    <t>Maternal and death audits are conducted as per guideline</t>
  </si>
  <si>
    <t>Prescription audits are conducted at periodic interval</t>
  </si>
  <si>
    <t>There is predefined criteria and format for medical audit</t>
  </si>
  <si>
    <t>There is predefined criteria and format for prescription audit</t>
  </si>
  <si>
    <t>There is predefined criteria and format for death audit</t>
  </si>
  <si>
    <t>Training has been provided for conducting medical and death audits</t>
  </si>
  <si>
    <t xml:space="preserve">Departmental Action plan is reviewed periodically  </t>
  </si>
  <si>
    <t>There is system to ensure that corrective and preventive action are taken timely</t>
  </si>
  <si>
    <t>5S</t>
  </si>
  <si>
    <t>Mistake proofing</t>
  </si>
  <si>
    <t>Six Sigma</t>
  </si>
  <si>
    <t>Prateo/Priorization</t>
  </si>
  <si>
    <t>Gantt Chart/Project Management</t>
  </si>
  <si>
    <t xml:space="preserve">Facility has defined, approved and communicated Risk Management framework for existing and potential risks. </t>
  </si>
  <si>
    <t xml:space="preserve">Check for adequacy of Risk Management Framework </t>
  </si>
  <si>
    <t xml:space="preserve">Review the risk management framework document. Check scope and objectives of the framework is contextual to the facility and criterion for identifying risk has been explicitly laid out. </t>
  </si>
  <si>
    <t xml:space="preserve">Check if responsibilities for identifying and managing risk has been defined and communicated </t>
  </si>
  <si>
    <t xml:space="preserve">Review risk management framework delineation of responsibilities amongst staff for identifying the risk in their work area and their management. Verify with the staff members if they are aware of their responsibilities </t>
  </si>
  <si>
    <t xml:space="preserve">Check if process of reporting risks and hazards have been defined </t>
  </si>
  <si>
    <t xml:space="preserve">Review risk management framework for process of reporting incidents including near miss and potential risks </t>
  </si>
  <si>
    <t xml:space="preserve">Check if list of existing and potential risk have been prepared </t>
  </si>
  <si>
    <t xml:space="preserve">Review risk management framework includes list of identified current and potential risks. These may included safety, strategic, financial, statutory, operational and environmental risks. </t>
  </si>
  <si>
    <t xml:space="preserve">Check training on risk management has been provided to key staff members </t>
  </si>
  <si>
    <t xml:space="preserve">Verify with the training records . Training on risk management at least should be provided to person responsible for indemnifying and managing risks </t>
  </si>
  <si>
    <t xml:space="preserve">Check risk management framework is reviewed at least once in a year </t>
  </si>
  <si>
    <t xml:space="preserve">Check with the records that quality team/ risk management committee reviews the framework at least once in a year </t>
  </si>
  <si>
    <t>G10.1</t>
  </si>
  <si>
    <t xml:space="preserve">Check if a valid risk management plan is available at the facility </t>
  </si>
  <si>
    <t xml:space="preserve">Review the risk management plan document. Check it has been updated at lest once in a month and duly approved by the head of facility. </t>
  </si>
  <si>
    <t>G10.2</t>
  </si>
  <si>
    <t xml:space="preserve">Check if risk management plan has been communicated to all stake holders </t>
  </si>
  <si>
    <t xml:space="preserve">ask staff if they are aware of key actionable points of risk management plan of their concerned areas. Check what measures hospital administration has taken for effective dissemination of risk management plan amongst staff members, outsource agencies and as well as concerned officials in district and state health administration </t>
  </si>
  <si>
    <t>G10.3</t>
  </si>
  <si>
    <t xml:space="preserve">Check  if risk assessment checklist is available with stakeholders </t>
  </si>
  <si>
    <t xml:space="preserve">Check if facility has prepared assessment checklist for identifying risk on routine basis. This checklist has been disseminate to the staff members responsible for identifying and reporting risks </t>
  </si>
  <si>
    <t>G10.4</t>
  </si>
  <si>
    <t>G10.5</t>
  </si>
  <si>
    <t xml:space="preserve">Check periodic assessment pf potential disaster is done periodically </t>
  </si>
  <si>
    <t xml:space="preserve">Check comprehensive assessment of both manmade and natural potential disaster is done at least once in year </t>
  </si>
  <si>
    <t>G10.6</t>
  </si>
  <si>
    <t>Periodic assessment for Medication and Patient care safety risks is done as per de defined criteria.</t>
  </si>
  <si>
    <t xml:space="preserve">Check periodic assessment of medication and patient care safety risk is done using defined chckliost peridically </t>
  </si>
  <si>
    <t xml:space="preserve">Verify with the records. A comprehensive risk asesement of all clincial processes should be done using pre define d critreera at least once in three month. </t>
  </si>
  <si>
    <t>G10.7</t>
  </si>
  <si>
    <t xml:space="preserve">Check if  Peridic assessment of voillence risks is done </t>
  </si>
  <si>
    <t xml:space="preserve">Verify with records. At least once in year and whenever a major incident has occurred. </t>
  </si>
  <si>
    <t>G10.8</t>
  </si>
  <si>
    <t>Check if various  risks identified during the risk assessment procees are formaly evaluated</t>
  </si>
  <si>
    <t xml:space="preserve">Risk identified should be listed and evaluated for their secerity and frequency for occurance. A risk severity score / grade should be give to each rsik identified and according gaps should be rated. Verify with the records </t>
  </si>
  <si>
    <t>G10.9</t>
  </si>
  <si>
    <t xml:space="preserve">Check if risk have high severy are priorazied. </t>
  </si>
  <si>
    <t xml:space="preserve">Check risks are prioritized base on their severity rating. Verify with the records </t>
  </si>
  <si>
    <t>G10.10</t>
  </si>
  <si>
    <t>Check if a risk register is maintained</t>
  </si>
  <si>
    <t xml:space="preserve">Check hospital administration/ responsible committee maintains a risk register which risk identified, their severity, action to be taken to mitigate risk and follow up action. Check if risk register share been updated timely. </t>
  </si>
  <si>
    <t xml:space="preserve">No. of total admissions per thousand population </t>
  </si>
  <si>
    <t>IPD per thousand population</t>
  </si>
  <si>
    <t xml:space="preserve">OPD consultation per Thousand Population </t>
  </si>
  <si>
    <t>Number of beds per 10 thousand</t>
  </si>
  <si>
    <t>Maternal mortality per 1000 deliveries</t>
  </si>
  <si>
    <t>Neonatal mortality per 1000 live births</t>
  </si>
  <si>
    <t>Nurse to bed ratio</t>
  </si>
  <si>
    <t>No. of meeting held under RKS</t>
  </si>
  <si>
    <t>Proportion of BPL patient in hospital</t>
  </si>
  <si>
    <t xml:space="preserve">Overall Referral Rate </t>
  </si>
  <si>
    <t>Overall discharge rate</t>
  </si>
  <si>
    <t>Proportion of obstetric cases out of total IPD</t>
  </si>
  <si>
    <t>Proportion of fund/ grant utilized</t>
  </si>
  <si>
    <t xml:space="preserve">Average Length of Stay </t>
  </si>
  <si>
    <t xml:space="preserve">Crude mortality rate </t>
  </si>
  <si>
    <t>Hospital acquired infection rate</t>
  </si>
  <si>
    <t>Surgical Site, Device related hospital acquired infection rate</t>
  </si>
  <si>
    <t xml:space="preserve"> Overall LAMA Rate </t>
  </si>
  <si>
    <t>Patient satisfaction Score IPD</t>
  </si>
  <si>
    <t xml:space="preserve">Staff Satisfaction Score </t>
  </si>
  <si>
    <t>Turn over rate of contractual staff</t>
  </si>
  <si>
    <t>Total</t>
  </si>
  <si>
    <t xml:space="preserve">ME A 4.12 </t>
  </si>
  <si>
    <t>The facility provided services as per Rashtriya bal swasthya Karykram</t>
  </si>
  <si>
    <t xml:space="preserve">Check that hospital administration has defined code of conduct for various cadre of staff </t>
  </si>
  <si>
    <t xml:space="preserve">Check for any circular, policy, notice, government order issued that explains the code of conduct for staff such as doctor and nurses. </t>
  </si>
  <si>
    <t xml:space="preserve">Check if staff  is aware of code of conduct </t>
  </si>
  <si>
    <t>Interview doctors and  nursing / paramedical staff on sample basis.</t>
  </si>
  <si>
    <t xml:space="preserve">Check hospital has implemented a policy of not entertaining representative of pharma companies within hospital premises </t>
  </si>
  <si>
    <t>Ask medical superintendent / manager regarding any such circular / instructions issued to the doctors. Check on sample basis if doctors are aware of this policy and do not entertain medical representatives in hospital premises</t>
  </si>
  <si>
    <t xml:space="preserve">Check hospital administration has aware of protocols for examination and treatment t of individuals brought police </t>
  </si>
  <si>
    <t xml:space="preserve">As per state law and supreme court direction </t>
  </si>
  <si>
    <t xml:space="preserve">Check hospital administration has defined protocols for data sharing </t>
  </si>
  <si>
    <t>Check list of agencies with which data shared has routinely shred has been prepared . For any other agency a formal permission is sought from competent authorities before sharing the data including international agencies, press and NGOs.</t>
  </si>
  <si>
    <t xml:space="preserve">Check hospital ensures that informed consent is taken from patient participating in any clinical or public Health research </t>
  </si>
  <si>
    <t xml:space="preserve">Check for policy or practice </t>
  </si>
  <si>
    <t xml:space="preserve">Check hospital has documented policy for issuing medical certificates </t>
  </si>
  <si>
    <t xml:space="preserve">Check for policy defines
List of certificates  can be issued by hospital
Who can issue certificates
Formats shall used for different certificates
Record keeping of issued certificate
procedures for  issuing duplicate certificates 
</t>
  </si>
  <si>
    <t>Hospital has laid strategy to resume the basic emergency and patient care services during strikes</t>
  </si>
  <si>
    <t>Check hospital administration has made 
Buffer stock and alternate source pf supplies for consumables 
Strategy and coordination with local disruption to maintain hospital  functions</t>
  </si>
  <si>
    <t xml:space="preserve">Check code of conduct copies are available at the hospital </t>
  </si>
  <si>
    <t xml:space="preserve">Check for availability of printed copies of code of conduct distributed to staff </t>
  </si>
  <si>
    <t xml:space="preserve">Facility has a defined and established procedure for effective utilization, evaluation and augmentation of competence and performance of staff </t>
  </si>
  <si>
    <t>Check objective checklist has been prepared for assessing competence of doctors, nurses and paramedical staff based on job description defined for each cadre of staff. Dakshta checklist issued by MoHFW can be used for this purpose.</t>
  </si>
  <si>
    <t xml:space="preserve">Check  performance criteria for clinical staff has been defined </t>
  </si>
  <si>
    <t xml:space="preserve">Check if performance appraisal critical  clinical staff has been defines as per state service rules/ NHM Guidelines and job description of staff </t>
  </si>
  <si>
    <t xml:space="preserve">Check if annual performance appraisal for clinical staff is practiced </t>
  </si>
  <si>
    <t xml:space="preserve">Verify with records that performance appraisal has been done at least once in a year for all Doctor, Nurses and paramedic staff .l. Check that predefined criteria has been used for the appraisal only. </t>
  </si>
  <si>
    <t xml:space="preserve">Check  performance criteria for support staff has been defined </t>
  </si>
  <si>
    <t xml:space="preserve">Check if performance appraisal critical for both support/ administrative staff has been defines as per state service rules/ NHM Guidelines and job description of staff </t>
  </si>
  <si>
    <t xml:space="preserve">Check if annual performance appraisal for support &amp; administration  staff is practiced </t>
  </si>
  <si>
    <t xml:space="preserve">Verify with records that performance appraisal has been done at least once in a year for all administrative and support staff either appointed at hospital . Check that predefined criteria has been used for the appraisal only. </t>
  </si>
  <si>
    <t>Competence assessment and performance assessment includes contractual, empanelled, and outsourced staff</t>
  </si>
  <si>
    <t>Check staff if competence assessment and performance appraisal program includes staff is inclusive contractual staff.</t>
  </si>
  <si>
    <t>Verify with records that staff on contract under NHM or any other program, staff working through outsource agencies such as housekeeping and security are also go through the competence assessment along with regular staff. Also their performance appraisal is done at least once in year by their respective employer.</t>
  </si>
  <si>
    <t xml:space="preserve">Check if hospital administration has a system for identifying the training needs and plan to address them </t>
  </si>
  <si>
    <t>Check that hospital administration  has listed the gaps found during competence assessment and performance appraisal exercise . These gaps in performance and competence are factored in while developing training plan for staff. This includes both clinical as well as non clinical staff.</t>
  </si>
  <si>
    <t>Check supervisors make periodic rounds of department and monitor that staff is working according to the training imparted. Also staff is provided on job training wherever there is still gaps</t>
  </si>
  <si>
    <t xml:space="preserve">Check if feedback is given after each round of competence assessment and performance appraisal </t>
  </si>
  <si>
    <t xml:space="preserve">Verify with records of performance appraisal for feedback has been written on appraisal form and shared with staff. Interview staff for verification for feedback has been shared </t>
  </si>
  <si>
    <t>ME C7.9</t>
  </si>
  <si>
    <t>ME E19.6</t>
  </si>
  <si>
    <t>ME 19.5</t>
  </si>
  <si>
    <t>The facility ensure adequate stay  of mother and new born in a safe environoment as per standard protocols</t>
  </si>
  <si>
    <t xml:space="preserve">Management of neonatal asphyxia is done as per guidelines </t>
  </si>
  <si>
    <t xml:space="preserve">Management of neonatal sepsis is done as per guidelines </t>
  </si>
  <si>
    <t xml:space="preserve">Management of children with Jaundice is done as per  guidelines </t>
  </si>
  <si>
    <t xml:space="preserve">Management of children with severe acutue malnutrition is done as per guideline </t>
  </si>
  <si>
    <t>ME 20.10</t>
  </si>
  <si>
    <t>The facility ensures optimal breast feedingpractices for new born &amp; infants as per guidelines</t>
  </si>
  <si>
    <t xml:space="preserve">Standard B6 </t>
  </si>
  <si>
    <t>ME B 6.7</t>
  </si>
  <si>
    <t xml:space="preserve">Checklist for Outdoor Patient Department </t>
  </si>
  <si>
    <t xml:space="preserve">OPD  Score Card </t>
  </si>
  <si>
    <t>OPD  Score</t>
  </si>
  <si>
    <t>Checklist for OPD</t>
  </si>
  <si>
    <t xml:space="preserve">Availability of functional  General Medicine Clinic </t>
  </si>
  <si>
    <t>Dedicated General speciality Medicine Clinic</t>
  </si>
  <si>
    <t xml:space="preserve">Availability of functional General Surgery Clinic </t>
  </si>
  <si>
    <t>Dedicated General speciality Surgical Clinic</t>
  </si>
  <si>
    <t xml:space="preserve">Availability of  Functional  Obstetrics &amp; Gynaecology Clinic </t>
  </si>
  <si>
    <t>Dedicated speciality  Obstetrics &amp; Gynaecology  Clinic. High risk pregnancy cases are referred from ANC clinic and consulted.</t>
  </si>
  <si>
    <t xml:space="preserve">Availability of  Paediatric Clinic </t>
  </si>
  <si>
    <t>Dedicated Paediatric speciality  Clinic</t>
  </si>
  <si>
    <t xml:space="preserve">Availability of functional Ophthalmology Clinic </t>
  </si>
  <si>
    <t>Dedicated ophthalmology clinic providing consultation services</t>
  </si>
  <si>
    <t xml:space="preserve">Availability of Functional ENT Clinic  </t>
  </si>
  <si>
    <t>Dedicated ENT providing consultation services</t>
  </si>
  <si>
    <t xml:space="preserve">Availability of OPD ENT procedures </t>
  </si>
  <si>
    <t>Foreign Body Removal (Ear and Nose),Stitching of CLW’s, Dressings, Syringing of Ear, Chemical Cauterization (Nose &amp; Ear), Eustachian Tube Function Test, Vestibular Function Test/Caloric Test</t>
  </si>
  <si>
    <t xml:space="preserve">Availability of Functional Orthopaedic Clinic  </t>
  </si>
  <si>
    <t>Dedicated clinical for Orthopaedic  consultation</t>
  </si>
  <si>
    <t>Availability of OPD Orthopaedic procedure</t>
  </si>
  <si>
    <t xml:space="preserve">plaster room procedure </t>
  </si>
  <si>
    <t xml:space="preserve">Availability of functional Skin &amp; VD Clinic </t>
  </si>
  <si>
    <t>Dedicated Clinic  providing consultation services</t>
  </si>
  <si>
    <t xml:space="preserve">Availability of functional Psychiatry Clinic  </t>
  </si>
  <si>
    <t xml:space="preserve">Availability of functional Dental Clinic </t>
  </si>
  <si>
    <t>Availability of OPD Dental procedure</t>
  </si>
  <si>
    <t>Accompanied by dental lab. Extraction, scaling, tooth extraction, denture and Restoration.</t>
  </si>
  <si>
    <t xml:space="preserve">Availability of Functional Ayush clinic </t>
  </si>
  <si>
    <t>AYUSH clinic accompanied by dispensary</t>
  </si>
  <si>
    <t xml:space="preserve">Availability of Functional Physiotherapy Unit </t>
  </si>
  <si>
    <t xml:space="preserve">Pain Management with cryotherapy, Pain Management with deep heat therapy (SWD), Increase range of motion with mobilization, </t>
  </si>
  <si>
    <t xml:space="preserve">Availability of Dressing facilities   at OPD  </t>
  </si>
  <si>
    <t>Dressing, Suturing and drainage</t>
  </si>
  <si>
    <t xml:space="preserve">Availability of  Injection room facilities at OPD </t>
  </si>
  <si>
    <t xml:space="preserve">At least 6 Hours of OPD Services are available </t>
  </si>
  <si>
    <t xml:space="preserve">Availability of functional Cardiology clinic  </t>
  </si>
  <si>
    <t>Availability of functional gastro entomology clinic</t>
  </si>
  <si>
    <t xml:space="preserve">Availability of functional nephrology clinic  </t>
  </si>
  <si>
    <t xml:space="preserve">Availability of functional Neurology clinic  </t>
  </si>
  <si>
    <t xml:space="preserve">Availability of functional endocrinology Clinic is available </t>
  </si>
  <si>
    <t xml:space="preserve">Availability of functional Oncology Clinic </t>
  </si>
  <si>
    <t xml:space="preserve">Availability of functional nuclear medicine clinic is available </t>
  </si>
  <si>
    <t xml:space="preserve">Availability of functional ANC clinic </t>
  </si>
  <si>
    <t xml:space="preserve">Availability of Functional immunization clinic </t>
  </si>
  <si>
    <t xml:space="preserve">Availability Functional IYCF clinic </t>
  </si>
  <si>
    <t xml:space="preserve">Services under RBSY </t>
  </si>
  <si>
    <t xml:space="preserve">Availability of Functional ARSH clinic </t>
  </si>
  <si>
    <t xml:space="preserve">Availability of Sample collection Centre </t>
  </si>
  <si>
    <t>Availability of TMT services</t>
  </si>
  <si>
    <t xml:space="preserve">Availability of OPD Services Under NVBDCP </t>
  </si>
  <si>
    <t>OPD Management of Malaeria, Kala Azar, Dengue</t>
  </si>
  <si>
    <t xml:space="preserve">Availability of Functional DOTS clinic  </t>
  </si>
  <si>
    <t xml:space="preserve">Availability of OPD services under NLEP </t>
  </si>
  <si>
    <t>Assessment of Disability Status</t>
  </si>
  <si>
    <t xml:space="preserve">Supply of Customized Foot wear </t>
  </si>
  <si>
    <t xml:space="preserve">Availability of Functional ICTC </t>
  </si>
  <si>
    <t xml:space="preserve">Availability of HIV Testing and Counselling </t>
  </si>
  <si>
    <t xml:space="preserve">PPTCT Services for HIV positive Pregnant Women </t>
  </si>
  <si>
    <t xml:space="preserve">Availability of Functional ART Centre </t>
  </si>
  <si>
    <t xml:space="preserve">Availability of CD4 testing facility </t>
  </si>
  <si>
    <t xml:space="preserve">Screening and early detection of visual impairment and refraction </t>
  </si>
  <si>
    <t xml:space="preserve">Refraction, syringing and probing, foreign body removal, Tonometery and retinoscopy </t>
  </si>
  <si>
    <t>Availability of OPD procedures</t>
  </si>
  <si>
    <t>Syringing and probing, foreign body removal , Tonometry ,Perimetry, Retinoscopy, Retrobulbar Injection</t>
  </si>
  <si>
    <t xml:space="preserve">Availability of counselling centre for Suicide prevention </t>
  </si>
  <si>
    <t xml:space="preserve">Dedicated Geriatric Clinic </t>
  </si>
  <si>
    <t xml:space="preserve">Functional NCD clinic is available </t>
  </si>
  <si>
    <t xml:space="preserve">Management of case referred from PHC/CHC  directly reported to Hospital </t>
  </si>
  <si>
    <t xml:space="preserve">Availability of OPD services as per State Health Programs </t>
  </si>
  <si>
    <t>Special Clinics are available for local prevalent endemics</t>
  </si>
  <si>
    <t>Ask for the specific local health problems/ diseases .i.e.. Kala azar, Swine Flue, arsenic poisoning etc.</t>
  </si>
  <si>
    <t xml:space="preserve">List of OPD Clinics are available </t>
  </si>
  <si>
    <t>Names of doctor on duty is displayed and updated</t>
  </si>
  <si>
    <t>Timing for OPD are displayed</t>
  </si>
  <si>
    <t xml:space="preserve">Entitlement under JSY , JSSK and other schemes </t>
  </si>
  <si>
    <t>Important  numbers like  ambulance are displayed</t>
  </si>
  <si>
    <t xml:space="preserve">Display of citizen charter </t>
  </si>
  <si>
    <t xml:space="preserve">User charges  for services are displayed </t>
  </si>
  <si>
    <t xml:space="preserve">OPD slip is given to the patient </t>
  </si>
  <si>
    <t>Services are delivered in a manner that is sensitive to gender, religious and cultural needs, and there are no barrier on account of physical economic, cultural or social reasons.</t>
  </si>
  <si>
    <t xml:space="preserve">Separate queue for female at registration </t>
  </si>
  <si>
    <t xml:space="preserve">Separate Female general OPD </t>
  </si>
  <si>
    <t xml:space="preserve">Separate toilets for male and female </t>
  </si>
  <si>
    <t>Availability of Wheel chair or stretcher for easy Access to the OPD</t>
  </si>
  <si>
    <t>There is no chaos and over crowding in the OPD</t>
  </si>
  <si>
    <t xml:space="preserve">One Patient is seen at a time in clinics </t>
  </si>
  <si>
    <t xml:space="preserve">Confidentiality of HIV reports at ICTC </t>
  </si>
  <si>
    <t xml:space="preserve">Privacy and confidentiality of HIV, Leprosy Patients </t>
  </si>
  <si>
    <t xml:space="preserve">Check in RTI/STI clinic </t>
  </si>
  <si>
    <t xml:space="preserve">Informed consent for before HIV testing at ICTC  </t>
  </si>
  <si>
    <t xml:space="preserve">Pre and Post test counselling is given at ICTC </t>
  </si>
  <si>
    <t>Free OPD Consultation / ANC Checkups</t>
  </si>
  <si>
    <t>For JSSK entitlement</t>
  </si>
  <si>
    <t xml:space="preserve">Free OPD Consultation for BPL patients </t>
  </si>
  <si>
    <t xml:space="preserve">Clinics has adequate space for consultation and examination  </t>
  </si>
  <si>
    <t>Adequate Space in Clinics (12 sq ft)</t>
  </si>
  <si>
    <t>Waiting area at the scale of 1 sq ft per average daily patient with minimum 400 sq ft of area</t>
  </si>
  <si>
    <t>Availability of seating arrangement in waiting area</t>
  </si>
  <si>
    <t xml:space="preserve">As per average OPD at peak time </t>
  </si>
  <si>
    <t xml:space="preserve">Availability of sub waiting at for separate clinics </t>
  </si>
  <si>
    <t xml:space="preserve">For clinics has high patient load </t>
  </si>
  <si>
    <t xml:space="preserve">See if its is easily accessible to the visitors </t>
  </si>
  <si>
    <t xml:space="preserve">Urinals 1 per 50 person
water closet and wash basins 1 per 100 person </t>
  </si>
  <si>
    <t>Availability of patient calling system</t>
  </si>
  <si>
    <t>Availability of public telephone booth</t>
  </si>
  <si>
    <t>Dedicated clinic for each speciality</t>
  </si>
  <si>
    <t>One clinic is not shared by 2 doctors at one time</t>
  </si>
  <si>
    <t xml:space="preserve">Dedicated examination areas is provided with each clinics </t>
  </si>
  <si>
    <t>Demarcated immunization room for pregnant women and children</t>
  </si>
  <si>
    <t>OPD has separate entry  and exit from IPD and Emergency</t>
  </si>
  <si>
    <t xml:space="preserve">Demarcated trolley/wheelchair bay </t>
  </si>
  <si>
    <t xml:space="preserve">Corridors at OPD are broad enough to manage stretcher and trolleys </t>
  </si>
  <si>
    <t xml:space="preserve">Availability of Registration  counters  as per Patient load 
</t>
  </si>
  <si>
    <t>Average Time taken for registration would be 3-5 min so number of counter required would be worked on scale of 12-20 patient/hour per counter</t>
  </si>
  <si>
    <t>Unidirectional  flow of services</t>
  </si>
  <si>
    <t>Layout of OPD shall follow functional flow of the
patients, e.g.:
Enquiry→Registration→Waiting→Sub-waiting→
Clinic→Dressing room/Injection Room→
Diagnostics (lab/X-ray)→Pharmacy→Exit</t>
  </si>
  <si>
    <t>All OPD clinics and related auxiliary services are co located in one functional area</t>
  </si>
  <si>
    <t>OPD is located near to the entry of the hospital</t>
  </si>
  <si>
    <t>OPD building does not have temporary connections and loosely hanging wires</t>
  </si>
  <si>
    <t xml:space="preserve">Floors of the OPD are non slippery and even </t>
  </si>
  <si>
    <t xml:space="preserve">Availability of specialist Doctor at OPD time </t>
  </si>
  <si>
    <t xml:space="preserve">Check for specialist are available  at scheduled time </t>
  </si>
  <si>
    <t>Availability of General duty doctor  at Screening Clinic</t>
  </si>
  <si>
    <t>Availability of Nursing staff</t>
  </si>
  <si>
    <t xml:space="preserve"> At Injection room/ OPD Clinic as Per Requirement </t>
  </si>
  <si>
    <t xml:space="preserve">Availability of dresser/paramedic at dressing room </t>
  </si>
  <si>
    <t>Counsellor for ICTC</t>
  </si>
  <si>
    <t>Full Time</t>
  </si>
  <si>
    <t xml:space="preserve">Lab technician for ICTC </t>
  </si>
  <si>
    <t xml:space="preserve">Full time </t>
  </si>
  <si>
    <t>Counsellor  for ARSH clinic</t>
  </si>
  <si>
    <t>Availability of ECG technician</t>
  </si>
  <si>
    <t>Availability of Audiometrician</t>
  </si>
  <si>
    <t>Availability of Ophthalmic assistant</t>
  </si>
  <si>
    <t>Availability of Physiotherapist</t>
  </si>
  <si>
    <t>Availability of Dental technician</t>
  </si>
  <si>
    <t>Availability of rehabilitation therapist</t>
  </si>
  <si>
    <t xml:space="preserve">availability of dedicated security guard for OPD </t>
  </si>
  <si>
    <t xml:space="preserve">Availability of registration clerks as per load </t>
  </si>
  <si>
    <t xml:space="preserve">ICTC Team Training </t>
  </si>
  <si>
    <t xml:space="preserve">Induction and refresher training for ICTC counsellor </t>
  </si>
  <si>
    <t>Induction and refresher training for ICTC lab technician</t>
  </si>
  <si>
    <t>At ANC clinic staff is skilled to identify high risk pregnancies</t>
  </si>
  <si>
    <t xml:space="preserve">Counsellor is skilled for  counselling </t>
  </si>
  <si>
    <t xml:space="preserve">Availability of injectables at injection room </t>
  </si>
  <si>
    <t xml:space="preserve">ARV, TT </t>
  </si>
  <si>
    <t>Availability of vaccine as per National Immunization Program</t>
  </si>
  <si>
    <t xml:space="preserve">Availability of disposables at dressing room and  clinics </t>
  </si>
  <si>
    <t xml:space="preserve">examination gloves, Syringes, Dressing material , suturing material </t>
  </si>
  <si>
    <t xml:space="preserve">HIV testing Kits I, II and III at ICTC </t>
  </si>
  <si>
    <t xml:space="preserve">Emergency Drug Tray is maintained at injection room &amp; immunization room </t>
  </si>
  <si>
    <t xml:space="preserve">BP apparatus, thermometer, weighting machine, torch, stethoscope, Examination table </t>
  </si>
  <si>
    <t>Availability of functional Instruments/Equipments  for Gynae and obstetric</t>
  </si>
  <si>
    <t>PV examination kit, Inch tape, fetoscope, Weighting machine, BP apparatus etc.</t>
  </si>
  <si>
    <t xml:space="preserve">Availability of functional Equipment/Instruments for Orthopaedic Procedures </t>
  </si>
  <si>
    <t>X ray view box, Equipment for plaster room</t>
  </si>
  <si>
    <t xml:space="preserve">Availability of functional Instruments / Equipments for Ophthalmic Procedures </t>
  </si>
  <si>
    <t>Retinoscope, refraction kit, tonometer,perimeter, distant vision chart, Colour vision chart.</t>
  </si>
  <si>
    <t xml:space="preserve">Availability of Instruments/ Equipments Procedures for ENT procedures </t>
  </si>
  <si>
    <t xml:space="preserve">Audiometer, Laryngoscope, Otoscope, Head Light, Tuning Fork, Bronchoscope, Examination Instrument Set </t>
  </si>
  <si>
    <t xml:space="preserve">Availability of functional Instruments/ Equipments for Dental Procedures </t>
  </si>
  <si>
    <t>Dental chair, Air rotor, Endodontic set, Extraction forceps</t>
  </si>
  <si>
    <t xml:space="preserve">Availability of functional Equipment/Instruments of Physiotherapy Procedures </t>
  </si>
  <si>
    <t>Traction, Wax bath, Short Wave Diathermy, Exercise table Etc .</t>
  </si>
  <si>
    <t xml:space="preserve">Availability of Equipments for ICTC lab </t>
  </si>
  <si>
    <t>Micropipettes, Centrifuge, Needle destroyer, Refrigerators</t>
  </si>
  <si>
    <t>Refrigerator, Crash cart/Drug trolley, instrumental trolley, dressing trolley</t>
  </si>
  <si>
    <t xml:space="preserve">Spot light, electrical fixture for equipments, X ray view box </t>
  </si>
  <si>
    <t xml:space="preserve">Availability of furniture at clinics </t>
  </si>
  <si>
    <t>Doctors Chair, Patient Stool, Examination Table, Attendant Chair, Table, Footstep, cupboard</t>
  </si>
  <si>
    <t xml:space="preserve">BP apparatus, thermometer are calibrated </t>
  </si>
  <si>
    <t xml:space="preserve">There is process indenting consumables and drugs in injection/ dressing room </t>
  </si>
  <si>
    <t>Vaccine are kept at recommended temperature at immunization room</t>
  </si>
  <si>
    <t xml:space="preserve">Temperature of refrigerators are kept as per storage requirement  and records are maintained </t>
  </si>
  <si>
    <t>Cold chain is maintained at immunization room</t>
  </si>
  <si>
    <t xml:space="preserve">Check for four conditioned Ice packs are placed in Carrier Box,
DPT, DT, TT and Hep B Vaccines are  not kept in direct contact of Frozen Ice pack  </t>
  </si>
  <si>
    <t xml:space="preserve">Adequate Illumination in clinics </t>
  </si>
  <si>
    <t>Examination table</t>
  </si>
  <si>
    <t>Adequate Illumination in procedure area</t>
  </si>
  <si>
    <t>Dressing room, injection room and immunization room</t>
  </si>
  <si>
    <t>Only one patient is allowed one time at clinic</t>
  </si>
  <si>
    <t>Limited number of attendant/ relatives are allowed with patient</t>
  </si>
  <si>
    <t xml:space="preserve">Medical representative are restricted in OPD timings </t>
  </si>
  <si>
    <t>Temperature control and ventilation in waiting areas</t>
  </si>
  <si>
    <t>Temperature control and ventilation in clinics</t>
  </si>
  <si>
    <t>Hospital has sound security system to manage overcrowding in OPD</t>
  </si>
  <si>
    <t xml:space="preserve">No condemned/Junk material lying in the OPD </t>
  </si>
  <si>
    <t xml:space="preserve">Availability of power back up in OPD </t>
  </si>
  <si>
    <t xml:space="preserve">Availability of linen in examination area </t>
  </si>
  <si>
    <t>Patient demographic details are recorded in OPD registration records</t>
  </si>
  <si>
    <t xml:space="preserve">Patients are directed to relevant clinic by registration clerk based on complaint </t>
  </si>
  <si>
    <t>Registration clerk is aware of categories of the patient exempted from user charges</t>
  </si>
  <si>
    <t>There is procedure for systematic calling of patients one by one</t>
  </si>
  <si>
    <t xml:space="preserve">Patient is called by Doctor/attendant as per his/her turn on the basis of “first come first examine” basis.  </t>
  </si>
  <si>
    <t xml:space="preserve">No Patient is Consulted in Standing Position </t>
  </si>
  <si>
    <t>Clinical staff is not engaged in administrative work</t>
  </si>
  <si>
    <t>There is establish procedure for admission through OPD</t>
  </si>
  <si>
    <t>There is establish procedure for day care admission</t>
  </si>
  <si>
    <t xml:space="preserve">There is screening clinic for initial assessment of the patients </t>
  </si>
  <si>
    <t>Procedure for follow up of old patients</t>
  </si>
  <si>
    <t xml:space="preserve">Availability of referral linkages for OPD consultation. </t>
  </si>
  <si>
    <t>Facility has functional referral linkages to higher facilities</t>
  </si>
  <si>
    <t xml:space="preserve">ICTC has functional Linkages with ART and state reference Labs </t>
  </si>
  <si>
    <t xml:space="preserve">Telemedicine service are used for consultation </t>
  </si>
  <si>
    <t>For any critical patient needing urgent attention queue can be bypassed for providing services on priority basis</t>
  </si>
  <si>
    <t xml:space="preserve">Check for OPD slip if drugs are prescribed under generic name only </t>
  </si>
  <si>
    <t xml:space="preserve">A copy of Prescription is kept with the facility </t>
  </si>
  <si>
    <t>Check OPD ticket that drugs are prescribed as per STG</t>
  </si>
  <si>
    <t>Check in Injection room</t>
  </si>
  <si>
    <t xml:space="preserve">Patient History, Chief Complaint and Examination Diagnosis/ Provisional Diagnosis is recorded in OPD slip </t>
  </si>
  <si>
    <t xml:space="preserve"> Written
Prescription Treatment plan is written </t>
  </si>
  <si>
    <t xml:space="preserve">Any dressing/injection, other procedure recorded in the OPD slip </t>
  </si>
  <si>
    <t>Check for the availability of OPD slip, Requisition slips etc.</t>
  </si>
  <si>
    <t>OPD records are maintained</t>
  </si>
  <si>
    <t>OPD register, ANC register, Injection room  register etc</t>
  </si>
  <si>
    <t xml:space="preserve">Safe keeping of OPD records </t>
  </si>
  <si>
    <t xml:space="preserve">Clinics is provided with the critical value of different tests </t>
  </si>
  <si>
    <t xml:space="preserve">Line listing </t>
  </si>
  <si>
    <t xml:space="preserve">Records are maintained for ANC registered pregnant women </t>
  </si>
  <si>
    <t>Records of each ANC checkups is maintained in Mother and child protection card</t>
  </si>
  <si>
    <t>ANC checkups is done by Qualified personnel</t>
  </si>
  <si>
    <t xml:space="preserve">At ANC clinic, Pregnancy is confirmed by performing urine test </t>
  </si>
  <si>
    <t>Last menstrual period (LMP) is recorded and Expected date of Delivery (EDD) is calculated</t>
  </si>
  <si>
    <t xml:space="preserve">Weight measurement </t>
  </si>
  <si>
    <t xml:space="preserve">blood pressure, </t>
  </si>
  <si>
    <t>respiratory rate</t>
  </si>
  <si>
    <t xml:space="preserve">pallor, oedema and icterus.   </t>
  </si>
  <si>
    <t xml:space="preserve">abdominal palpation for foetal growth, foetal lie </t>
  </si>
  <si>
    <t xml:space="preserve">auscultation for foetal heart sound </t>
  </si>
  <si>
    <t>breast examination</t>
  </si>
  <si>
    <t>History of past illness / pregnancy complication is taken and recorded</t>
  </si>
  <si>
    <t xml:space="preserve">4 ANC checkups of women is confirmed </t>
  </si>
  <si>
    <t>Diagnostic  test under ANC check up are prescribed by ANC clinic</t>
  </si>
  <si>
    <t>Check for Haemoglobin, urine albumin urine sugar blood group and Rh factor Syphilis (VDRL/RPR) HIV blood sugar malaria Hepatitis B</t>
  </si>
  <si>
    <t xml:space="preserve">High risk pregnant women are referred to specialist </t>
  </si>
  <si>
    <t xml:space="preserve">Line listing of pregnant women with moderate and sever anaemia </t>
  </si>
  <si>
    <t xml:space="preserve">Provision for Injectable Iron Treatment for moderate anaemia </t>
  </si>
  <si>
    <t>recognizing danger sign of labour</t>
  </si>
  <si>
    <t xml:space="preserve">breast feeding </t>
  </si>
  <si>
    <t>institutional delivery</t>
  </si>
  <si>
    <t>arrangement of referral transport</t>
  </si>
  <si>
    <t>birth preparedness</t>
  </si>
  <si>
    <t>family planning</t>
  </si>
  <si>
    <t xml:space="preserve">Availability of diluents for Reconstitution of measles vaccine </t>
  </si>
  <si>
    <t xml:space="preserve">Recommended temperature of diluents is insured before reconstitution </t>
  </si>
  <si>
    <t xml:space="preserve">Check diluents are kept under cold chain at least before 24 hours before reconstitution 
Diluents are kept in vaccine carrier only at immunization clinic but should not be in direct contact of ice pack </t>
  </si>
  <si>
    <t xml:space="preserve">Reconstituted vaccines are not used after recommended time </t>
  </si>
  <si>
    <t xml:space="preserve">Ask staff about when BCG, measles and JE vaccines are constituted and till when these are valid for use. Should not be used beyond 4 hours after reconstitution </t>
  </si>
  <si>
    <t xml:space="preserve">Time of opening/ Reconstitution of vial is recorded </t>
  </si>
  <si>
    <t xml:space="preserve">Check for records </t>
  </si>
  <si>
    <t xml:space="preserve">Staff checks VVM level before using vaccines </t>
  </si>
  <si>
    <t xml:space="preserve">Ask staff how to check VVM level and  how to identify discard point </t>
  </si>
  <si>
    <t xml:space="preserve">Staff is aware of how check freeze damage for T-Series vaccines </t>
  </si>
  <si>
    <t xml:space="preserve">Ask staff to demonstrate how to conduct Shake test for DPT, DT and TT </t>
  </si>
  <si>
    <t xml:space="preserve">Discarded vaccines are kept separately </t>
  </si>
  <si>
    <t xml:space="preserve">Check for no expired, frozen or with VVM beyond the discard point vaccine stored in clod chain </t>
  </si>
  <si>
    <t xml:space="preserve">Check for DPT, DT, Hep Band TT vials are not kept in direct contact of ice pack </t>
  </si>
  <si>
    <t xml:space="preserve">AD syringes are available as per requirement </t>
  </si>
  <si>
    <t xml:space="preserve">Check for 0.1 ml AD syringe for BCG and 0.5  ml syringe for others are available </t>
  </si>
  <si>
    <t xml:space="preserve">Staff knows correct use AD syringe </t>
  </si>
  <si>
    <t xml:space="preserve">Ask for demonstration , How to peel, how to remove air bubble and injection site </t>
  </si>
  <si>
    <t xml:space="preserve">Check for AD syringes are not reused </t>
  </si>
  <si>
    <t xml:space="preserve">Vaccine recipient is asked to stay for half an hour after vaccination to observer any Adverse effect following immunization </t>
  </si>
  <si>
    <t xml:space="preserve">Antipyretic  medicines available </t>
  </si>
  <si>
    <t xml:space="preserve">Availability of Immunization card </t>
  </si>
  <si>
    <t>Counselling on side effects and follow up visits done(CEI)</t>
  </si>
  <si>
    <t>Staff is aware of how to minor and serious advise events (AEFI)</t>
  </si>
  <si>
    <t xml:space="preserve">Staff knows what to do in case of anaphylaxis </t>
  </si>
  <si>
    <t xml:space="preserve">Check for adherence to clinical protocols </t>
  </si>
  <si>
    <t xml:space="preserve">Availability of ORT corner </t>
  </si>
  <si>
    <t>Provision of Antenatal natal check up for pregnant adolescent</t>
  </si>
  <si>
    <t xml:space="preserve">Nutritional Counselling, contraceptive counselling, Couple counselling ANC checkups, ensuring institutional delivery </t>
  </si>
  <si>
    <t>Counselling and provision of emergency contraceptive pills</t>
  </si>
  <si>
    <t>Check for the availability of Emergency Contraceptive pills (Levonorgesterol)</t>
  </si>
  <si>
    <t>Counselling and provision of reversible Contraceptives</t>
  </si>
  <si>
    <t xml:space="preserve">Check for the availability of Oral Contraceptive Pills, Condoms and IUD   </t>
  </si>
  <si>
    <t>Availability and Display of IEC material</t>
  </si>
  <si>
    <t>Poster Displayed, Reading Material handouts etc.</t>
  </si>
  <si>
    <t>Information and advice ob sexual and reproductive health related issues</t>
  </si>
  <si>
    <t>Advice on topic related to Growth and development,puberty,sexuality cancers, myths &amp; misconception, pregnancy, safe sex, contraception, unsafe abortion, menstrual disorders,anemia, sexual abuse ,RTI/STI's etc.</t>
  </si>
  <si>
    <t>Services for Tetanus immunization</t>
  </si>
  <si>
    <t>TT at 10 and 16 year</t>
  </si>
  <si>
    <t>Services for Prophylaxis against Nutritional Anaemia</t>
  </si>
  <si>
    <t>Haemoglobin estimation, weekly IFA tablet, and treatment for worm infestation</t>
  </si>
  <si>
    <t>Nutrition Counselling</t>
  </si>
  <si>
    <t>Services for early and safe termination of pregnancy and management of post abortion complication</t>
  </si>
  <si>
    <t>MVA procedure for pregnancy up to 8 week Post abortion counselling</t>
  </si>
  <si>
    <t>Treatment of Common RTI/STI's</t>
  </si>
  <si>
    <t>Privacy and Confidentiality, treatment Compliance, Partner Management, Follow up visit and referral</t>
  </si>
  <si>
    <t>Treatment and counselling for Menstrual disorders</t>
  </si>
  <si>
    <t xml:space="preserve">Symptomatic treatment , counselling </t>
  </si>
  <si>
    <t>Treatment and counselling for sexual concern for male and female adolescents</t>
  </si>
  <si>
    <t>Management of sexual abuse amongst Girls</t>
  </si>
  <si>
    <t>ECP, Prophylaxis against STI, PEP for hIV and Counselling</t>
  </si>
  <si>
    <t>Referral Linkages to ICTC and PPTCT</t>
  </si>
  <si>
    <t>Privacy and confidentiality maintained at ARSH clinic</t>
  </si>
  <si>
    <t>Screens and curtains for visual privacy,confidentaility policy displayed, one client at a time</t>
  </si>
  <si>
    <t>National Health Programs</t>
  </si>
  <si>
    <t xml:space="preserve">Ambulatory care  of uncomplicated P. Vivax malaria </t>
  </si>
  <si>
    <t xml:space="preserve">As per Clincal Guidelines for Treatment of Maleria 
</t>
  </si>
  <si>
    <t xml:space="preserve">Ambulatory care of uncomplicated P. Falciparum Malaria </t>
  </si>
  <si>
    <t xml:space="preserve">As per Clincal Guidelines for Treatment of Maleria </t>
  </si>
  <si>
    <t xml:space="preserve">Ambulatory care of drug resistant malaria </t>
  </si>
  <si>
    <t>Management of Paediatric Tuberculosis</t>
  </si>
  <si>
    <t>Management of Patients vith HIV infection and Tuberculosis</t>
  </si>
  <si>
    <t>Monitoring and follow up of patient done as per protocols</t>
  </si>
  <si>
    <t>There is functional Linkage between DMC and ICTC</t>
  </si>
  <si>
    <t xml:space="preserve">Validation and Diagnosis of Referred and Directly Reported Cases </t>
  </si>
  <si>
    <t xml:space="preserve">As per Operation/ Clincal Guidelines of NLEP </t>
  </si>
  <si>
    <t>Treatment of all diagnosed cases including Reaction and Neuritis</t>
  </si>
  <si>
    <t xml:space="preserve">Management of Lepra Reactions </t>
  </si>
  <si>
    <t xml:space="preserve">Management of Complicated Ulcers </t>
  </si>
  <si>
    <t xml:space="preserve">Management of Eye Complications </t>
  </si>
  <si>
    <t xml:space="preserve">Physiotherapy including Pre and Post Operative Care </t>
  </si>
  <si>
    <t xml:space="preserve">Follow-up of cases treated at tertiary Level </t>
  </si>
  <si>
    <t xml:space="preserve">Self care Counselling </t>
  </si>
  <si>
    <t xml:space="preserve">Outreach Services to Leprosy Clinics </t>
  </si>
  <si>
    <t xml:space="preserve">Screening of Cases of RCS </t>
  </si>
  <si>
    <t xml:space="preserve">Pre Test Counselling is done as per protocols </t>
  </si>
  <si>
    <t>basic information and benefits of HIV testing
potential risks such as discrimination. The client is also informed about their right to refuse, follow-up services . Pregnant
women are given additional information on nutrition, hygiene, the importance of an
institutional delivery and HIV testing so as to avoid HIV transmission from mother to child.</t>
  </si>
  <si>
    <t xml:space="preserve">Post test counselling given as per protocol </t>
  </si>
  <si>
    <t xml:space="preserve">window period, a repeat test is recommended, clients with suspected tuberculosis are referred to the nearest microscopy centre. In case of a positive test result, the counsellor assists the client to understand the   
implications of the positive test result and helps in coping with the test result. The   
counsellor also ensures access to treatment and care, and supports disclosure of the HIV   
status to the spouse.   
</t>
  </si>
  <si>
    <t xml:space="preserve">Diagnosis and treatment of opportunistic Infections </t>
  </si>
  <si>
    <t xml:space="preserve">As per NACO guidelines </t>
  </si>
  <si>
    <t xml:space="preserve">Screening of PLHA for initiating ART </t>
  </si>
  <si>
    <t xml:space="preserve">Monitoring of patients on ART and management of side effects </t>
  </si>
  <si>
    <t xml:space="preserve">Counselling and Psychological support for PLHA </t>
  </si>
  <si>
    <t xml:space="preserve">Treatment of Mental illnesses as per clinical guidelines </t>
  </si>
  <si>
    <t>Geriatic Care is provided as per Clinical Guidelines</t>
  </si>
  <si>
    <t>Opportunistic screening for diabetes,
hypertension, cardiovascular diseases</t>
  </si>
  <si>
    <t>Screening of persons above age of 30 - History of tobacco examination, BP Measurement and Blood sugar estimation
Look for records at NCD clinic</t>
  </si>
  <si>
    <t>screen women of the age group 30-69 years approaching to the hospital for early detection of cervix cancer and breast cancer.</t>
  </si>
  <si>
    <t>Health Promotion through IEC and counselling</t>
  </si>
  <si>
    <t>increased intake of healthy foods 
  increased physical activity through sports, exercise, etc.; 
  avoidance of tobacco and alcohol;  
24 
  stress management 
  warning signs of cancer etc</t>
  </si>
  <si>
    <t xml:space="preserve">Weekly reporting of Presumptive cases on form "P" from OPD clinic </t>
  </si>
  <si>
    <t xml:space="preserve">Early detection and screening for detection of deafness </t>
  </si>
  <si>
    <t>As per Clinical guidelines</t>
  </si>
  <si>
    <t>Ask staff about how they decontaminate the procedure surface like Examination table , dressing table, Stretcher/Trolleys  etc. 
(Wiping with .5% Chlorine solution</t>
  </si>
  <si>
    <t xml:space="preserve">
Ask staff how they decontaminate the instruments like Stethoscope, Dressing Instruments, Examination Instruments, Blood Pressure Cuff etc
(Soaking in 0.5% Chlorine Solution, Wiping with 0.5% Chlorine Solution </t>
  </si>
  <si>
    <t>Clinics for infectious diseases are located away from main traffic</t>
  </si>
  <si>
    <t>Preferably in remote corner with independent access</t>
  </si>
  <si>
    <t>Sitting arrangement in TB clinic is as per guideline</t>
  </si>
  <si>
    <t xml:space="preserve">Chlorine solution, Glutaraldehyde, carbolic acid </t>
  </si>
  <si>
    <t xml:space="preserve">OPD Patient satisfaction survey done on monthly basis </t>
  </si>
  <si>
    <t>Internal Quality Assurance is established at  ICTC lab</t>
  </si>
  <si>
    <t xml:space="preserve">External Quality assurance program is established at ICTC lab </t>
  </si>
  <si>
    <t xml:space="preserve">OPD has documented procedure for patient calling system in OPD clinics </t>
  </si>
  <si>
    <t>OPD has documented procedure for receiving of patient in clinic</t>
  </si>
  <si>
    <t xml:space="preserve">OPD has documented process for OPD consultation </t>
  </si>
  <si>
    <t xml:space="preserve">OPD has documented procedure for investigation </t>
  </si>
  <si>
    <t>OPD has documented procedure for prescription and drug dispensing</t>
  </si>
  <si>
    <t>OPD has documented procedure for nursing process in OPD</t>
  </si>
  <si>
    <t>OPD has documented procedure for patient privacy and confidentiality</t>
  </si>
  <si>
    <t>OPD has documented procedure for conducting, analysing patient satisfaction survey</t>
  </si>
  <si>
    <t>OPD has documented procedure for equipment management and maintenance in OPD</t>
  </si>
  <si>
    <t>Department has documented procedure for Administrative  and non clinical work at OPD</t>
  </si>
  <si>
    <t>Department has documented procedure for No Smoking Policy in OPD</t>
  </si>
  <si>
    <t>OPD has documented procedure for duty roaster, punctuality, dress code and identity for OPD staff</t>
  </si>
  <si>
    <t>Relevant protocols are displayed like Clinical Protocols for ANC checkups</t>
  </si>
  <si>
    <t xml:space="preserve">Proportion of follow-up patients </t>
  </si>
  <si>
    <t xml:space="preserve">No of ANC done per thousand </t>
  </si>
  <si>
    <t xml:space="preserve">ICTC OPD per thousand </t>
  </si>
  <si>
    <t xml:space="preserve">ART patient load per thousand </t>
  </si>
  <si>
    <t xml:space="preserve">ARSH OPD per thousand </t>
  </si>
  <si>
    <t xml:space="preserve">Immunization OPD per thousand </t>
  </si>
  <si>
    <t>Medicine OPD per Doctor</t>
  </si>
  <si>
    <t xml:space="preserve">Surgery OPD per Doctor </t>
  </si>
  <si>
    <t xml:space="preserve">Paediatric OPD per Doctor </t>
  </si>
  <si>
    <t>OBG OPD per Doctor</t>
  </si>
  <si>
    <t xml:space="preserve">Dental OPD per Doctor </t>
  </si>
  <si>
    <t>Ophthalmology OPD per doctor</t>
  </si>
  <si>
    <t xml:space="preserve">Skin &amp; OPD per doctor </t>
  </si>
  <si>
    <t>TB/DOT pod per doctor</t>
  </si>
  <si>
    <t>ENT OPD per doctor</t>
  </si>
  <si>
    <t xml:space="preserve">Psychiatry OPD per doctor </t>
  </si>
  <si>
    <t xml:space="preserve">AYUSH OPD per doctor </t>
  </si>
  <si>
    <t xml:space="preserve">Consultation time at ANC Clinic </t>
  </si>
  <si>
    <t>Time motion study</t>
  </si>
  <si>
    <t xml:space="preserve">Consultation time at General Medicine Clinic </t>
  </si>
  <si>
    <t xml:space="preserve">Consultation time for General Surgery Clinic </t>
  </si>
  <si>
    <t xml:space="preserve">Consultation time for paediatric clinic </t>
  </si>
  <si>
    <t xml:space="preserve">Proportion of High risk pregnancy detected during ANC </t>
  </si>
  <si>
    <t>No of High Risk Pregnancies X100/ Total no PW used ANC services in the month</t>
  </si>
  <si>
    <t xml:space="preserve">Proportion of severe anaemia cases </t>
  </si>
  <si>
    <t xml:space="preserve">Waiting time at registration counter </t>
  </si>
  <si>
    <t xml:space="preserve">Waiting time at ANC Clinic </t>
  </si>
  <si>
    <t xml:space="preserve">Waiting time at general OPD </t>
  </si>
  <si>
    <t xml:space="preserve">Waiting time at paediatric Clinic </t>
  </si>
  <si>
    <t xml:space="preserve">Waiting time at surgical clinic </t>
  </si>
  <si>
    <t>Average door to drug time</t>
  </si>
  <si>
    <t>There is an established procedure for patients who wish to leave hospital against medical advice or refuse to receive specific  treatment</t>
  </si>
  <si>
    <t>Check established policy for end of life care is avaialble in hospital as per prevalent national &amp; state lawa</t>
  </si>
  <si>
    <t>Check established prcoedure for LAMA is available</t>
  </si>
  <si>
    <t xml:space="preserve">  </t>
  </si>
  <si>
    <t>Facility has disaster management plan in place</t>
  </si>
  <si>
    <t>Death of admitted patient is adequately recorded and communicated</t>
  </si>
  <si>
    <t>ME E 20.10</t>
  </si>
  <si>
    <t xml:space="preserve">Proporation of mothers given nutritional counselling </t>
  </si>
  <si>
    <t>No. of paediatric admission per 1000 indoor admission</t>
  </si>
  <si>
    <t xml:space="preserve">Attendent  Satisfaction Score </t>
  </si>
  <si>
    <t>Bed Occupancy Rate for C section ward</t>
  </si>
  <si>
    <t xml:space="preserve">Proproation of Severe anaemia cases treated with blood transfusion </t>
  </si>
  <si>
    <t>Average length of stay  for normal delivery</t>
  </si>
  <si>
    <t>Average length of stay  for C section</t>
  </si>
  <si>
    <t>Proporation of BPL patients</t>
  </si>
  <si>
    <t>The facility ensures optimal breast feeding practices for new born &amp; infants as per guidelines</t>
  </si>
  <si>
    <t>Attendent satisfaction score</t>
  </si>
  <si>
    <t>Inborn Admission rate</t>
  </si>
  <si>
    <t>Propration of admission which is outborn</t>
  </si>
  <si>
    <t>Bed Occupancy rate</t>
  </si>
  <si>
    <t>Propration oof female baboes admitted</t>
  </si>
  <si>
    <t>LAMA rate for female babies</t>
  </si>
  <si>
    <t>Proporation  of very low birth weight babies survived</t>
  </si>
  <si>
    <t>Bed turn out rate</t>
  </si>
  <si>
    <t>No. of drug stock out in SNCU</t>
  </si>
  <si>
    <t>Average waiting time for initial assessment of new born</t>
  </si>
  <si>
    <t>Proportion of new born death among inborn</t>
  </si>
  <si>
    <t>Proportion of asphyxiated new born babies admitted out of deliveries conducted at facility</t>
  </si>
  <si>
    <t>No. of newborn resuscitated</t>
  </si>
  <si>
    <t>% of environmment swab cultutre reported positive</t>
  </si>
  <si>
    <t>Maternal &amp; Child health</t>
  </si>
  <si>
    <t xml:space="preserve">Management of  neonatal jaundice is done as per guidelines </t>
  </si>
  <si>
    <t>ME A 4.10</t>
  </si>
  <si>
    <t>ME A 4.11</t>
  </si>
  <si>
    <t>ME A 4.12</t>
  </si>
  <si>
    <t xml:space="preserve">Segregation of Anatomical and solied waste in Yellow Bin </t>
  </si>
  <si>
    <t xml:space="preserve">Availability of  colour coded   non chlorinated plastic bags </t>
  </si>
  <si>
    <t xml:space="preserve">Staff is aware of mercury spill management </t>
  </si>
  <si>
    <t xml:space="preserve">Seggregation of sharps waste  including Metals in white (translucent)  Puncture proof,  Leak proof,  tamper proof containers 
 </t>
  </si>
  <si>
    <t xml:space="preserve">Contaminated and broken Glass  are disposed in puncture proof and leak proof box/ container with  Blue colour marking </t>
  </si>
  <si>
    <t xml:space="preserve">See if it has been used or just lying idle. </t>
  </si>
  <si>
    <t>Availability of functional needle cutters &amp; puncture proof, leak proof, temper proof white container for seggregation of sharps</t>
  </si>
  <si>
    <t xml:space="preserve"> Vials, slides and other broken infected glass</t>
  </si>
  <si>
    <t>See if it has been used or just lying idle.</t>
  </si>
  <si>
    <t>Should be available nears the point of generation.Needles, syringes with fixed needles, needles from needle tip cutter or  burner, scalpels, blades, or any other contaminated sharp object that may cause puncture and cuts. This includes both used, discarded and contaminated metal sharps</t>
  </si>
  <si>
    <t>Items such as tubing,  bottles, intravenous tubes and sets, catheters, urine bags, syringes (without needles and fixed needle syringes)  and vaccutainers with their needles cut) and gloves</t>
  </si>
  <si>
    <t xml:space="preserve">Human Anatomical waste, Items contaminated with blood, body fluids,dressings, plaster casts, cotton swabs and bags containing residual or discarded blood and blood components. 
 </t>
  </si>
  <si>
    <t xml:space="preserve">Pharmaceutical waste like antibiotics, cytotoxic drugs including all items contaminated with cytotoxic drugs along with glass or plastic ampoules, vials etc. </t>
  </si>
  <si>
    <t xml:space="preserve">Segregation of expired or discarded  drugs in Yellow Bin </t>
  </si>
  <si>
    <t xml:space="preserve"> Either sent back to manufacturer or disposed by incineration</t>
  </si>
  <si>
    <t>Facility ensures adequate and regular supply of non chlorinated  colour coded liners</t>
  </si>
  <si>
    <t xml:space="preserve">Separate bins for Recyclable and biodegradable waste is available </t>
  </si>
  <si>
    <t>Check adequacy in patient care and administarive areas. Also check there is no mixing of waste</t>
  </si>
  <si>
    <t xml:space="preserve">Bar code system for the bags or containers containing BMW </t>
  </si>
  <si>
    <t>Log book /Record of waste generated is maintained on day to day basis</t>
  </si>
  <si>
    <t xml:space="preserve">Check records are being displayed monthly on its web site </t>
  </si>
  <si>
    <t>Infectious Waste is not stored for more than 48 hours</t>
  </si>
  <si>
    <t>Disposal of solid  waste as per BMW rule</t>
  </si>
  <si>
    <t>Preferably by CTWF/ Deep burial/ in absence of above  autoclaving or micro waving/ hydroclaving followed by shredding or mutilation or combination of sterlization and shredding.</t>
  </si>
  <si>
    <t xml:space="preserve">Preferably by CTWF/autoclaving or dry heat sterlization followed by shredding or mutilation or encapsulation in metal contained or cement concrete </t>
  </si>
  <si>
    <t>Disposal of contaminated  waste (recyclable) as per BMW rule</t>
  </si>
  <si>
    <t>Preferably by CTWF/Autoclaving or microwaving/ hydroclaving followed by shredding or mutiliation or combination of sterlization and shredding</t>
  </si>
  <si>
    <t>Disposal of Glass ware and metallic body implants (Blue)</t>
  </si>
  <si>
    <t>Containers are puncture proof, leak proof and temper proof</t>
  </si>
  <si>
    <t xml:space="preserve"> Check there is no scope for unauthorized entry</t>
  </si>
  <si>
    <t>BMW is stored in lock and key</t>
  </si>
  <si>
    <t>Check infectious liquid waste is not directly drained in to municipal sewerage system</t>
  </si>
  <si>
    <t xml:space="preserve">Preferably by CTWF/in-house deep burial pits/ In house incinerator with prior approval </t>
  </si>
  <si>
    <t>Preferably By CTWF/ disinfection (by  soaking the washed  glass waste after cleaning with  detergent and  Sodium Hypochlorite  treatment) or through autoclaving or microwaving or hydroclaving</t>
  </si>
  <si>
    <t xml:space="preserve"> OPD services are available for family planning </t>
  </si>
  <si>
    <t>At least 6 hours</t>
  </si>
  <si>
    <t>IUCD, OCP, ECP &amp; Condoms, Antra (injectables) &amp; Chhaya (weekly OCP)</t>
  </si>
  <si>
    <t>Availability of Post partum FP services</t>
  </si>
  <si>
    <t>For sterilization surgeries, availability of  haemoglobin, Urine pregnacy test, urine analysis for sugar
and albumin</t>
  </si>
  <si>
    <t>Atleast 2 laproscopic OT tables (Hydrulic table)</t>
  </si>
  <si>
    <t>PPIUCDand IUD insertion</t>
  </si>
  <si>
    <t>Chhaya training (Weekly contraceptive)</t>
  </si>
  <si>
    <t>Post abortion IUCD</t>
  </si>
  <si>
    <t>BLS training for all staff</t>
  </si>
  <si>
    <t>Availability of Chaaya (Weekly contraceptive)</t>
  </si>
  <si>
    <t>Centralized /Cylinders</t>
  </si>
  <si>
    <t>Availability of drugs for MMA</t>
  </si>
  <si>
    <t>Mifepristone &amp; Misoprostol</t>
  </si>
  <si>
    <t xml:space="preserve">PP IUCD tray </t>
  </si>
  <si>
    <t>Instrument for MVA</t>
  </si>
  <si>
    <t>Check MVA kit (Aspirator &amp; cannuala)</t>
  </si>
  <si>
    <t>Glucometer, Doppler and HIV rapid diagnostic kit, digitial Haemoglobin meter</t>
  </si>
  <si>
    <t>Autoclave/ boiler, glutaraldehye</t>
  </si>
  <si>
    <t xml:space="preserve">Check FP LIMS for stock update                 
</t>
  </si>
  <si>
    <t xml:space="preserve">Adequate Illumination at  procedure area in OPD </t>
  </si>
  <si>
    <t>20-25OC, OT has functional room thermometer and temperature is regularly maintained</t>
  </si>
  <si>
    <t>Availability of UPS  &amp; generator</t>
  </si>
  <si>
    <t>22-49 yrs married only</t>
  </si>
  <si>
    <t>Last contraceptive used and when</t>
  </si>
  <si>
    <t>Current pregnancy status
Obstetrics history</t>
  </si>
  <si>
    <t>Check for availability of  sterilization register, IUCD &amp; PPIUCD &amp; service delivery  register, Antra- register (injectable contraceptives)</t>
  </si>
  <si>
    <t>Check filled and updated DMPA (Antra card)  client card and register for beneficiaries utilizing Antra services</t>
  </si>
  <si>
    <t>Check FP case Sheet</t>
  </si>
  <si>
    <t>FP surgeries are scheduled as per guidelines</t>
  </si>
  <si>
    <t>Single Tablet within 72 hours unprotected intercourse.</t>
  </si>
  <si>
    <t>22-49 year age
Married
at least having one year old
Spouse has not gone for sterilization</t>
  </si>
  <si>
    <t>PPIUD insertion is done as per standard protocol</t>
  </si>
  <si>
    <t xml:space="preserve"> Grasp IUCD with PPIUCD forcep using no touch technique, apply traction on anterior lip of cervix with ring (sponge holding) forcep and insert IUCD  in to lower utrine wall, remove the ring  forcep and move other hand upward to women's abdomen, move PPIUCD insertion forcep upward toward fundus, feel the resitance &amp; thrust of instrument by hand kept on abdomen, open PPIUCD forcep and realease IUCD, instument is slowly withdrawn by keeping side way to avoid dislodging of IUCD.  Ensure IUCD is not visible  if yes remove &amp; reinsert</t>
  </si>
  <si>
    <t xml:space="preserve">Staff is aware of  gestational period for Medical Method of Abortion (MMA) </t>
  </si>
  <si>
    <t>Allowed upto7 weeks of gestation(49 days from the first day of the LMP).</t>
  </si>
  <si>
    <t>MMA drug protocols are followed as per guidelines</t>
  </si>
  <si>
    <t>First Visit (Day 1) - 200 mg Mifepristone (oral)
2nd Visit (Day 3) -400 mcg Misprostole (sublingual/ buccal/ vaginal/oral)
3rd Visit (Day 15)- Confirm &amp; ensure complete abortion</t>
  </si>
  <si>
    <t>Iodine, betadine etc.</t>
  </si>
  <si>
    <t>Department has documented procedure for PPIUCD insertion</t>
  </si>
  <si>
    <t>Department has manual for FP Anatra and Chhaya</t>
  </si>
  <si>
    <t>No. Chhaya user</t>
  </si>
  <si>
    <t>No. of PP- FP Method</t>
  </si>
  <si>
    <t>at least 10% of deliveries per facility</t>
  </si>
  <si>
    <t>Surgeries done/ surgeon : 30 /day. 2 Surgeon :50 /day.</t>
  </si>
  <si>
    <t>FP surgeries done per surgeon</t>
  </si>
  <si>
    <t>Basic tools of Quality</t>
  </si>
  <si>
    <t xml:space="preserve">
Staff is aware of symptoms or signs Presumptive pulmonary TB as per revised guidelines</t>
  </si>
  <si>
    <t xml:space="preserve">Cough &gt;2 weeks, fever &gt;2 weeks,
 significant weight loss, haemoptysis,
any abnormalities in chest radiography.  Addition, contact of microbiologically confirmed
TB patients, PL HIV, diabetics, malnourished, cancer
patients, patients on immunosuppressive therapy </t>
  </si>
  <si>
    <t>Staff is aware of Signs and symptoms of Extra pulmonary Tuberculosis</t>
  </si>
  <si>
    <t>Organ specific symptoms and signs like swelling of lymph nodes, pain &amp; swelling in joints, neck stiffness, disorientation, etc or constitutional symptoms like weight loss, fever&gt; 2 weeks night sweat</t>
  </si>
  <si>
    <t>Staff is aware of signs and symptoms of presumptive paediatric TB cases as per revised guidelines</t>
  </si>
  <si>
    <t>Child with persistant fever and/ or cough for more than 2 weeks. Unexplained Loss of weight/no weight gain in past 3 months/here loss of body
weight  loss of &gt;5% body weight as compared to highest weight recorded in the last
3 months.</t>
  </si>
  <si>
    <t>(1)TB patients who have failed treatment with first‑line
anti‑tubercular drugs (ATD).
(2)Paediatric TB non‑responde.
(3)TB patients who are contacts of DRTB.
(4)TB patients who are found positive on any follow‑up sputum smear examination during treatment with
first‑line ATD.
(5) Previously treated TB cases
(6)TB patients with HIV co‑infection</t>
  </si>
  <si>
    <t>Staff is aware of  presumptive DRTB cases as per revised guidelines</t>
  </si>
  <si>
    <t>Diagnosis and treatment of Presumptive pulmonary TB as per revised guidelines</t>
  </si>
  <si>
    <r>
      <t xml:space="preserve">All the presumptive TB cases undergo sputum smear examination (spot early morning or spot-spot). If first sputum is positive not at risk of DRTB, it is microbiologically confirmed.
</t>
    </r>
    <r>
      <rPr>
        <b/>
        <sz val="11"/>
        <color theme="1"/>
        <rFont val="Calibri"/>
        <family val="2"/>
        <scheme val="minor"/>
      </rPr>
      <t>Treatment of New Cases:</t>
    </r>
    <r>
      <rPr>
        <sz val="11"/>
        <color theme="1"/>
        <rFont val="Calibri"/>
        <family val="2"/>
        <scheme val="minor"/>
      </rPr>
      <t xml:space="preserve">
Treatment in IP will consist of 8weeks of INH, Rifampicin, Pyrazinamide and Ethambutol in daily dose as per weight band categories.
Only Pyrazinamide will be stopped in CP rest 3 drugs will be continue for 16 weeks.
(Daily regimen with adminstration of daily fixed dose combination of first line ATD as per weight band)
</t>
    </r>
  </si>
  <si>
    <r>
      <t xml:space="preserve">Catridge based Nucleic Acid Amplification test (CBNAAT) performed to rule out Rifampicin resistance and categorized as microbiologically confirmed drug sensitive TB or RIF resistant.
</t>
    </r>
    <r>
      <rPr>
        <b/>
        <sz val="11"/>
        <color theme="1"/>
        <rFont val="Calibri"/>
        <family val="2"/>
        <scheme val="minor"/>
      </rPr>
      <t xml:space="preserve">Treatment: 
</t>
    </r>
    <r>
      <rPr>
        <sz val="11"/>
        <color theme="1"/>
        <rFont val="Calibri"/>
        <family val="2"/>
        <scheme val="minor"/>
      </rPr>
      <t>IP will be of 12 weeks, where injection Streptomycin will be stopped after 8 weeks and remaining four drugs in daily dose for another 4 weeks as per weight band.
At CP, Pyrazinamide will be stopped while rest of drugs will be continue for another 20 weeks as daily dosage</t>
    </r>
  </si>
  <si>
    <t>Diagnostic algorithm for pulmonary, extra pulmonary and paediateric TB as per revised guidelines are readily available</t>
  </si>
  <si>
    <t>Check algorithm for all the three cases are available.</t>
  </si>
  <si>
    <t xml:space="preserve"> 1. Mono resistance (MR) –  Biological specimen of TB Patient reistant to one first line anti TB drug only.
2.  Poly resistance (PDR) – Biological speciment resitant to more than one anti TB drug, other than INH &amp; Rifampicin.
3. Multi‑drug resistance (MDR) – Biological specimen resistant to both INH and Rifampicin or with or without resistance to other first line ATD
 4.  Rifampicin resistance (RR) – Resistance to Rifampicn detected by phenotypic or genotypic method with or without resistant to other ATD exculding INH. Patient with RR manged as if MDR-TB case.
5. Extensive drug resistance- 
MDR TB case whose biological speicement resistnat to Fluroquinolone (FQ) 
and a second‑line injectable ATD </t>
  </si>
  <si>
    <t xml:space="preserve">Staff is aware of  classification done on the basis of drug resistance as per revised guidelines </t>
  </si>
  <si>
    <t>Mangement of extra pulmonary TB cases as per revised guidelines</t>
  </si>
  <si>
    <t>The CP in both new and previously treated cases may be extended 3-6 months in cases such as CNS, skeletal etc.
ATD given in fixed dose on daily basis as per weight band</t>
  </si>
  <si>
    <t>Mangement of MDR/RRTB(without additional resistance) as per revised guidelines</t>
  </si>
  <si>
    <t>6-9 months of IP with Kanamycin, Levofloxcin, Ethmabutol, Pyrazinamide, Ethionamide, And Cycloserine. !8 month of CP with Levofloxcin, Ethmabutol, Ethionamide, And Cycloserine</t>
  </si>
  <si>
    <t>Patient and family is counselled before initating TB treatment</t>
  </si>
  <si>
    <t>Educate patient and family about disease, dose schedule, duration, common side effects,methods of prevention, consequence of irregular treatment or premature cessation of treatment</t>
  </si>
  <si>
    <t>Treatment card and TB identity card  is given</t>
  </si>
  <si>
    <t>Treatment card will be issued in duplication if required</t>
  </si>
  <si>
    <r>
      <rPr>
        <b/>
        <sz val="11"/>
        <color theme="1"/>
        <rFont val="Calibri"/>
        <family val="2"/>
        <scheme val="minor"/>
      </rPr>
      <t xml:space="preserve">Clinical follow up:  </t>
    </r>
    <r>
      <rPr>
        <sz val="11"/>
        <color theme="1"/>
        <rFont val="Calibri"/>
        <family val="2"/>
        <scheme val="minor"/>
      </rPr>
      <t xml:space="preserve">
Should be at least monthly – the patient may visit the clinical facility or medical officer call for review may even visit the house of patient.
</t>
    </r>
    <r>
      <rPr>
        <b/>
        <sz val="11"/>
        <color theme="1"/>
        <rFont val="Calibri"/>
        <family val="2"/>
        <scheme val="minor"/>
      </rPr>
      <t>Laboratory follow up</t>
    </r>
    <r>
      <rPr>
        <sz val="11"/>
        <color theme="1"/>
        <rFont val="Calibri"/>
        <family val="2"/>
        <scheme val="minor"/>
      </rPr>
      <t xml:space="preserve">: Sputum smear examination at the end of IP &amp; end of treatment (for every patient)
</t>
    </r>
    <r>
      <rPr>
        <b/>
        <sz val="11"/>
        <color theme="1"/>
        <rFont val="Calibri"/>
        <family val="2"/>
        <scheme val="minor"/>
      </rPr>
      <t>Long term follow up: A</t>
    </r>
    <r>
      <rPr>
        <sz val="11"/>
        <color theme="1"/>
        <rFont val="Calibri"/>
        <family val="2"/>
        <scheme val="minor"/>
      </rPr>
      <t xml:space="preserve">fter completion of treatment, the patient should be followed up at the end of 6, 12, 18 and 24 months. Any clinical symptoms and/or cough, sputum microscopy and/or culture should be considered. </t>
    </r>
  </si>
  <si>
    <t>As per revised RNTCP Technical Guidelines</t>
  </si>
  <si>
    <t>As per  revised RNTCP Technical Guidelines</t>
  </si>
  <si>
    <t>Checklist for Operation Theatre</t>
  </si>
  <si>
    <t xml:space="preserve">Availability of Gynaecology procedures </t>
  </si>
  <si>
    <t xml:space="preserve">Availability of Paediatric Surgery procedure </t>
  </si>
  <si>
    <t xml:space="preserve">I&amp;D, Pepuceal Dilation, Meatomy, Gland Biopsy, Reduction Paraphimosis, Brachial/Thyoglossal Cyst and Fistula, Inguinal Herniotomy, Neonatal Intestinal Obstruction </t>
  </si>
  <si>
    <t xml:space="preserve">Availability of ENT surgical procedure </t>
  </si>
  <si>
    <t xml:space="preserve">Availability of Orthopaedic surgical procedures </t>
  </si>
  <si>
    <t xml:space="preserve">Open and Closed Reduction, Nailing and Plating, Amputation, Disarticulation of Hip and Shoulder </t>
  </si>
  <si>
    <t xml:space="preserve">Availability of Oral surgery procedures </t>
  </si>
  <si>
    <t xml:space="preserve">Trauma Including Vehicular Accidents , Fracture Wiring </t>
  </si>
  <si>
    <t>Availability of Emergency OT services as and even when required</t>
  </si>
  <si>
    <t>tubal ligation</t>
  </si>
  <si>
    <t>Availability of C-section services</t>
  </si>
  <si>
    <t>Availability of OT for Management of complications</t>
  </si>
  <si>
    <t>Availability of essential new born care</t>
  </si>
  <si>
    <t>Availability of Paediatric surgical Procedure under RBSY</t>
  </si>
  <si>
    <t>Developmental Dysplasia of 
the Hip,Congenital Cataract, cleft lip and palate</t>
  </si>
  <si>
    <t xml:space="preserve">Availability of C arm services </t>
  </si>
  <si>
    <t>Blood gas analyser&amp; USG</t>
  </si>
  <si>
    <t>Availability of Reconstructive Surgery</t>
  </si>
  <si>
    <t xml:space="preserve">Availability of Amputation Surgery </t>
  </si>
  <si>
    <t>Signage for restricted area are displayed</t>
  </si>
  <si>
    <t>Zones of OT are marked</t>
  </si>
  <si>
    <t>Display doctor/ Nurse on duty  and updated</t>
  </si>
  <si>
    <t>OT schedule displayed</t>
  </si>
  <si>
    <t xml:space="preserve">Availability of female staff if a male doctor examination/ conduct surgery of a female patients </t>
  </si>
  <si>
    <t>Availability of female staff in pre and post operative room</t>
  </si>
  <si>
    <t>Availability of screen between OT table</t>
  </si>
  <si>
    <t>Patients are properly draped/covered before and after produce</t>
  </si>
  <si>
    <t>Privacy  and Confidentiality of HIV cases</t>
  </si>
  <si>
    <t>High risk consent is taken before major surgeries</t>
  </si>
  <si>
    <t>Anaesthesia Consent for OT</t>
  </si>
  <si>
    <t xml:space="preserve">Patient attendant is informed about clinical condition and treatment been provided </t>
  </si>
  <si>
    <t>Free medicines and consumables are available</t>
  </si>
  <si>
    <t>JSSK</t>
  </si>
  <si>
    <t>Surgical services are free for BPL patients</t>
  </si>
  <si>
    <t>Availability of OT for  elective major surgeries</t>
  </si>
  <si>
    <t>100-200 -1OT,                200-300-2,                    300-400 -3</t>
  </si>
  <si>
    <t>Availability of OT for Emergency surgeries</t>
  </si>
  <si>
    <t xml:space="preserve">Emergency OT 1 </t>
  </si>
  <si>
    <t>Availability of OT ophthalmic/ENT</t>
  </si>
  <si>
    <t>Ophthalmic/ENT- 1</t>
  </si>
  <si>
    <t>Waiting area for attendants</t>
  </si>
  <si>
    <t>Hot water facility</t>
  </si>
  <si>
    <t>Toilet facility for patient attendant</t>
  </si>
  <si>
    <t>Seating arrangement for patient attendant</t>
  </si>
  <si>
    <t xml:space="preserve">Availaility of Scrub Area </t>
  </si>
  <si>
    <t xml:space="preserve">2-3 meters </t>
  </si>
  <si>
    <t xml:space="preserve">Hydrolic OT Tables 
As per case load at least two for 100 - 200 beded DH and 4 for More than 200 beds </t>
  </si>
  <si>
    <t>No cris cross of infectious and sterile goods</t>
  </si>
  <si>
    <t>Availability of Obg &amp; Gynae Surgeon</t>
  </si>
  <si>
    <t xml:space="preserve">As per case load </t>
  </si>
  <si>
    <t>Availability of general surgeon</t>
  </si>
  <si>
    <t>Availability of ophthalmic surgeon</t>
  </si>
  <si>
    <t>Availability of ENT surgeon</t>
  </si>
  <si>
    <r>
      <t xml:space="preserve"> Availability </t>
    </r>
    <r>
      <rPr>
        <sz val="11"/>
        <color indexed="8"/>
        <rFont val="Calibri"/>
        <family val="2"/>
        <scheme val="minor"/>
      </rPr>
      <t xml:space="preserve">CSSD/ TSSU Asstt. </t>
    </r>
    <r>
      <rPr>
        <sz val="11"/>
        <rFont val="Calibri"/>
        <family val="2"/>
        <scheme val="minor"/>
      </rPr>
      <t xml:space="preserve"> </t>
    </r>
  </si>
  <si>
    <t>OT Management</t>
  </si>
  <si>
    <t>Infection control and hand hygiene</t>
  </si>
  <si>
    <t>Training on processing/sterilization of equipments</t>
  </si>
  <si>
    <t xml:space="preserve">Availability of Oxygen Cylinders / Piped Gas supply, Nitrogen  </t>
  </si>
  <si>
    <t xml:space="preserve">Availability of Uterotonic Drugs </t>
  </si>
  <si>
    <t>Inj Oxytocin 10 IU (to be kept in fridge)</t>
  </si>
  <si>
    <t>Inj Ampillicin, Inj. metronizazole Inj Gentamycin,</t>
  </si>
  <si>
    <t>Injectable preaprtions</t>
  </si>
  <si>
    <t xml:space="preserve"> Tab Paracetamol Ibuprofen, inj Diclofenac, Sodium plasma expender</t>
  </si>
  <si>
    <t xml:space="preserve">Availability of  anesthetics </t>
  </si>
  <si>
    <t>Tab B complex, Inj Betamethason, Inj Hydrazaline,  methyldopa, (Nevirapin and other HIV  drugs)</t>
  </si>
  <si>
    <t>BP apparatus, Thermometer, Pulse Oxy meter, Multiparameter , PV Set</t>
  </si>
  <si>
    <t xml:space="preserve">Availability of functional equipments/ Instruments for New Born Care </t>
  </si>
  <si>
    <t xml:space="preserve">Diathermy (Unit and Bi Polar), Proctoscopy set, general Surgical Instruments for Piles, Fistula, &amp; Fissures. Surgical set for Hernia &amp; Hydrocele, Cautery </t>
  </si>
  <si>
    <t>Availability of  functional orthopaedic surgery equipments</t>
  </si>
  <si>
    <t xml:space="preserve">C arm, check OT table is C arm compatible, Thomas Splint, IM Nailing Set, SP Nailing, Compression Plating Kit, Sislocation Hip Screw Fixation </t>
  </si>
  <si>
    <t>Availability of Ophthalmic surgery equipments</t>
  </si>
  <si>
    <t xml:space="preserve">Operating Microscope, IOL Operation Set, Ophthalmoscope Keratometer, A Scan Biometer </t>
  </si>
  <si>
    <t>Availability of  functional ENT surgery equipments</t>
  </si>
  <si>
    <t>Operating Microscope, ENT Operation set, Mastoid Set, Tracheotomy set, Microdrill System set</t>
  </si>
  <si>
    <t>Operation Table with Trendelenburg facility</t>
  </si>
  <si>
    <t xml:space="preserve">Ambu bag, Oxygen, Suction machine , laryngoscope scope, Defibrillator (Paediatric and adult) , LMA, ET Tube </t>
  </si>
  <si>
    <t xml:space="preserve">Boyles apparatus, Bains Circuit or Sodalime absorbent in close circuit </t>
  </si>
  <si>
    <t>Availability of equipment for storage of sterilized items</t>
  </si>
  <si>
    <t>Instrument cabinet and racks for storage of sterile items</t>
  </si>
  <si>
    <t>Availability of equipment for CSSD/TSSU</t>
  </si>
  <si>
    <t>Autoclave Horizontal &amp; Vertical, Sterlizer Big &amp; Small</t>
  </si>
  <si>
    <t>Hospital graded mattress , IVstand, Bed pan</t>
  </si>
  <si>
    <t>Trey for  monitors, Electrical panel for anaesthesia machine, cardiac monitor etc, panel with outlet for Oxygen and vacuum,  X ray view box.</t>
  </si>
  <si>
    <t>Boyels apparatus, cautery, BP apparatus, autoclave etc.</t>
  </si>
  <si>
    <t xml:space="preserve">Narcotic and psychotropic drugs are kept in lock and key </t>
  </si>
  <si>
    <t>100000 lux</t>
  </si>
  <si>
    <t>Adequate Illumination at pre operative and post operative area</t>
  </si>
  <si>
    <t>Humidity is maintained at desirable level</t>
  </si>
  <si>
    <t>Positive pressure is maintained in OT</t>
  </si>
  <si>
    <t xml:space="preserve">Physical examination, results of lab investigation, diagnosis and proposed surgery </t>
  </si>
  <si>
    <t>There is procedure of handing over while receiving patient form OT to indoor and ICU</t>
  </si>
  <si>
    <t xml:space="preserve">Anaesthesia Notes are Recorded </t>
  </si>
  <si>
    <t>Consents, surgical safety check list</t>
  </si>
  <si>
    <r>
      <t>The blood is ordered for the patient according to the MSBOS (</t>
    </r>
    <r>
      <rPr>
        <i/>
        <sz val="11"/>
        <rFont val="Arial Narrow"/>
        <family val="2"/>
      </rPr>
      <t>Maximum Surgical Blood Order Schedule</t>
    </r>
    <r>
      <rPr>
        <sz val="11"/>
        <rFont val="Arial Narrow"/>
        <family val="2"/>
      </rPr>
      <t>)</t>
    </r>
  </si>
  <si>
    <t xml:space="preserve">Anaesthesia plan is documented before entering into OT </t>
  </si>
  <si>
    <t xml:space="preserve">Heart rate , cardiac rate , BP, O2  Saturation, </t>
  </si>
  <si>
    <t xml:space="preserve">Breathing system is securely and correctly assembled </t>
  </si>
  <si>
    <t xml:space="preserve">Anaesthesia note is recorded </t>
  </si>
  <si>
    <t xml:space="preserve">Check for the adequacy </t>
  </si>
  <si>
    <t xml:space="preserve">Any adverse Anaesthesia Event is recorded and reported </t>
  </si>
  <si>
    <t>There is procedure OT Scheduling</t>
  </si>
  <si>
    <t>Schedule is prepared in consonance with available OT house and patients requirement</t>
  </si>
  <si>
    <t xml:space="preserve">Tetanus Prophylaxis is given if Indicated </t>
  </si>
  <si>
    <t xml:space="preserve">Surgical site preparation is done as per protocol </t>
  </si>
  <si>
    <t xml:space="preserve">Cleaning , Asepsis and Draping </t>
  </si>
  <si>
    <t xml:space="preserve">Instrument, needles and sponges are counted before beginning of case, before final closure and on completing of procedure </t>
  </si>
  <si>
    <t xml:space="preserve">Check for Cautery and suture legation practices </t>
  </si>
  <si>
    <t xml:space="preserve">Check for  what kind of sutures used for different surgeries . Braided Biological sutures are not used for dirty wounds, Catgut is not used for closing fascial layers of abdominal wounds or where prolonged support is required </t>
  </si>
  <si>
    <t>Periodic medical checkup of the staff</t>
  </si>
  <si>
    <t>Proper cleaning of perineal area before procedure with antisepsis</t>
  </si>
  <si>
    <t>Department has documented procedure for scheduling the Surgery and its booking</t>
  </si>
  <si>
    <t>Department has documented procedure for pre operative procedure</t>
  </si>
  <si>
    <t>Department has documented procedure for pre operative anaesthetic check up</t>
  </si>
  <si>
    <t>Department has documented procedure for in process check during surgery</t>
  </si>
  <si>
    <t>Department has documented procedure for post operative care of the patient</t>
  </si>
  <si>
    <t>Department has documented procedure for operation theatre asepsis and environment management</t>
  </si>
  <si>
    <t xml:space="preserve">Department has documented procedure for OT documentation. </t>
  </si>
  <si>
    <t>Department has documented procedure for reception of dirt packs and issue of sterile packs from TSSU</t>
  </si>
  <si>
    <t>Department has documented procedure for maintenance and calibration of equipments</t>
  </si>
  <si>
    <t xml:space="preserve">Department has documented procedure for  general cleaning of OT and annexes </t>
  </si>
  <si>
    <t xml:space="preserve">processing and sterilization of equipments, </t>
  </si>
  <si>
    <t xml:space="preserve">Proportion of C-Sections done in night </t>
  </si>
  <si>
    <t xml:space="preserve">No. of Major surgeries done per 1 lakh population </t>
  </si>
  <si>
    <t>CSSD/TSSU productivity index</t>
  </si>
  <si>
    <t>No. of packs sterilized against the no. of surgeries</t>
  </si>
  <si>
    <t xml:space="preserve">Downtime critical euipments </t>
  </si>
  <si>
    <t xml:space="preserve">Skin to skin time </t>
  </si>
  <si>
    <t xml:space="preserve">No of major surgeries per surgeon </t>
  </si>
  <si>
    <t>Proportion of elective C-Sections</t>
  </si>
  <si>
    <t>Proportion emergency  surgeries</t>
  </si>
  <si>
    <t>Cycle time for instrument processing</t>
  </si>
  <si>
    <t xml:space="preserve">Incidence of re-exploration of surgery </t>
  </si>
  <si>
    <t>Proportion of General Anaesthesia to spinal anaesthesia</t>
  </si>
  <si>
    <t>Proportion of PAC done out of total elective surgeries</t>
  </si>
  <si>
    <t>No. of autoclave cycle failed in Bowie dick test out of total autoclave cycle</t>
  </si>
  <si>
    <t xml:space="preserve">The room housing X -ray equipment have  appropriate area to faciltiate easy movement of staff &amp; proper patient poisitioning. </t>
  </si>
  <si>
    <t>Entrance of X ray room is  as per AERB layout guidelines</t>
  </si>
  <si>
    <t>Preferably one entrance with door having hydraulic mechanism to ensure that it is closed during procedure</t>
  </si>
  <si>
    <t>Opening  for Ventilation and natural light has been provided in X ray room as per AERB layout guidelines</t>
  </si>
  <si>
    <t xml:space="preserve">Poistioning of chest stand as per AERB layout guidelines </t>
  </si>
  <si>
    <t>The chest stand should be located opposite to entrance door and control console</t>
  </si>
  <si>
    <t xml:space="preserve">Control console should be poistioned as far away as possible from the X ray tube.
</t>
  </si>
  <si>
    <t>Windows should be above 2m from finished floor level outside the x ray. If no then shielding is provided is provided on the window up to 2 m</t>
  </si>
  <si>
    <t>Poistioning of mobile protective barrier as AERB layout guidelines</t>
  </si>
  <si>
    <t>Mobile protective barrier should to positioned in such as manner that the operator is completely sheilded during exposure</t>
  </si>
  <si>
    <t xml:space="preserve">Thickness of walls at X room are as AERB layout guidelines </t>
  </si>
  <si>
    <t>The thickness is appropriate taking into consideration of (1) Distance from centre of patient table  (2) type of sheilding material (brick, concrete, steel, lead or any other material)</t>
  </si>
  <si>
    <t>Mobile protective barrier, Lead apron, Rubber hanging flaps, hand glove,  lead shields.</t>
  </si>
  <si>
    <t>Cassettes X ray, Intensifying screen X ray, Lead letter (A-Z),Letter  figures (0-9) and R &amp; L (Manual). Computer, printer, x -ray holder/poistioner,  (Digital)</t>
  </si>
  <si>
    <t>Availability of fixtures at radiology</t>
  </si>
  <si>
    <t>There is established system of timely  indenting of X ray films, fixer and developers etc.</t>
  </si>
  <si>
    <t>There is separate storage area for undeveloped X ray films and personal monitoring devcies</t>
  </si>
  <si>
    <t xml:space="preserve">X ray films/ Fixers, developer and consumables are kept away from water and sources of  heat,
direct sunlight </t>
  </si>
  <si>
    <t>No expired consumbles is found</t>
  </si>
  <si>
    <t xml:space="preserve">Records for expiry and near expiry are maintained </t>
  </si>
  <si>
    <t>X ray films, USG jelly, contrast media,  plate cleaner ( fixer &amp; developer - manual)</t>
  </si>
  <si>
    <t xml:space="preserve">There is practice of calculation and maintaining buffer stock </t>
  </si>
  <si>
    <t>X ray films, USG jelly, contrast media,  plate cleaner, print paper roll ( fixer &amp; developer - manual)</t>
  </si>
  <si>
    <t xml:space="preserve">Department maintained stock and expenditure register in X ray &amp; USG </t>
  </si>
  <si>
    <t>Records of its regular assessment is done by  X ray department</t>
  </si>
  <si>
    <t>TLD badges are available with all staff of X ray department</t>
  </si>
  <si>
    <t>Check TLD batch is worn below the lead apron</t>
  </si>
  <si>
    <t>Radiology/ USG department identify vulnerable patients as per requirement</t>
  </si>
  <si>
    <t>Check there is any system to give them preference for radiographic procedure</t>
  </si>
  <si>
    <t>X ray deparment has system to trace back the recorded  X ray film from requisition form</t>
  </si>
  <si>
    <t xml:space="preserve">X ray has system to identify radiographer from who has taken  X ray </t>
  </si>
  <si>
    <t xml:space="preserve">Periodic QA of equipment by AERB authorized agencies </t>
  </si>
  <si>
    <t>QA to be carried out at least once in 2 yrs and also after any repairs having radition safety implications</t>
  </si>
  <si>
    <t>obt</t>
  </si>
  <si>
    <t>Max</t>
  </si>
  <si>
    <t xml:space="preserve">Diagnosis and treatment of smear positive and presumptive multi drug resistance TB (MDR-TB) as per revised guidelines
</t>
  </si>
  <si>
    <t>Availability of services under RBSK</t>
  </si>
  <si>
    <t>Entitlement under  RBSK are displayed</t>
  </si>
  <si>
    <t>As per FBHC guidelines</t>
  </si>
  <si>
    <t>As per FBNC guidelines</t>
  </si>
  <si>
    <t>National Quality Assurance Standards</t>
  </si>
  <si>
    <t>Staff is aware of legal age for family planning beneficiaries</t>
  </si>
  <si>
    <t>Check availability and recording in FP case sheet</t>
  </si>
  <si>
    <r>
      <t>History and Physical examination are recorded as per</t>
    </r>
    <r>
      <rPr>
        <sz val="11"/>
        <color theme="1"/>
        <rFont val="Calibri"/>
        <family val="2"/>
        <scheme val="minor"/>
      </rPr>
      <t xml:space="preserve"> FP casesheet </t>
    </r>
  </si>
  <si>
    <t>OBI/RR</t>
  </si>
  <si>
    <t>Positioning of control console as per AERB layout guidelines</t>
  </si>
  <si>
    <t>Facility provides services as per Rashtriya bal swasthya Karykram</t>
  </si>
  <si>
    <t>Hospital Score Card (Deparatment wise)</t>
  </si>
  <si>
    <t>Maternity Ward</t>
  </si>
  <si>
    <t>Paediateric Ward</t>
  </si>
  <si>
    <t>IPD</t>
  </si>
  <si>
    <t>PP Unit</t>
  </si>
  <si>
    <t xml:space="preserve">OT </t>
  </si>
  <si>
    <t>Blood Bank</t>
  </si>
  <si>
    <t>General Admin</t>
  </si>
  <si>
    <t>Auxillary Services</t>
  </si>
  <si>
    <t>LaQshya Score</t>
  </si>
  <si>
    <t>Maternity OT (LaQshya)</t>
  </si>
  <si>
    <t>Area of Concern &amp; Standards</t>
  </si>
  <si>
    <t xml:space="preserve">NQAS Score </t>
  </si>
  <si>
    <t>Area of Concern B-  Patient Rights</t>
  </si>
  <si>
    <t>Area of Concern C - Inputs</t>
  </si>
  <si>
    <t>Area of Concern D- Support Services</t>
  </si>
  <si>
    <t>Area of Concern E- Clinical Services</t>
  </si>
  <si>
    <t>Area of Concern F- Infection Control</t>
  </si>
  <si>
    <t>Area of Concern G- Quality Control</t>
  </si>
  <si>
    <t>Area of Concern H- Outcome</t>
  </si>
  <si>
    <t xml:space="preserve"> NA</t>
  </si>
  <si>
    <t>NA</t>
  </si>
  <si>
    <t xml:space="preserve">Trained in PPIUCD and IUCD insertion </t>
  </si>
  <si>
    <t>RMNCHA counseller (Applicable only in High priority districts)</t>
  </si>
  <si>
    <t xml:space="preserve">The facility has defined Mission, values, Quality policy and objectives, and prepares a strategic plan to achieve them </t>
  </si>
  <si>
    <t xml:space="preserve">Client is advice by doctor/ Pharmacist /nurse about the dosages and timings . </t>
  </si>
  <si>
    <t>Container is labelled properly after sample collection</t>
  </si>
  <si>
    <t xml:space="preserve">Check periodic assessment of safety risk is done using defined checklist periodically </t>
  </si>
  <si>
    <t xml:space="preserve">Verify with the records. A comprehensive risk asesement of all  processes should be done using pre define critera at least once in three month. </t>
  </si>
  <si>
    <t>Labour Room (LaQshya)</t>
  </si>
  <si>
    <t>Area of Concern A- Service  Provision</t>
  </si>
  <si>
    <t xml:space="preserve">     </t>
  </si>
  <si>
    <t>Availability of adeqaute consumbles for mother &amp; new born</t>
  </si>
  <si>
    <t>Gauze piece and cotton swabs, sanitary Napkins (2 for Each Delivery),  Sanitary Pads (4 for each delivery, needle (round body and cutting), chromic catgut no. 0, antiseptic solution.
Paediatric IV sets,urinery catheter,  Gastric tube and cord clamp, Baby ID tag</t>
  </si>
  <si>
    <t xml:space="preserve">Availability of point of care Diagnostic Instruments </t>
  </si>
  <si>
    <t xml:space="preserve">Each labor bed should be have following facilities 
 Adjustable side rails, Facilities for Trendelenburg/reverse positions, Facilities for height adjustment, Stainless steel IV rod, wheels &amp; brakes ,Steel basins attachment,Calf support, handgrip, legs support and mattress
</t>
  </si>
  <si>
    <t xml:space="preserve">Nursing Handover register is maintained and bed side handover is ensured
</t>
  </si>
  <si>
    <t xml:space="preserve">Check high alert drugs such as Magsulf, Oxytocin, Carbopost,  Adrenaline are identified in the labour room. Maximum dose of high alert drugs are defined and communicated
</t>
  </si>
  <si>
    <r>
      <t xml:space="preserve">Facilitates specialist care in newborn &lt;1800 gm (seen by paediatrician), Facilitates assisted feeding and kangaroo mother care
</t>
    </r>
    <r>
      <rPr>
        <sz val="11"/>
        <color rgb="FFC00000"/>
        <rFont val="Calibri"/>
        <family val="2"/>
        <scheme val="minor"/>
      </rPr>
      <t>(Checkpoint no. 2 &amp; 3 have been clubbed here in MoV)</t>
    </r>
  </si>
  <si>
    <t xml:space="preserve">Check for availability of wash basin, running water, antiseptic soap/liquid, alcohol based hand rub near the point of use 
</t>
  </si>
  <si>
    <t xml:space="preserve">Availability of Sterile gloves  Masks , caps, gown, gum boots and protective eye cover </t>
  </si>
  <si>
    <t xml:space="preserve">Check current version of SOP is available at labour room and  formally approved </t>
  </si>
  <si>
    <t xml:space="preserve">Demarcated Protective, clean, sterile and disposal  Zone </t>
  </si>
  <si>
    <t>Protective zone -Reception, waiting area, stretcher/Trolley bay, Pre and post operative rooms
Clean zone- Doctor's and Nurse's room, Anesthesia room, equipment room, emergency exit.
Sterile zone- Operating room, Scrub station, Anesthesia station
Disposal zone- Disposal corridor, janitor closet</t>
  </si>
  <si>
    <t>OT has installed fire Extinguishers &amp; expiry is displayed on each fire extinguisher</t>
  </si>
  <si>
    <t>Availability of drugs for anaesthesia</t>
  </si>
  <si>
    <t xml:space="preserve"> 1. Local anaesthesia drugs  - Procaine, lignocaine, bupivacaine, Xylocaine jelly
2. General Anaesthesia drugs - Inhaled agents-Halothane, nitrous oxide. Injectable: Barbiturates (Theopental, Thiamylal, methohexital, Benzodiazepines (diazepam, Lorazepam, Midazolam), Ketamine, Etomidate, Propofol . Neostigmine, Naloxone, Flumazenil, Sugammadex-as per EDL/State guidelines.  </t>
  </si>
  <si>
    <t>Availability of consumables</t>
  </si>
  <si>
    <t xml:space="preserve">Cord Clamp, mucous sucker, airway, NG Tube, Suction catheter, IV cannula, paed IV set and Bag and Mask (0 &amp; 1 no.), Syringe &amp; IV sets, sterilee pads, gauze, bandage and antiseptic </t>
  </si>
  <si>
    <t xml:space="preserve">OT Table hydraulic major and OT table hydraulic minor 
Check OT table is intact and with out rust
</t>
  </si>
  <si>
    <r>
      <t>20-25</t>
    </r>
    <r>
      <rPr>
        <vertAlign val="superscript"/>
        <sz val="11"/>
        <color theme="1"/>
        <rFont val="Calibri"/>
        <family val="2"/>
        <scheme val="minor"/>
      </rPr>
      <t>O</t>
    </r>
    <r>
      <rPr>
        <sz val="11"/>
        <color theme="1"/>
        <rFont val="Calibri"/>
        <family val="2"/>
        <scheme val="minor"/>
      </rPr>
      <t>C, OT  has functional room thermometer and temperature is regularly maintained. 50-60% humidity</t>
    </r>
  </si>
  <si>
    <t>Painted in soothing colours  Not bright colours. 
No chipping , seepage and cracks in plaster
Check false ceiling</t>
  </si>
  <si>
    <t>2 tier backup with UPS 
Availability of functional Emergency light</t>
  </si>
  <si>
    <t xml:space="preserve"> Cylinders are provided with trolleys to prevent fall and injuries. 
Each cylinder is provided with   a checklist &amp; flow meter and key for opening the cylinder
Empty and  filled cylinders are labelled &amp; kept separately</t>
  </si>
  <si>
    <t xml:space="preserve">PAC, Intraoperative monitoring,Treatment prescribed in nursing records </t>
  </si>
  <si>
    <t>1. Prepare the skin with antiseptic solution (Chlorhexidine gluconate and iodine), starting in the centre and moving out to the periphery. This area should be large enough to include the entire incision and an adjacent working area.
2. No shaving of the surgical site</t>
  </si>
  <si>
    <t xml:space="preserve">1. Check for post operative operation room /area is used and patients are not immediately shifted to wards after surgery
2. Post operative notes contains Vital signs, Pain control, Rate and type of IV fluids, Urine and Gastrointestinal fluid output, other medications and Laboratory investigations  </t>
  </si>
  <si>
    <t>Check staff competence through demonstration or case observation or records</t>
  </si>
  <si>
    <t>Availability of Personal protective equipment</t>
  </si>
  <si>
    <t>Masks, Caps &amp; gown/ Apron , gum boots, 
 In adequate quantity, as per load</t>
  </si>
  <si>
    <t>Equipment and instruments are  sterilized after each use as per protocol</t>
  </si>
  <si>
    <t>Autoclaving/Chemical Sterilization (Ask staff about method, concentration and contact time, check for records)</t>
  </si>
  <si>
    <t>1. Ask staff about temperature, pressure and time 
2. Autoclave Register have column: Date, Time started, Time finished, Temp, pressure, Autoclave tape, spore test,</t>
  </si>
  <si>
    <t>Regular validation of sterilization through chemical and biological  indicators</t>
  </si>
  <si>
    <t>1. Indicators (temperature sensitive tape) that change colour after being exposed to certain temperature.
2. Bacillus Thermophilus spores are used, for measuring biological performance of autoclaving process. Performed monthly. Label the spore ampule, place in horizontal position, kept at the bottom or farthest part of autoclave</t>
  </si>
  <si>
    <t xml:space="preserve">Management of all sick new borns except those requiring mechanical ventilation and major surgical intervention </t>
  </si>
  <si>
    <t>Services are free for all including pregnant woman, mothers and neonates</t>
  </si>
  <si>
    <t xml:space="preserve"> Availability Security staff </t>
  </si>
  <si>
    <t xml:space="preserve">Administration of medicines done after ensuring right patient, right drugs , right route, right time </t>
  </si>
  <si>
    <t>Personal Protective Kit is available</t>
  </si>
  <si>
    <t>Gloves, Mask, Apron/Gown, Shoe cover and Caps</t>
  </si>
  <si>
    <t xml:space="preserve">Seggregation of sharps waste  including Metals in white (translucent)  Puncture proof,  Leak proof,  tamper proof containers  </t>
  </si>
  <si>
    <t xml:space="preserve">This should be kept as it is one of the inherent important aspect of NRC </t>
  </si>
  <si>
    <t xml:space="preserve">This should be kept </t>
  </si>
  <si>
    <t xml:space="preserve">Admission criteria for NRC is defined &amp; followed </t>
  </si>
  <si>
    <t>Intubation, Tracheotomy, Mechanical Ventilation,  cardio respiratory support, Defibrillation, CPR</t>
  </si>
  <si>
    <t>Availability of Portable X ray and USG Services</t>
  </si>
  <si>
    <t xml:space="preserve">Availability  departmental and directiona signage's </t>
  </si>
  <si>
    <t>Infection control and BMW Manageent</t>
  </si>
  <si>
    <t>Adequate Illumination in the ICU</t>
  </si>
  <si>
    <t>Availability of hand washing Facility at Point of Use with running water</t>
  </si>
  <si>
    <t>Check hand washing facility and ask the staff to open the tap</t>
  </si>
  <si>
    <t xml:space="preserve">Adherence to 6 steps  and 5 moments of Hand washing </t>
  </si>
  <si>
    <t xml:space="preserve">Clean gloves, masks, caps , aprons are available at point of use </t>
  </si>
  <si>
    <t xml:space="preserve">Availability of colour coded bins with non chlorinated plastic bags at point of waste generation </t>
  </si>
  <si>
    <t xml:space="preserve">Availability of functional hub cutters </t>
  </si>
  <si>
    <t>Availability  departmental and directional signages</t>
  </si>
  <si>
    <t>Display of layout/floor directory , visiting hours and visitors policy</t>
  </si>
  <si>
    <t>Check that  patient party has not spent on purchasing drugs, consumables and diagnostics from outside.</t>
  </si>
  <si>
    <t>Availability of Doctors and nurses Duty room</t>
  </si>
  <si>
    <t>BP apparatus, Thermometer, baby and adult  weighing scale, Stethoscope</t>
  </si>
  <si>
    <t>Adult  bag and mask, Oxygen, Suction machine, Airway,nebulizer, suction apparatus</t>
  </si>
  <si>
    <t>Biomedical waste management &amp; infection control</t>
  </si>
  <si>
    <t>Adequate illumination in patient care areas and nursing stations</t>
  </si>
  <si>
    <t>Discharge summary adequately mentions patients clinical condition, treatment given and follow up including LAMA patients</t>
  </si>
  <si>
    <t>See for discharge summary</t>
  </si>
  <si>
    <t>Check for availability of wash basin near the point of use , ask staff to open the tap</t>
  </si>
  <si>
    <t xml:space="preserve">Adherence to 6 steps &amp; 5 moments of Hand washing </t>
  </si>
  <si>
    <t xml:space="preserve">Clean gloves and masks are available at point of use </t>
  </si>
  <si>
    <t xml:space="preserve">Availability Functional ICTC &amp;ART centre  is available </t>
  </si>
  <si>
    <t>Citize charter displayed; include timming of different services, Patient's rights &amp; responsibilites</t>
  </si>
  <si>
    <t xml:space="preserve">Citizen Charter Includes Rights &amp; responsiblities of Patients </t>
  </si>
  <si>
    <t>Availability of specialist doctor as per service provision</t>
  </si>
  <si>
    <t>Availability Paramedics as per load</t>
  </si>
  <si>
    <t>Lab tech., Pharmacist, Radiographer, Bio medical engineer</t>
  </si>
  <si>
    <t xml:space="preserve"> Availability of support/ general staff</t>
  </si>
  <si>
    <t xml:space="preserve">Storekeeper, Housekeeping supervisor/In charge,security In charge </t>
  </si>
  <si>
    <t>Open area at night, tiolets, circulation area</t>
  </si>
  <si>
    <t>Job description of all cadres are  defined and communicated</t>
  </si>
  <si>
    <t>Duty roster of all staff/ cadres is prepared, updated and communicated</t>
  </si>
  <si>
    <t xml:space="preserve">Records of immunization &amp; Medical Checkup are available </t>
  </si>
  <si>
    <t xml:space="preserve">Availability of PPE for cleaning staff </t>
  </si>
  <si>
    <t>Internal audit  plan&amp; schedule  is prepared .</t>
  </si>
  <si>
    <t xml:space="preserve">Availability of adequate waiting area  having seating arrangement
</t>
  </si>
  <si>
    <t xml:space="preserve">Availability of  visitor's amenities </t>
  </si>
  <si>
    <t>Drinking water facility &amp; functional tiolet</t>
  </si>
  <si>
    <t>Check the duty roster</t>
  </si>
  <si>
    <t>Availbility of Repairing Material &amp; plastic bins</t>
  </si>
  <si>
    <t>Thread, needle, cotton wool, wool waste, clothes, malleable wire, polythene bag, gloves, mask and apron. Plastic bins for fixing specimens</t>
  </si>
  <si>
    <t>Mortuary has system for storage &amp; disposal of unclaimed body for fixed duration  as per state guideline</t>
  </si>
  <si>
    <t xml:space="preserve">Check for availability of wash basin near the point of use  </t>
  </si>
  <si>
    <t>Availability of running Water &amp; antiseptic soap with soap dish/ liquid antiseptic with dispenser</t>
  </si>
  <si>
    <t>Ask to Open the tap. Ask Staff  water supply is regular 
Check for availability/ Ask staff if the supply is adequate and uninterrupted</t>
  </si>
  <si>
    <t xml:space="preserve">Clean gloves &amp; masks  are available at point of use </t>
  </si>
  <si>
    <t xml:space="preserve">Availability of colour coded bins &amp;  colour coded   non chlorinated plastic bags  at point of waste generation </t>
  </si>
  <si>
    <t xml:space="preserve">Staff is designated for filling and monitoring &amp; Quality assurance   checklists </t>
  </si>
  <si>
    <t xml:space="preserve">Availability of Limiting Methods of family Planning </t>
  </si>
  <si>
    <t xml:space="preserve">Tubectomy (Minilap and Laparoscopic), NSV/Conventional </t>
  </si>
  <si>
    <t>SI/Rr</t>
  </si>
  <si>
    <t>Family planning indemnity scheme</t>
  </si>
  <si>
    <t>Informed consent is taken for  for FP procedures &amp; surgeries</t>
  </si>
  <si>
    <t>IUD insertion, family planning surgeries etc</t>
  </si>
  <si>
    <t xml:space="preserve">Availability of patient amenities as per patient load </t>
  </si>
  <si>
    <t xml:space="preserve">Availability of drinking water, seating arrangement &amp; tiolet with running water &amp; flush </t>
  </si>
  <si>
    <t xml:space="preserve"> Zoning in OT</t>
  </si>
  <si>
    <t>Protective zone, clean zone, sterile zone &amp; disposal zone</t>
  </si>
  <si>
    <t xml:space="preserve">Availability of Pre &amp; post Operative Room </t>
  </si>
  <si>
    <t>OT tables  with Trendelenburg facility are available as per load</t>
  </si>
  <si>
    <t>Availability of OT technician  Counsellor for family planning</t>
  </si>
  <si>
    <t>Availability of Oral  Contraceptive Pills and emergency Contraceptive Pills</t>
  </si>
  <si>
    <t>Availability of Antra (Injectables)  &amp;Chaaya (Weekly contraceptive)</t>
  </si>
  <si>
    <t>Availability of instruments for family planning surgeries</t>
  </si>
  <si>
    <t xml:space="preserve">Minilap instrument, Laparoscopic set, NSV sets </t>
  </si>
  <si>
    <t xml:space="preserve">Availability of Instruments/Equipments  for Gynae and obstetric </t>
  </si>
  <si>
    <t>Availability of functional OT light &amp; fixtures</t>
  </si>
  <si>
    <t>Laparoscopic surgery/Minilap &amp; NSV</t>
  </si>
  <si>
    <t>Training  on Antra (Injectable Conctrapcetives) &amp; Chhaya  (Weekly contraceptive)</t>
  </si>
  <si>
    <t xml:space="preserve">Comprehensive Abortion care (CAC) </t>
  </si>
  <si>
    <t>All area are clean  with no dirt,grease,littering</t>
  </si>
  <si>
    <t xml:space="preserve">Check for there is no seepage, Cracks, chipping of plaster </t>
  </si>
  <si>
    <t>History of  client is taken to screen  the medical 
eligibility criteria</t>
  </si>
  <si>
    <t>Immunization status of  women for tetanus, Current medications,Last contraceptive used and when, Menstrual history: Date of  last menstrual period, Current pregnancy status
Obstetrics history</t>
  </si>
  <si>
    <t>follow up register, injectable &amp; contraceptive register (Antra register)</t>
  </si>
  <si>
    <t xml:space="preserve">Surgical Safety Checklist is used for each surgery </t>
  </si>
  <si>
    <t>Client is counselled about  information &amp;  options available  for family planning</t>
  </si>
  <si>
    <t>Client is informed about the adverse effect and follow ups</t>
  </si>
  <si>
    <t>Cramping, vaginal discharge, heavier menstruation, checking of IUD.
Removal of IUD, Instructions for when to return</t>
  </si>
  <si>
    <t xml:space="preserve">Assessment of client done before surgery </t>
  </si>
  <si>
    <t>Surgeon check for informed consent signed and ask client for the same</t>
  </si>
  <si>
    <t>Client is informed about post operative care, complication and follow up visits as per GoI guidelines</t>
  </si>
  <si>
    <t>use of another family planning method for 3 months only, Visit after 48 hours, first follow up visit at 7th day and semen analysis after 3 months, emergency follow up</t>
  </si>
  <si>
    <t>to check later</t>
  </si>
  <si>
    <t>Counselling services for abortion is provided</t>
  </si>
  <si>
    <t>Pre counselling, post counselling &amp; counsellng during follow ups as oer National guidelines</t>
  </si>
  <si>
    <t xml:space="preserve">Allowed upto 12 weeks of gestation. 
1. Check aspirator retains vaccum &amp; choose appropriate size cannula.
2. Prepare Women for procedure (form c &amp; pain management)
3 Clean cervix twice with Antiseptic sol.
4. Adminster paracervical block (lignocaine)
5. Dilate Cervix using cannula
6. Suction of utrine content
7. Inspect tissue
</t>
  </si>
  <si>
    <t xml:space="preserve">Allowed upto 12 weeks of gestation. 
</t>
  </si>
  <si>
    <t>Check for availability of wash basin near the point of use along with elbow operated taps</t>
  </si>
  <si>
    <t>Availability of running Water &amp;   antiseptic soap with soap dish/ liquid antiseptic with dispenser.</t>
  </si>
  <si>
    <t>Ask to Open the tap. Ask Staff  water supply is regular. Check for availability/ Ask staff if the supply is adequate and uninterrupted</t>
  </si>
  <si>
    <t>Sterile &amp; clean  gloves are available at OT, Critical areas and point of use</t>
  </si>
  <si>
    <t>Sterile gloves are available at OT and Critical areas</t>
  </si>
  <si>
    <t xml:space="preserve">Availability of gown/ Apron and caps </t>
  </si>
  <si>
    <t xml:space="preserve">HIV kit </t>
  </si>
  <si>
    <t>Ask staff about how they decontaminate the procedure surface like OT Table, Stretcher/Trolleys  etc. 
(Wiping with .5% Chlorine solution</t>
  </si>
  <si>
    <t>Regular validation of sterilization through biological and chemical indicators 
Maintenance of records of sterilization</t>
  </si>
  <si>
    <t xml:space="preserve">Floors and wall surfaces of OT are easily cleanable </t>
  </si>
  <si>
    <t xml:space="preserve">Availability of colour coded bins &amp; colour coded   non chlorinated plastic bags at point of waste generation </t>
  </si>
  <si>
    <t>Department has documented procedure for IUD &amp; PPIUCD insertion</t>
  </si>
  <si>
    <t>Department has guideline for  administration of Oral &amp; Emergency contraceptive</t>
  </si>
  <si>
    <t xml:space="preserve">Vasectomy &amp;  Tubectomy performed </t>
  </si>
  <si>
    <t>No of  MTP conducted</t>
  </si>
  <si>
    <t xml:space="preserve">First Trimester &amp; Second Trimester MTP </t>
  </si>
  <si>
    <t>No. Antara (injectable contraceptive) &amp; Chhaya user</t>
  </si>
  <si>
    <t xml:space="preserve">Whole blood, PRC, Platelets Concentrate, FMP, Plasma&amp;  Single donor Cryo Precipitate </t>
  </si>
  <si>
    <t>Availability of Departmental &amp; Directional  signages</t>
  </si>
  <si>
    <t>Blood Bank has provision for installed extinguishers with expiry dates</t>
  </si>
  <si>
    <t>1. Installed fire - Class A , Class BC type or ABC type Extinguishers 
2. Check the expiry date for fire extinguishers are displayed on each extinguisher as well as due date for next refilling is clearly mentioned</t>
  </si>
  <si>
    <t>Availability of power back up in BB</t>
  </si>
  <si>
    <t>Check hand over register</t>
  </si>
  <si>
    <t xml:space="preserve">Check for availability of  wide and deep wash basin near the point of use </t>
  </si>
  <si>
    <t>like before giving IM/IV injection, drawing blood, putting Intravenous  catheter</t>
  </si>
  <si>
    <t>Decontamination of instruments and reusable of glassware are done after procedure in 1% chlorine solution/ any other appropriate method,  contact time of 10 min</t>
  </si>
  <si>
    <t>Checked in D</t>
  </si>
  <si>
    <t>1. Standard are run at defined intervals 
2. Control chart prepared for identified outliers
3. Corrective action undertaken</t>
  </si>
  <si>
    <t xml:space="preserve">Availability of indoor services for  normal delivery  and c section </t>
  </si>
  <si>
    <t>Availability of indoor services for Septic cases/Eclampsia cases</t>
  </si>
  <si>
    <t>Availability / linkage with Radiology and laboratory</t>
  </si>
  <si>
    <t>Availability  departmental signage's and visitor's policy in local language</t>
  </si>
  <si>
    <t xml:space="preserve">Entitlements under JSY &amp; JSSK Displayed </t>
  </si>
  <si>
    <t>Check that diet, drugs, diagnostics, bloods and drop back are provided free of cost</t>
  </si>
  <si>
    <t>Check that  patient party has not spent on purchasing drugs or consumables/diagnostics from outside.</t>
  </si>
  <si>
    <t xml:space="preserve">Functional toilets  with running water , soap and flush are available as per  strength and patient load of ward </t>
  </si>
  <si>
    <t>Availability of Dedicated nursing station, doctors &amp; nurses duty room</t>
  </si>
  <si>
    <t>Maternity ward has installed fire Extinguisher  that is ethier  Class A , Class B, C type or ABC type with expiry dates</t>
  </si>
  <si>
    <t xml:space="preserve">Availability of Uterotonic, injectables and emergency  Drugs </t>
  </si>
  <si>
    <t>Biomedical waste management and infection control</t>
  </si>
  <si>
    <t>Adequate Illumination at nursing station and patient care areas</t>
  </si>
  <si>
    <t>Patients beds and mattresses are intact and  clean</t>
  </si>
  <si>
    <t>Check for the adequacy and frequency and quality of diet as per nutritional requirement</t>
  </si>
  <si>
    <t>Management of PIH/Eclampsia, sepsis, diabetes, IUGR, Cardiac cases</t>
  </si>
  <si>
    <t>Post Partum Care of Newborn and mother with initiation of breastfeeding within 1 hour</t>
  </si>
  <si>
    <t>There is procedure for immunization and periodic medical check up of the staff</t>
  </si>
  <si>
    <t xml:space="preserve">Adherence to 6 steps and 5 moments of Hand washing </t>
  </si>
  <si>
    <t>Decontamination of operating &amp; Procedure surfaces and instruments after use</t>
  </si>
  <si>
    <t>Availability of disinfectant and cleaning agents as per requirement</t>
  </si>
  <si>
    <t xml:space="preserve">Availability of colour coded bins and non chlorinated plastic bags at point of waste generation </t>
  </si>
  <si>
    <t>Indoor management of malaria, Chikenguniya and JE</t>
  </si>
  <si>
    <t>check the records for management of cases in last one year as per disease prevelance</t>
  </si>
  <si>
    <t>Availability  departmental signage's and visitors policy in local language</t>
  </si>
  <si>
    <t>Availability of free drug and  diagnostics</t>
  </si>
  <si>
    <t>Check that  patient party has not spent on purchasing drugs, consumbles &amp; diagnostics from outside.</t>
  </si>
  <si>
    <t xml:space="preserve">Functional clean toilets  with running water , soap and flush are available as per  strength and patient load of ward </t>
  </si>
  <si>
    <t>Availability of Doctors and nurse Duty room</t>
  </si>
  <si>
    <t>Paediatric ward has installed fire Extinguisher  that is Class A , Class B, C type or ABC type with expiry date mentioned</t>
  </si>
  <si>
    <t xml:space="preserve">Availability of drugs and consumables </t>
  </si>
  <si>
    <t>Biomedical waste &amp; infection control</t>
  </si>
  <si>
    <t>All equipments are covered under AMC</t>
  </si>
  <si>
    <t xml:space="preserve">Patients beds and mattress are intact and  painted </t>
  </si>
  <si>
    <t>Check for the adequacy and frequency of diet as per nutritional requirement and quality</t>
  </si>
  <si>
    <t xml:space="preserve">Initial assessment and reassessment  of all admitted patient done  as per standard protocols 
 </t>
  </si>
  <si>
    <t>Vulnerable and high risk patients are identified and measures are taken to protect them from any harm</t>
  </si>
  <si>
    <t>Maintenance of treatment chart/treatment registers/ procedure performed</t>
  </si>
  <si>
    <t xml:space="preserve">Assessment is done by qialified doctor before discharging patient </t>
  </si>
  <si>
    <t>Discharge summary is provided to LAMA/Referral also</t>
  </si>
  <si>
    <t xml:space="preserve">Adherence to 6 steps and 5 moments  of Hand washing </t>
  </si>
  <si>
    <t>Check that  patient party has not spent on purchasing drugs, diagnostics  or consumables from outside.</t>
  </si>
  <si>
    <t>Availability of cold  Drinking water and functional toilets</t>
  </si>
  <si>
    <t>Check the expiry dates</t>
  </si>
  <si>
    <t xml:space="preserve"> Bio Medical waste Management and infection control</t>
  </si>
  <si>
    <t>Expiry dates for injectables are maintained at injection and immunization room
Records for expiry and near expiry drugs are maintained for drug stored at department</t>
  </si>
  <si>
    <t xml:space="preserve">The facility has defined procedures for registration, consultation and admission of patients. </t>
  </si>
  <si>
    <t>Unique  identification number  is given to each patient during process of registration</t>
  </si>
  <si>
    <r>
      <t xml:space="preserve">nutritional counselling, recognizing danger sign of labour, breast feeding, institutional delivery, arrangement of referral transport, birth preparedness, family planning
</t>
    </r>
    <r>
      <rPr>
        <sz val="11"/>
        <color rgb="FFFF0000"/>
        <rFont val="Calibri"/>
        <family val="2"/>
        <scheme val="minor"/>
      </rPr>
      <t>(checkpoints from 2 to 6 have been compiled here)</t>
    </r>
  </si>
  <si>
    <t>The assessor may inquire about the available services under National Health Programs and their scope in brief.</t>
  </si>
  <si>
    <t>Check for availability of wash basin, running water, antiseptic soap/liquid, alcohol based hand rub near the point of use</t>
  </si>
  <si>
    <t xml:space="preserve">Ask for demonstration steps &amp; moments of hand washing </t>
  </si>
  <si>
    <t>Clean gloves &amp; mask are available at point of use</t>
  </si>
  <si>
    <r>
      <t xml:space="preserve">OPD has documented procedure for Registration,  system, receiving of patient, OPD consultation,  investigation, prescription,  nursing process, patient privacy and confidentiality, analysing patient satisfaction survey
</t>
    </r>
    <r>
      <rPr>
        <sz val="11"/>
        <color rgb="FFFF0000"/>
        <rFont val="Calibri"/>
        <family val="2"/>
        <scheme val="minor"/>
      </rPr>
      <t>(Checkpoints 2 to 9 have been clubbed here)</t>
    </r>
  </si>
  <si>
    <t>Department  has provision of privacy while taking  X ray &amp; USG</t>
  </si>
  <si>
    <t>Training on infection control and BMW Management</t>
  </si>
  <si>
    <t>Department has system in place to label X ray films &amp; USGs</t>
  </si>
  <si>
    <t>X ray &amp; USG taking and processing procedure are readily available at work station and staff is aware of it</t>
  </si>
  <si>
    <t>Department has system in place to take X ray &amp; USG  of patients in case of Emergency.</t>
  </si>
  <si>
    <t>Department has format for reporting of results for X-ray &amp; USG</t>
  </si>
  <si>
    <t>Department has system to provide the reports within defined time intervals for X-ray &amp; USG</t>
  </si>
  <si>
    <t>Check for availability of wash basin near the point of use, ask staff to open the tap</t>
  </si>
  <si>
    <t>Availability of colour coded bins at point of waste generation with colour coded non chlorinated plastic bags</t>
  </si>
  <si>
    <t>Signage's and information  are available in local language.</t>
  </si>
  <si>
    <t>Can be clubbed with B1.1</t>
  </si>
  <si>
    <t>Clubbed with C3.1</t>
  </si>
  <si>
    <t>Check the expiry date for fire extinguishers are displayed on each extinguisher as well as due date for next refilling is clearly mentioned.</t>
  </si>
  <si>
    <t>Traning on Infection Control management &amp; Traning on Medical Record Management</t>
  </si>
  <si>
    <t>Virtually not possible</t>
  </si>
  <si>
    <t>perishable and non perishable items are stored as per protocol</t>
  </si>
  <si>
    <t>can be removed</t>
  </si>
  <si>
    <t>can be removed. Answers are crammed and observation can't be done virtually</t>
  </si>
  <si>
    <t>can be clubbed with third checkpoint</t>
  </si>
  <si>
    <t>difficult to observe virtually</t>
  </si>
  <si>
    <t xml:space="preserve">Fasting/PP Sugar, Lipid Profile, Blood Urea , LFT Kidney Function Test </t>
  </si>
  <si>
    <t>Iodine Solution, Gram Romanowsky ,StainZiehl- neelsen, Acridine orange, Acridine orange</t>
  </si>
  <si>
    <t>Infection control and BMW Management</t>
  </si>
  <si>
    <t>Adequate illumination at work station and collection area</t>
  </si>
  <si>
    <t>Temperature control and ventilation in collection area &amp; testing area</t>
  </si>
  <si>
    <t>Adherence to 6 steps of Hand washing and awareness about 5 moments of hand wash</t>
  </si>
  <si>
    <t>Availability of colour coded bins at point of waste generation with colour coded non-chlorinated plastic bags</t>
  </si>
  <si>
    <t xml:space="preserve">Availability of Surgery procedures </t>
  </si>
  <si>
    <t>Appendectomy, Intestinal Obstruction, Perforation, Inguinal Hernia , Trauma including RTA, Fracture wiring</t>
  </si>
  <si>
    <t>D &amp; E , Hystrecctomy, C-section</t>
  </si>
  <si>
    <t>Availability of Ophthalmic  &amp; ENT Surgery procedures</t>
  </si>
  <si>
    <t>Cataract Extraction with IOL, Canthotomy, Paracentesis, Enucleation, Glaucoma, Cunjuctival Cyst, ose, Ear and Throat surgical ﻿Packing , Fracture Reduction, Mastoid Abscess I &amp; D, ﻿Mastoidectomy, Tonsillectomy</t>
  </si>
  <si>
    <t xml:space="preserve">Nose, Ear and Throat surgical procedures 
﻿Packing , Antral Puncture , Fracture Reduction, Mastoid Abscess I &amp; D, ﻿Mastoidectomy, Tonsillectomy   
</t>
  </si>
  <si>
    <t xml:space="preserve"> Departmental , (Numbering, main department and internal sectional signage &amp; Restricted area </t>
  </si>
  <si>
    <t xml:space="preserve">All surgical procedure are free of cost </t>
  </si>
  <si>
    <t>OT room  has installed fire Extinguisher and maintains expiry status</t>
  </si>
  <si>
    <t>1. installed fire Extinguisher  that is Class A , Class B, C type or ABC type
2. Check the expiry date for fire extinguishers are displayed on each extinguisher as well as due date for next refilling is clearly mentioned</t>
  </si>
  <si>
    <t>Portable X-Ray Machine,  Glucometer, HIV rapid diagnostic kit, USG and Blood Gas analyzer</t>
  </si>
  <si>
    <t>Availability of Emergency light &amp; UPS</t>
  </si>
  <si>
    <t>1. Value for maximum doses as per age, weight and diagnosis are available with nursing station and doctor
2. A system of independent double check before administration</t>
  </si>
  <si>
    <t>PAC, Intraoperative monitoring, Treatment plan, first orders are written on BHT</t>
  </si>
  <si>
    <t>Staff is aware of disaster plan &amp; Their responsibilities</t>
  </si>
  <si>
    <t xml:space="preserve">1. Blood is kept on optimum temperature before transfusion. 
2. Blood transfusion is monitored and regulated by qualified person </t>
  </si>
  <si>
    <t xml:space="preserve">Prophylaxis given as indicated </t>
  </si>
  <si>
    <t xml:space="preserve">Antibiotic, TT  (As per instructions of surgeon/anaesthetist)
</t>
  </si>
  <si>
    <t xml:space="preserve">1. Check for post operative operation ward is used and patients are not immediately shifted to wards after surgery
2.  Post operative notes contains Vital signs, Pain control, Rate and type of IV fluids, Urine and Gastrointestinal fluid output, other medications and Laboratory investigations </t>
  </si>
  <si>
    <t xml:space="preserve">Check for availability of deep wash basin near the point of use </t>
  </si>
  <si>
    <t>Covered in AoC C</t>
  </si>
  <si>
    <t>1. Shaving is not done during part preparation/delivery cases  and
2. cleaning of perineal area with antisepsis</t>
  </si>
  <si>
    <t>Cleaning is done with detergent and running water after decontamination , Contact time for decontamination</t>
  </si>
  <si>
    <t xml:space="preserve">Equipment and instruments are  sterlized after each use as per protocols </t>
  </si>
  <si>
    <t>Autoclaving/HLD/Chemical Sterlization; Ask staff about temperature, pressure and time &amp; records</t>
  </si>
  <si>
    <t>Ask staff about temperature, pressure and time &amp; ask about records</t>
  </si>
  <si>
    <t>Current  approved version of SOP are available with  process owner</t>
  </si>
  <si>
    <t xml:space="preserve">Proportion of emergency surgeries excluding C-section done in the night </t>
  </si>
  <si>
    <t>This and above checkpoint could be clubbed together. Drugs under NACO Programme</t>
  </si>
  <si>
    <t>Already covered in A1.14</t>
  </si>
  <si>
    <t xml:space="preserve">This and above checkpoint could be clubbed together. All Signages </t>
  </si>
  <si>
    <t>Updated list of drugs available &amp; displayed</t>
  </si>
  <si>
    <t>Can be clubbed with above checkpoint B1.2</t>
  </si>
  <si>
    <t>With waiting area</t>
  </si>
  <si>
    <t>Can be clubbed with above checkpoint C1.1</t>
  </si>
  <si>
    <t>shaded area for patients' seating arrangement</t>
  </si>
  <si>
    <t>Can be clubbed with above checkpoint C1.2</t>
  </si>
  <si>
    <t>Demarcated area for keeping near expiry drugs/Consumables</t>
  </si>
  <si>
    <t>Demarcated area of keeping near expiry drugs</t>
  </si>
  <si>
    <t>Can be clubbed with above checkpoint C1.3</t>
  </si>
  <si>
    <t xml:space="preserve">Check Drug formulary is available with doctors and nurses/ clinical table </t>
  </si>
  <si>
    <t>keep this checkpoint in means of verification in the above checkpoint C2.4</t>
  </si>
  <si>
    <t>sufficient fire  exit to permit safe escape to its occupant at time of fire 
&amp; 
sufficient fire  exit to permit safe escape to its occupant at time of fire</t>
  </si>
  <si>
    <t>keep this checkpoint in means of verification in the above checkpoint C3.2</t>
  </si>
  <si>
    <t xml:space="preserve">Analgesics/ Antipyretics/Anti inflammatory. </t>
  </si>
  <si>
    <t>Cold Chain of ILR, Rational use of drugs &amp; Prescreption Audit.</t>
  </si>
  <si>
    <t>Forecasting  of drugs and consumables.</t>
  </si>
  <si>
    <t xml:space="preserve"> has documented procedure for local purchase of drugs.</t>
  </si>
  <si>
    <t>Clubbed with above checkpoint</t>
  </si>
  <si>
    <t>Heavy and fragile items are stored as per protocol</t>
  </si>
  <si>
    <t>Can be clubbed with heavy and fragile items if req.</t>
  </si>
  <si>
    <t>Drug store has system to check and inform the patient care areas about near expiry/expired drugs</t>
  </si>
  <si>
    <t>Check ILR and deep freezer have functional  temperature monitoring devices.</t>
  </si>
  <si>
    <t>clubbed with above checkpoint</t>
  </si>
  <si>
    <t>ILR and Deep Freezer have functional temperature monitoring devices in hanging position</t>
  </si>
  <si>
    <t xml:space="preserve">Can be clubbed with first checkpoint </t>
  </si>
  <si>
    <t>and'
Adequate Illumination at dispensing counter</t>
  </si>
  <si>
    <t>VIRTUAL ASSESSMENT SCORE CARD-'NQAS' (DH)</t>
  </si>
  <si>
    <t>Version : DH/V/10/20</t>
  </si>
  <si>
    <t>Name of Facility</t>
  </si>
  <si>
    <r>
      <t xml:space="preserve">NQAS Score </t>
    </r>
    <r>
      <rPr>
        <b/>
        <sz val="26"/>
        <color theme="0"/>
        <rFont val="Calibri"/>
        <family val="2"/>
        <scheme val="minor"/>
      </rPr>
      <t xml:space="preserve">(Hospital) </t>
    </r>
  </si>
  <si>
    <t xml:space="preserve">                  National Quality Assurance Standards </t>
  </si>
  <si>
    <t xml:space="preserve">              National Quality Assurance Standards for District Hospitals</t>
  </si>
  <si>
    <t>As per State EDL. 
Check the drugs &amp; consumables are available as per EDL</t>
  </si>
  <si>
    <t xml:space="preserve">Stock is arranged neatly in alphabetic order with name facing the front, and product of similar name  and different strength  or sound alike and look alike medicines  are stored separately </t>
  </si>
  <si>
    <t xml:space="preserve">         Checklist for Laboratory</t>
  </si>
  <si>
    <t xml:space="preserve">     National Quality Assurance Standards for District Hospitals</t>
  </si>
  <si>
    <t xml:space="preserve">All area are clean  with no dirt,grease,littering and cobwebs; Interior areas are plastered &amp; painted </t>
  </si>
  <si>
    <t>Checklist for Radiology Department</t>
  </si>
  <si>
    <r>
      <rPr>
        <sz val="12"/>
        <rFont val="Calibri (Body)"/>
      </rPr>
      <t>7</t>
    </r>
    <r>
      <rPr>
        <sz val="12"/>
        <rFont val="Calibri"/>
        <family val="2"/>
        <scheme val="minor"/>
      </rPr>
      <t xml:space="preserve"> </t>
    </r>
    <r>
      <rPr>
        <sz val="12"/>
        <rFont val="Calibri (Body)"/>
      </rPr>
      <t>basic tools of Quality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</si>
</sst>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5">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4"/>
      <name val="Calibri"/>
      <family val="2"/>
      <scheme val="minor"/>
    </font>
    <font>
      <sz val="28"/>
      <color rgb="FF0070C0"/>
      <name val="Calibri"/>
      <family val="2"/>
      <scheme val="minor"/>
    </font>
    <font>
      <sz val="16"/>
      <color theme="1"/>
      <name val="Calibri"/>
      <family val="2"/>
      <scheme val="minor"/>
    </font>
    <font>
      <sz val="12"/>
      <color theme="1"/>
      <name val="Calibri"/>
      <family val="2"/>
      <scheme val="minor"/>
    </font>
    <font>
      <sz val="11"/>
      <color rgb="FF0070C0"/>
      <name val="Calibri"/>
      <family val="2"/>
      <scheme val="minor"/>
    </font>
    <font>
      <sz val="16"/>
      <color theme="0"/>
      <name val="Calibri"/>
      <family val="2"/>
      <scheme val="minor"/>
    </font>
    <font>
      <b/>
      <sz val="26"/>
      <color theme="1"/>
      <name val="Calibri"/>
      <family val="2"/>
      <scheme val="minor"/>
    </font>
    <font>
      <b/>
      <sz val="26"/>
      <color theme="0"/>
      <name val="Calibri"/>
      <family val="2"/>
      <scheme val="minor"/>
    </font>
    <font>
      <b/>
      <sz val="36"/>
      <color theme="0"/>
      <name val="Calibri"/>
      <family val="2"/>
      <scheme val="minor"/>
    </font>
    <font>
      <sz val="11"/>
      <name val="Calibri"/>
      <family val="2"/>
      <scheme val="minor"/>
    </font>
    <font>
      <b/>
      <sz val="24"/>
      <name val="Calibri"/>
      <family val="2"/>
      <scheme val="minor"/>
    </font>
    <font>
      <b/>
      <sz val="18"/>
      <color theme="0"/>
      <name val="Calibri"/>
      <family val="2"/>
      <scheme val="minor"/>
    </font>
    <font>
      <b/>
      <sz val="22"/>
      <name val="Calibri"/>
      <family val="2"/>
      <scheme val="minor"/>
    </font>
    <font>
      <sz val="16"/>
      <name val="Calibri"/>
      <family val="2"/>
      <scheme val="minor"/>
    </font>
    <font>
      <b/>
      <sz val="16"/>
      <name val="Calibri"/>
      <family val="2"/>
      <scheme val="minor"/>
    </font>
    <font>
      <b/>
      <sz val="20"/>
      <name val="Calibri"/>
      <family val="2"/>
      <scheme val="minor"/>
    </font>
    <font>
      <b/>
      <sz val="20"/>
      <color theme="0"/>
      <name val="Calibri"/>
      <family val="2"/>
      <scheme val="minor"/>
    </font>
    <font>
      <b/>
      <sz val="20"/>
      <color theme="1"/>
      <name val="Calibri"/>
      <family val="2"/>
      <scheme val="minor"/>
    </font>
    <font>
      <b/>
      <sz val="72"/>
      <color theme="1"/>
      <name val="Calibri"/>
      <family val="2"/>
      <scheme val="minor"/>
    </font>
    <font>
      <b/>
      <sz val="16"/>
      <color theme="0"/>
      <name val="Calibri"/>
      <family val="2"/>
      <scheme val="minor"/>
    </font>
    <font>
      <b/>
      <sz val="12"/>
      <name val="Calibri"/>
      <family val="2"/>
      <scheme val="minor"/>
    </font>
    <font>
      <sz val="12"/>
      <name val="Calibri"/>
      <family val="2"/>
      <scheme val="minor"/>
    </font>
    <font>
      <sz val="12"/>
      <color rgb="FF000000"/>
      <name val="Calibri"/>
      <family val="2"/>
      <scheme val="minor"/>
    </font>
    <font>
      <b/>
      <sz val="12"/>
      <color theme="1"/>
      <name val="Calibri"/>
      <family val="2"/>
      <scheme val="minor"/>
    </font>
    <font>
      <b/>
      <sz val="11"/>
      <name val="Calibri"/>
      <family val="2"/>
      <scheme val="minor"/>
    </font>
    <font>
      <sz val="11"/>
      <color rgb="FFC00000"/>
      <name val="Calibri"/>
      <family val="2"/>
      <scheme val="minor"/>
    </font>
    <font>
      <b/>
      <sz val="14"/>
      <color theme="1" tint="0.14999847407452621"/>
      <name val="Calibri"/>
      <family val="2"/>
      <scheme val="minor"/>
    </font>
    <font>
      <sz val="12"/>
      <color theme="1" tint="0.14999847407452621"/>
      <name val="Calibri"/>
      <family val="2"/>
      <scheme val="minor"/>
    </font>
    <font>
      <b/>
      <sz val="14"/>
      <color theme="1"/>
      <name val="Calibri"/>
      <family val="2"/>
      <scheme val="minor"/>
    </font>
    <font>
      <sz val="11"/>
      <color theme="1" tint="0.14999847407452621"/>
      <name val="Calibri"/>
      <family val="2"/>
      <scheme val="minor"/>
    </font>
    <font>
      <sz val="11"/>
      <color rgb="FF000000"/>
      <name val="Calibri"/>
      <family val="2"/>
      <scheme val="minor"/>
    </font>
    <font>
      <sz val="11"/>
      <name val="Calibri"/>
      <family val="2"/>
    </font>
    <font>
      <sz val="11"/>
      <name val="Calibri (Body)"/>
    </font>
    <font>
      <b/>
      <sz val="11"/>
      <color rgb="FFFF0000"/>
      <name val="Calibri"/>
      <family val="2"/>
      <scheme val="minor"/>
    </font>
    <font>
      <b/>
      <sz val="12"/>
      <color theme="0"/>
      <name val="Calibri"/>
      <family val="2"/>
      <scheme val="minor"/>
    </font>
    <font>
      <b/>
      <sz val="14"/>
      <color theme="0"/>
      <name val="Calibri"/>
      <family val="2"/>
      <scheme val="minor"/>
    </font>
    <font>
      <sz val="12"/>
      <color theme="0"/>
      <name val="Calibri"/>
      <family val="2"/>
      <scheme val="minor"/>
    </font>
    <font>
      <b/>
      <sz val="16"/>
      <color theme="1"/>
      <name val="Calibri"/>
      <family val="2"/>
      <scheme val="minor"/>
    </font>
    <font>
      <sz val="12"/>
      <color rgb="FFFF0000"/>
      <name val="Calibri"/>
      <family val="2"/>
      <scheme val="minor"/>
    </font>
    <font>
      <sz val="20"/>
      <color theme="1"/>
      <name val="Calibri"/>
      <family val="2"/>
      <scheme val="minor"/>
    </font>
    <font>
      <sz val="11"/>
      <color theme="1"/>
      <name val="Symbol"/>
      <family val="1"/>
      <charset val="2"/>
    </font>
    <font>
      <sz val="7"/>
      <color theme="1"/>
      <name val="Times New Roman"/>
      <family val="1"/>
    </font>
    <font>
      <sz val="11"/>
      <color theme="1"/>
      <name val="Calibri (Body)"/>
    </font>
    <font>
      <b/>
      <sz val="14"/>
      <color rgb="FFFF0000"/>
      <name val="Calibri"/>
      <family val="2"/>
      <scheme val="minor"/>
    </font>
    <font>
      <vertAlign val="superscript"/>
      <sz val="11"/>
      <color theme="1"/>
      <name val="Calibri"/>
      <family val="2"/>
      <scheme val="minor"/>
    </font>
    <font>
      <sz val="11"/>
      <name val="Arial Narrow"/>
      <family val="2"/>
    </font>
    <font>
      <sz val="11"/>
      <color rgb="FF000000"/>
      <name val="Calibri"/>
      <family val="2"/>
    </font>
    <font>
      <sz val="11"/>
      <color theme="1"/>
      <name val="Arial"/>
      <family val="2"/>
    </font>
    <font>
      <sz val="14"/>
      <color rgb="FFFF0000"/>
      <name val="Calibri"/>
      <family val="2"/>
      <scheme val="minor"/>
    </font>
    <font>
      <sz val="14"/>
      <color theme="1"/>
      <name val="Calibri"/>
      <family val="2"/>
      <scheme val="minor"/>
    </font>
    <font>
      <b/>
      <sz val="12"/>
      <color rgb="FFFF0000"/>
      <name val="Calibri"/>
      <family val="2"/>
      <scheme val="minor"/>
    </font>
    <font>
      <b/>
      <sz val="12"/>
      <color rgb="FFFFFFFF"/>
      <name val="Calibri"/>
      <family val="2"/>
      <scheme val="minor"/>
    </font>
    <font>
      <sz val="11"/>
      <color indexed="8"/>
      <name val="Calibri"/>
      <family val="2"/>
      <scheme val="minor"/>
    </font>
    <font>
      <sz val="11.5"/>
      <color theme="1"/>
      <name val="Calibri"/>
      <family val="2"/>
      <scheme val="minor"/>
    </font>
    <font>
      <u/>
      <sz val="11"/>
      <color theme="10"/>
      <name val="Calibri"/>
      <family val="2"/>
    </font>
    <font>
      <sz val="11"/>
      <color theme="1"/>
      <name val="Calibri"/>
      <family val="2"/>
    </font>
    <font>
      <sz val="9"/>
      <color theme="1"/>
      <name val="Calibri"/>
      <family val="2"/>
      <scheme val="minor"/>
    </font>
    <font>
      <sz val="11"/>
      <color theme="1"/>
      <name val="Times New Roman"/>
      <family val="1"/>
    </font>
    <font>
      <sz val="10"/>
      <color indexed="8"/>
      <name val="Calibri"/>
      <family val="2"/>
      <scheme val="minor"/>
    </font>
    <font>
      <i/>
      <sz val="11"/>
      <name val="Arial Narrow"/>
      <family val="2"/>
    </font>
    <font>
      <sz val="14"/>
      <color theme="0"/>
      <name val="Calibri"/>
      <family val="2"/>
      <scheme val="minor"/>
    </font>
    <font>
      <b/>
      <sz val="18"/>
      <color theme="1"/>
      <name val="Calibri"/>
      <family val="2"/>
      <scheme val="minor"/>
    </font>
    <font>
      <b/>
      <sz val="24"/>
      <color theme="0"/>
      <name val="Calibri"/>
      <family val="2"/>
      <scheme val="minor"/>
    </font>
    <font>
      <b/>
      <sz val="24"/>
      <color theme="1"/>
      <name val="Calibri"/>
      <family val="2"/>
      <scheme val="minor"/>
    </font>
    <font>
      <sz val="16"/>
      <color rgb="FFFF0000"/>
      <name val="Calibri"/>
      <family val="2"/>
      <scheme val="minor"/>
    </font>
    <font>
      <b/>
      <sz val="16"/>
      <color rgb="FFFF0000"/>
      <name val="Calibri"/>
      <family val="2"/>
      <scheme val="minor"/>
    </font>
    <font>
      <sz val="16"/>
      <color theme="1" tint="0.14999847407452621"/>
      <name val="Calibri"/>
      <family val="2"/>
      <scheme val="minor"/>
    </font>
    <font>
      <u/>
      <sz val="11"/>
      <color theme="1"/>
      <name val="Calibri"/>
      <family val="2"/>
      <scheme val="minor"/>
    </font>
    <font>
      <sz val="28"/>
      <color rgb="FF0000CC"/>
      <name val="Calibri"/>
      <family val="2"/>
      <scheme val="minor"/>
    </font>
    <font>
      <b/>
      <sz val="28"/>
      <color theme="0"/>
      <name val="Calibri"/>
      <family val="2"/>
      <scheme val="minor"/>
    </font>
    <font>
      <b/>
      <sz val="22"/>
      <color theme="1"/>
      <name val="Calibri"/>
      <family val="2"/>
      <scheme val="minor"/>
    </font>
    <font>
      <b/>
      <sz val="28"/>
      <name val="Calibri"/>
      <family val="2"/>
      <scheme val="minor"/>
    </font>
    <font>
      <b/>
      <sz val="22"/>
      <color theme="0"/>
      <name val="Calibri"/>
      <family val="2"/>
      <scheme val="minor"/>
    </font>
    <font>
      <b/>
      <sz val="72"/>
      <color theme="0"/>
      <name val="Calibri"/>
      <family val="2"/>
      <scheme val="minor"/>
    </font>
    <font>
      <sz val="14"/>
      <name val="Calibri"/>
      <family val="2"/>
      <scheme val="minor"/>
    </font>
    <font>
      <sz val="22"/>
      <color theme="1"/>
      <name val="Calibri"/>
      <family val="2"/>
      <scheme val="minor"/>
    </font>
    <font>
      <sz val="12"/>
      <name val="Calibri (Body)"/>
    </font>
    <font>
      <sz val="22"/>
      <name val="Calibri"/>
      <family val="2"/>
      <scheme val="minor"/>
    </font>
    <font>
      <sz val="24"/>
      <color theme="1"/>
      <name val="Calibri"/>
      <family val="2"/>
      <scheme val="minor"/>
    </font>
  </fonts>
  <fills count="2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0070C0"/>
        <bgColor indexed="64"/>
      </patternFill>
    </fill>
    <fill>
      <patternFill patternType="solid">
        <fgColor theme="3"/>
        <bgColor indexed="64"/>
      </patternFill>
    </fill>
    <fill>
      <patternFill patternType="solid">
        <fgColor rgb="FFFFC000"/>
        <bgColor indexed="64"/>
      </patternFill>
    </fill>
    <fill>
      <patternFill patternType="solid">
        <fgColor rgb="FFC00000"/>
        <bgColor indexed="64"/>
      </patternFill>
    </fill>
    <fill>
      <patternFill patternType="solid">
        <fgColor theme="0" tint="-0.499984740745262"/>
        <bgColor indexed="64"/>
      </patternFill>
    </fill>
    <fill>
      <patternFill patternType="solid">
        <fgColor rgb="FFFF0000"/>
        <bgColor indexed="64"/>
      </patternFill>
    </fill>
    <fill>
      <patternFill patternType="solid">
        <fgColor rgb="FFFFFFFF"/>
        <bgColor rgb="FF000000"/>
      </patternFill>
    </fill>
    <fill>
      <patternFill patternType="solid">
        <fgColor theme="0"/>
        <bgColor rgb="FF000000"/>
      </patternFill>
    </fill>
    <fill>
      <patternFill patternType="solid">
        <fgColor indexed="9"/>
        <bgColor indexed="64"/>
      </patternFill>
    </fill>
    <fill>
      <patternFill patternType="solid">
        <fgColor rgb="FF7030A0"/>
        <bgColor indexed="64"/>
      </patternFill>
    </fill>
    <fill>
      <patternFill patternType="solid">
        <fgColor theme="0" tint="-0.34998626667073579"/>
        <bgColor indexed="64"/>
      </patternFill>
    </fill>
    <fill>
      <patternFill patternType="solid">
        <fgColor theme="5"/>
        <bgColor indexed="64"/>
      </patternFill>
    </fill>
    <fill>
      <patternFill patternType="solid">
        <fgColor rgb="FF008000"/>
        <bgColor indexed="64"/>
      </patternFill>
    </fill>
    <fill>
      <patternFill patternType="solid">
        <fgColor theme="1" tint="0.249977111117893"/>
        <bgColor indexed="64"/>
      </patternFill>
    </fill>
    <fill>
      <patternFill patternType="solid">
        <fgColor theme="7" tint="0.79998168889431442"/>
        <bgColor indexed="64"/>
      </patternFill>
    </fill>
    <fill>
      <patternFill patternType="solid">
        <fgColor theme="2" tint="-0.749992370372631"/>
        <bgColor indexed="64"/>
      </patternFill>
    </fill>
  </fills>
  <borders count="47">
    <border>
      <left/>
      <right/>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style="thin">
        <color auto="1"/>
      </left>
      <right style="thin">
        <color auto="1"/>
      </right>
      <top/>
      <bottom/>
      <diagonal/>
    </border>
    <border>
      <left/>
      <right/>
      <top style="medium">
        <color indexed="64"/>
      </top>
      <bottom/>
      <diagonal/>
    </border>
    <border>
      <left style="thin">
        <color auto="1"/>
      </left>
      <right/>
      <top/>
      <bottom/>
      <diagonal/>
    </border>
    <border>
      <left/>
      <right style="thin">
        <color auto="1"/>
      </right>
      <top/>
      <bottom/>
      <diagonal/>
    </border>
    <border>
      <left style="thin">
        <color auto="1"/>
      </left>
      <right style="thin">
        <color auto="1"/>
      </right>
      <top style="medium">
        <color auto="1"/>
      </top>
      <bottom style="thin">
        <color auto="1"/>
      </bottom>
      <diagonal/>
    </border>
    <border>
      <left style="medium">
        <color rgb="FF000000"/>
      </left>
      <right/>
      <top/>
      <bottom/>
      <diagonal/>
    </border>
    <border>
      <left style="medium">
        <color rgb="FF000000"/>
      </left>
      <right/>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bottom/>
      <diagonal/>
    </border>
    <border>
      <left style="thin">
        <color auto="1"/>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diagonal/>
    </border>
    <border>
      <left style="thin">
        <color auto="1"/>
      </left>
      <right/>
      <top style="medium">
        <color indexed="64"/>
      </top>
      <bottom/>
      <diagonal/>
    </border>
    <border>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diagonal/>
    </border>
    <border>
      <left style="medium">
        <color indexed="64"/>
      </left>
      <right style="medium">
        <color indexed="64"/>
      </right>
      <top/>
      <bottom/>
      <diagonal/>
    </border>
  </borders>
  <cellStyleXfs count="3">
    <xf numFmtId="0" fontId="0" fillId="0" borderId="0"/>
    <xf numFmtId="9" fontId="1" fillId="0" borderId="0" applyFont="0" applyFill="0" applyBorder="0" applyAlignment="0" applyProtection="0"/>
    <xf numFmtId="0" fontId="60" fillId="0" borderId="0" applyNumberFormat="0" applyFill="0" applyBorder="0" applyAlignment="0" applyProtection="0">
      <alignment vertical="top"/>
      <protection locked="0"/>
    </xf>
  </cellStyleXfs>
  <cellXfs count="1781">
    <xf numFmtId="0" fontId="0" fillId="0" borderId="0" xfId="0"/>
    <xf numFmtId="0" fontId="0" fillId="2" borderId="0" xfId="0" applyFill="1"/>
    <xf numFmtId="0" fontId="2" fillId="4" borderId="4" xfId="0" applyFont="1" applyFill="1" applyBorder="1" applyAlignment="1">
      <alignment wrapText="1"/>
    </xf>
    <xf numFmtId="0" fontId="0" fillId="2" borderId="0" xfId="0" applyFill="1" applyAlignment="1">
      <alignment horizontal="center" vertical="center"/>
    </xf>
    <xf numFmtId="0" fontId="0" fillId="0" borderId="0" xfId="0" applyAlignment="1">
      <alignment horizontal="left" vertical="top"/>
    </xf>
    <xf numFmtId="0" fontId="19" fillId="0" borderId="4" xfId="0" applyFont="1" applyBorder="1" applyAlignment="1" applyProtection="1">
      <alignment horizontal="left" vertical="top" wrapText="1"/>
      <protection hidden="1"/>
    </xf>
    <xf numFmtId="0" fontId="19" fillId="0" borderId="4" xfId="0" applyFont="1" applyBorder="1" applyAlignment="1">
      <alignment horizontal="left" vertical="center" wrapText="1"/>
    </xf>
    <xf numFmtId="0" fontId="26" fillId="0" borderId="4" xfId="0" applyFont="1" applyBorder="1" applyAlignment="1">
      <alignment horizontal="center" vertical="top"/>
    </xf>
    <xf numFmtId="0" fontId="26" fillId="0" borderId="4" xfId="0" applyFont="1" applyBorder="1" applyAlignment="1">
      <alignment horizontal="center" vertical="top" wrapText="1"/>
    </xf>
    <xf numFmtId="0" fontId="15" fillId="4" borderId="4" xfId="0" applyFont="1" applyFill="1" applyBorder="1" applyAlignment="1">
      <alignment horizontal="left" vertical="top"/>
    </xf>
    <xf numFmtId="0" fontId="2" fillId="4" borderId="8" xfId="0" applyFont="1" applyFill="1" applyBorder="1" applyAlignment="1">
      <alignment horizontal="left" vertical="top"/>
    </xf>
    <xf numFmtId="0" fontId="2" fillId="4" borderId="4" xfId="0" applyFont="1" applyFill="1" applyBorder="1" applyAlignment="1">
      <alignment horizontal="left" vertical="top"/>
    </xf>
    <xf numFmtId="0" fontId="27" fillId="0" borderId="4" xfId="0" applyFont="1" applyBorder="1" applyAlignment="1">
      <alignment horizontal="left" vertical="top" wrapText="1"/>
    </xf>
    <xf numFmtId="0" fontId="15" fillId="0" borderId="4" xfId="0" applyFont="1" applyBorder="1" applyAlignment="1">
      <alignment vertical="top" wrapText="1"/>
    </xf>
    <xf numFmtId="0" fontId="15" fillId="0" borderId="4" xfId="0" applyFont="1" applyBorder="1" applyAlignment="1" applyProtection="1">
      <alignment horizontal="left" vertical="top"/>
      <protection locked="0"/>
    </xf>
    <xf numFmtId="0" fontId="15" fillId="0" borderId="4" xfId="0" applyFont="1" applyBorder="1"/>
    <xf numFmtId="0" fontId="15" fillId="0" borderId="4" xfId="0" applyFont="1" applyBorder="1" applyAlignment="1">
      <alignment horizontal="left" vertical="top" wrapText="1"/>
    </xf>
    <xf numFmtId="0" fontId="15" fillId="0" borderId="4" xfId="0" applyFont="1" applyBorder="1" applyAlignment="1">
      <alignment horizontal="left" vertical="center" wrapText="1"/>
    </xf>
    <xf numFmtId="0" fontId="15" fillId="0" borderId="4" xfId="0" applyFont="1" applyBorder="1" applyAlignment="1">
      <alignment wrapText="1"/>
    </xf>
    <xf numFmtId="0" fontId="0" fillId="0" borderId="4" xfId="0" applyBorder="1" applyAlignment="1">
      <alignment horizontal="left" vertical="top"/>
    </xf>
    <xf numFmtId="0" fontId="2" fillId="9" borderId="4" xfId="0" applyFont="1" applyFill="1" applyBorder="1" applyAlignment="1">
      <alignment horizontal="left" vertical="top"/>
    </xf>
    <xf numFmtId="0" fontId="15" fillId="0" borderId="4" xfId="0" applyFont="1" applyBorder="1" applyAlignment="1">
      <alignment horizontal="left" vertical="top"/>
    </xf>
    <xf numFmtId="0" fontId="5" fillId="0" borderId="0" xfId="0" applyFont="1" applyAlignment="1">
      <alignment horizontal="left" vertical="top"/>
    </xf>
    <xf numFmtId="0" fontId="0" fillId="0" borderId="4" xfId="0" applyBorder="1" applyAlignment="1">
      <alignment horizontal="left" vertical="top" wrapText="1"/>
    </xf>
    <xf numFmtId="0" fontId="15" fillId="0" borderId="4" xfId="0" applyFont="1" applyBorder="1" applyAlignment="1">
      <alignment vertical="top"/>
    </xf>
    <xf numFmtId="0" fontId="2" fillId="9" borderId="9" xfId="0" applyFont="1" applyFill="1" applyBorder="1" applyAlignment="1">
      <alignment horizontal="left" vertical="top"/>
    </xf>
    <xf numFmtId="0" fontId="27" fillId="0" borderId="9" xfId="0" applyFont="1" applyBorder="1" applyAlignment="1">
      <alignment horizontal="left" vertical="top" wrapText="1"/>
    </xf>
    <xf numFmtId="0" fontId="15" fillId="0" borderId="9" xfId="0" applyFont="1" applyBorder="1" applyAlignment="1">
      <alignment horizontal="left" vertical="top"/>
    </xf>
    <xf numFmtId="0" fontId="27" fillId="2" borderId="4" xfId="0" applyFont="1" applyFill="1" applyBorder="1" applyAlignment="1">
      <alignment horizontal="left" vertical="center" wrapText="1"/>
    </xf>
    <xf numFmtId="0" fontId="15" fillId="0" borderId="0" xfId="0" applyFont="1" applyAlignment="1">
      <alignment horizontal="left" vertical="top"/>
    </xf>
    <xf numFmtId="0" fontId="15" fillId="0" borderId="8" xfId="0" applyFont="1" applyBorder="1" applyAlignment="1">
      <alignment horizontal="left" vertical="top"/>
    </xf>
    <xf numFmtId="0" fontId="15" fillId="0" borderId="7" xfId="0" applyFont="1" applyBorder="1" applyAlignment="1">
      <alignment horizontal="left" vertical="top" wrapText="1"/>
    </xf>
    <xf numFmtId="0" fontId="15" fillId="0" borderId="3" xfId="0" applyFont="1" applyBorder="1" applyAlignment="1">
      <alignment horizontal="left" vertical="top" wrapText="1"/>
    </xf>
    <xf numFmtId="0" fontId="15" fillId="0" borderId="3" xfId="0" applyFont="1" applyBorder="1" applyAlignment="1">
      <alignment horizontal="left" vertical="top"/>
    </xf>
    <xf numFmtId="0" fontId="0" fillId="0" borderId="4" xfId="0" applyBorder="1" applyAlignment="1">
      <alignment vertical="top" wrapText="1"/>
    </xf>
    <xf numFmtId="0" fontId="2" fillId="4" borderId="4" xfId="0" applyFont="1" applyFill="1" applyBorder="1" applyAlignment="1">
      <alignment horizontal="left" vertical="top" wrapText="1"/>
    </xf>
    <xf numFmtId="0" fontId="27" fillId="0" borderId="4" xfId="0" applyFont="1" applyBorder="1" applyAlignment="1">
      <alignment horizontal="left" vertical="center" wrapText="1"/>
    </xf>
    <xf numFmtId="0" fontId="0" fillId="2" borderId="4" xfId="0" applyFill="1" applyBorder="1" applyAlignment="1">
      <alignment vertical="top" wrapText="1"/>
    </xf>
    <xf numFmtId="0" fontId="28" fillId="0" borderId="0" xfId="0" applyFont="1" applyAlignment="1">
      <alignment vertical="center" wrapText="1"/>
    </xf>
    <xf numFmtId="0" fontId="27" fillId="2" borderId="9" xfId="0" applyFont="1" applyFill="1" applyBorder="1" applyAlignment="1">
      <alignment horizontal="left" vertical="top" wrapText="1"/>
    </xf>
    <xf numFmtId="0" fontId="15" fillId="0" borderId="12" xfId="0" applyFont="1" applyBorder="1" applyAlignment="1">
      <alignment horizontal="left" vertical="top"/>
    </xf>
    <xf numFmtId="0" fontId="0" fillId="0" borderId="4" xfId="0" applyBorder="1" applyAlignment="1">
      <alignment wrapText="1"/>
    </xf>
    <xf numFmtId="0" fontId="27" fillId="2" borderId="4" xfId="0" applyFont="1" applyFill="1" applyBorder="1" applyAlignment="1">
      <alignment horizontal="left" vertical="top" wrapText="1"/>
    </xf>
    <xf numFmtId="0" fontId="15" fillId="0" borderId="4" xfId="0" applyFont="1" applyBorder="1" applyAlignment="1">
      <alignment horizontal="center" vertical="top"/>
    </xf>
    <xf numFmtId="0" fontId="0" fillId="0" borderId="4" xfId="0" applyBorder="1" applyAlignment="1" applyProtection="1">
      <alignment horizontal="left" vertical="top"/>
      <protection locked="0"/>
    </xf>
    <xf numFmtId="0" fontId="27" fillId="2" borderId="3" xfId="0" applyFont="1" applyFill="1" applyBorder="1" applyAlignment="1">
      <alignment horizontal="left" vertical="top" wrapText="1"/>
    </xf>
    <xf numFmtId="0" fontId="15" fillId="2" borderId="4" xfId="0" applyFont="1" applyFill="1" applyBorder="1" applyAlignment="1">
      <alignment horizontal="left" vertical="top" wrapText="1"/>
    </xf>
    <xf numFmtId="0" fontId="2" fillId="4" borderId="3" xfId="0" applyFont="1" applyFill="1" applyBorder="1" applyAlignment="1">
      <alignment horizontal="left" vertical="top"/>
    </xf>
    <xf numFmtId="0" fontId="15" fillId="2" borderId="4" xfId="0" applyFont="1" applyFill="1" applyBorder="1" applyAlignment="1">
      <alignment vertical="top" wrapText="1"/>
    </xf>
    <xf numFmtId="0" fontId="15" fillId="2" borderId="4" xfId="0" applyFont="1" applyFill="1" applyBorder="1" applyAlignment="1" applyProtection="1">
      <alignment horizontal="left" vertical="top"/>
      <protection locked="0"/>
    </xf>
    <xf numFmtId="0" fontId="15" fillId="2" borderId="4" xfId="0" applyFont="1" applyFill="1" applyBorder="1" applyAlignment="1">
      <alignment horizontal="left" vertical="top"/>
    </xf>
    <xf numFmtId="0" fontId="2" fillId="4" borderId="12" xfId="0" applyFont="1" applyFill="1" applyBorder="1" applyAlignment="1">
      <alignment horizontal="left" vertical="top"/>
    </xf>
    <xf numFmtId="0" fontId="15" fillId="4" borderId="3" xfId="0" applyFont="1" applyFill="1" applyBorder="1" applyAlignment="1">
      <alignment horizontal="left" vertical="top"/>
    </xf>
    <xf numFmtId="0" fontId="2" fillId="4" borderId="3" xfId="0" applyFont="1" applyFill="1" applyBorder="1" applyAlignment="1">
      <alignment horizontal="left" vertical="top" wrapText="1"/>
    </xf>
    <xf numFmtId="0" fontId="27" fillId="2" borderId="13" xfId="0" applyFont="1" applyFill="1" applyBorder="1" applyAlignment="1">
      <alignment horizontal="left" vertical="top" wrapText="1"/>
    </xf>
    <xf numFmtId="0" fontId="15" fillId="0" borderId="13" xfId="0" applyFont="1" applyBorder="1" applyAlignment="1">
      <alignment horizontal="left" vertical="top"/>
    </xf>
    <xf numFmtId="0" fontId="27" fillId="0" borderId="13" xfId="0" applyFont="1" applyBorder="1" applyAlignment="1">
      <alignment horizontal="left" vertical="top" wrapText="1"/>
    </xf>
    <xf numFmtId="0" fontId="2" fillId="9" borderId="4" xfId="0" applyFont="1" applyFill="1" applyBorder="1" applyAlignment="1">
      <alignment horizontal="left" vertical="top" wrapText="1"/>
    </xf>
    <xf numFmtId="0" fontId="15" fillId="0" borderId="9" xfId="0" applyFont="1" applyBorder="1" applyAlignment="1">
      <alignment horizontal="left" vertical="top" wrapText="1"/>
    </xf>
    <xf numFmtId="0" fontId="2" fillId="9" borderId="8" xfId="0" applyFont="1" applyFill="1" applyBorder="1" applyAlignment="1">
      <alignment horizontal="left" vertical="top" wrapText="1"/>
    </xf>
    <xf numFmtId="0" fontId="15" fillId="0" borderId="4" xfId="0" applyFont="1" applyBorder="1" applyAlignment="1">
      <alignment horizontal="left" wrapText="1"/>
    </xf>
    <xf numFmtId="0" fontId="15" fillId="0" borderId="13" xfId="0" applyFont="1" applyBorder="1" applyAlignment="1">
      <alignment horizontal="left" wrapText="1"/>
    </xf>
    <xf numFmtId="0" fontId="5" fillId="4" borderId="3" xfId="0" applyFont="1" applyFill="1" applyBorder="1" applyAlignment="1">
      <alignment horizontal="left" vertical="top"/>
    </xf>
    <xf numFmtId="0" fontId="27" fillId="0" borderId="4" xfId="0" applyFont="1" applyBorder="1" applyAlignment="1">
      <alignment vertical="top" wrapText="1"/>
    </xf>
    <xf numFmtId="0" fontId="27" fillId="0" borderId="8" xfId="0" applyFont="1" applyBorder="1" applyAlignment="1">
      <alignment horizontal="left" vertical="top" wrapText="1"/>
    </xf>
    <xf numFmtId="0" fontId="15" fillId="0" borderId="8" xfId="0" applyFont="1" applyBorder="1" applyAlignment="1">
      <alignment horizontal="left" vertical="top" wrapText="1"/>
    </xf>
    <xf numFmtId="0" fontId="15" fillId="4" borderId="3" xfId="0" applyFont="1" applyFill="1" applyBorder="1"/>
    <xf numFmtId="0" fontId="2" fillId="9" borderId="4" xfId="0" applyFont="1" applyFill="1" applyBorder="1"/>
    <xf numFmtId="0" fontId="15" fillId="0" borderId="13" xfId="0" applyFont="1" applyBorder="1" applyAlignment="1">
      <alignment vertical="top"/>
    </xf>
    <xf numFmtId="0" fontId="15" fillId="0" borderId="13" xfId="0" applyFont="1" applyBorder="1"/>
    <xf numFmtId="0" fontId="15" fillId="0" borderId="4" xfId="0" applyFont="1" applyBorder="1" applyProtection="1">
      <protection locked="0"/>
    </xf>
    <xf numFmtId="0" fontId="15" fillId="0" borderId="13" xfId="0" applyFont="1" applyBorder="1" applyAlignment="1">
      <alignment horizontal="left" vertical="top" wrapText="1"/>
    </xf>
    <xf numFmtId="0" fontId="27" fillId="0" borderId="9" xfId="0" applyFont="1" applyBorder="1" applyAlignment="1">
      <alignment vertical="top" wrapText="1"/>
    </xf>
    <xf numFmtId="0" fontId="2" fillId="9" borderId="3" xfId="0" applyFont="1" applyFill="1" applyBorder="1" applyAlignment="1">
      <alignment horizontal="left" vertical="top" wrapText="1"/>
    </xf>
    <xf numFmtId="0" fontId="0" fillId="0" borderId="3" xfId="0" applyBorder="1" applyAlignment="1">
      <alignment horizontal="left" vertical="top" wrapText="1"/>
    </xf>
    <xf numFmtId="0" fontId="0" fillId="0" borderId="1" xfId="0" applyBorder="1" applyAlignment="1">
      <alignment wrapText="1"/>
    </xf>
    <xf numFmtId="0" fontId="2" fillId="9" borderId="12" xfId="0" applyFont="1" applyFill="1" applyBorder="1" applyAlignment="1">
      <alignment horizontal="left" vertical="top"/>
    </xf>
    <xf numFmtId="0" fontId="2" fillId="4" borderId="12" xfId="0" applyFont="1" applyFill="1" applyBorder="1" applyAlignment="1">
      <alignment horizontal="left" vertical="top" wrapText="1"/>
    </xf>
    <xf numFmtId="0" fontId="29" fillId="3" borderId="4" xfId="0" applyFont="1" applyFill="1" applyBorder="1" applyAlignment="1">
      <alignment wrapText="1"/>
    </xf>
    <xf numFmtId="0" fontId="30" fillId="4" borderId="3" xfId="0" applyFont="1" applyFill="1" applyBorder="1" applyAlignment="1">
      <alignment horizontal="left" vertical="top"/>
    </xf>
    <xf numFmtId="0" fontId="5" fillId="4" borderId="4" xfId="0" applyFont="1" applyFill="1" applyBorder="1" applyAlignment="1">
      <alignment horizontal="left" vertical="top"/>
    </xf>
    <xf numFmtId="0" fontId="3" fillId="0" borderId="0" xfId="0" applyFont="1" applyAlignment="1">
      <alignment horizontal="left" vertical="top"/>
    </xf>
    <xf numFmtId="0" fontId="3" fillId="2" borderId="0" xfId="0" applyFont="1" applyFill="1" applyAlignment="1">
      <alignment horizontal="left" vertical="top"/>
    </xf>
    <xf numFmtId="0" fontId="21" fillId="0" borderId="4" xfId="0" applyFont="1" applyBorder="1" applyAlignment="1">
      <alignment horizontal="left" vertical="center" wrapText="1"/>
    </xf>
    <xf numFmtId="0" fontId="23" fillId="0" borderId="4" xfId="0" applyFont="1" applyBorder="1" applyAlignment="1">
      <alignment horizontal="left" vertical="top" wrapText="1"/>
    </xf>
    <xf numFmtId="0" fontId="20" fillId="0" borderId="4" xfId="0" applyFont="1" applyBorder="1" applyAlignment="1" applyProtection="1">
      <alignment horizontal="left" vertical="center" wrapText="1"/>
      <protection locked="0"/>
    </xf>
    <xf numFmtId="0" fontId="31" fillId="0" borderId="0" xfId="0" applyFont="1" applyAlignment="1">
      <alignment horizontal="left" vertical="top"/>
    </xf>
    <xf numFmtId="0" fontId="29" fillId="0" borderId="4" xfId="0" applyFont="1" applyBorder="1" applyAlignment="1">
      <alignment horizontal="center" vertical="top"/>
    </xf>
    <xf numFmtId="0" fontId="26" fillId="0" borderId="4" xfId="0" applyFont="1" applyBorder="1" applyAlignment="1">
      <alignment vertical="top"/>
    </xf>
    <xf numFmtId="0" fontId="26" fillId="0" borderId="4" xfId="0" applyFont="1" applyBorder="1" applyAlignment="1">
      <alignment horizontal="left" vertical="top" wrapText="1"/>
    </xf>
    <xf numFmtId="0" fontId="31" fillId="0" borderId="0" xfId="0" applyFont="1" applyAlignment="1">
      <alignment horizontal="left" vertical="top" wrapText="1"/>
    </xf>
    <xf numFmtId="0" fontId="10" fillId="4" borderId="4" xfId="0" applyFont="1" applyFill="1" applyBorder="1" applyAlignment="1">
      <alignment horizontal="left" vertical="top"/>
    </xf>
    <xf numFmtId="0" fontId="9" fillId="0" borderId="4" xfId="0" applyFont="1" applyBorder="1" applyAlignment="1">
      <alignment horizontal="left" vertical="top" wrapText="1"/>
    </xf>
    <xf numFmtId="0" fontId="15" fillId="0" borderId="4" xfId="0" applyFont="1" applyBorder="1" applyAlignment="1" applyProtection="1">
      <alignment horizontal="center" vertical="center"/>
      <protection locked="0"/>
    </xf>
    <xf numFmtId="0" fontId="33" fillId="0" borderId="4" xfId="0" applyFont="1" applyBorder="1" applyAlignment="1">
      <alignment horizontal="left" vertical="top" wrapText="1"/>
    </xf>
    <xf numFmtId="0" fontId="2" fillId="4" borderId="4" xfId="0" applyFont="1" applyFill="1" applyBorder="1" applyAlignment="1">
      <alignment horizontal="left" vertical="center"/>
    </xf>
    <xf numFmtId="0" fontId="15" fillId="0" borderId="4" xfId="0" applyFont="1" applyBorder="1" applyAlignment="1" applyProtection="1">
      <alignment horizontal="left" vertical="top" wrapText="1"/>
      <protection locked="0"/>
    </xf>
    <xf numFmtId="0" fontId="3" fillId="2" borderId="4" xfId="0" applyFont="1" applyFill="1" applyBorder="1" applyAlignment="1" applyProtection="1">
      <alignment horizontal="left" vertical="top"/>
      <protection locked="0"/>
    </xf>
    <xf numFmtId="0" fontId="15" fillId="0" borderId="8" xfId="0" applyFont="1" applyBorder="1" applyAlignment="1">
      <alignment vertical="top" wrapText="1"/>
    </xf>
    <xf numFmtId="0" fontId="15" fillId="0" borderId="8" xfId="0" applyFont="1" applyBorder="1" applyAlignment="1" applyProtection="1">
      <alignment horizontal="left" vertical="top"/>
      <protection locked="0"/>
    </xf>
    <xf numFmtId="0" fontId="15" fillId="0" borderId="4" xfId="0" applyFont="1" applyBorder="1" applyAlignment="1" applyProtection="1">
      <alignment horizontal="left" wrapText="1"/>
      <protection locked="0"/>
    </xf>
    <xf numFmtId="0" fontId="0" fillId="0" borderId="0" xfId="0" applyAlignment="1">
      <alignment horizontal="left" vertical="top" wrapText="1"/>
    </xf>
    <xf numFmtId="0" fontId="2" fillId="9" borderId="4" xfId="0" applyFont="1" applyFill="1" applyBorder="1" applyAlignment="1">
      <alignment horizontal="left" vertical="center"/>
    </xf>
    <xf numFmtId="0" fontId="35" fillId="0" borderId="4" xfId="0" applyFont="1" applyBorder="1" applyAlignment="1">
      <alignment horizontal="left" vertical="top" wrapText="1"/>
    </xf>
    <xf numFmtId="0" fontId="9" fillId="0" borderId="9" xfId="0" applyFont="1" applyBorder="1" applyAlignment="1">
      <alignment horizontal="left" vertical="top" wrapText="1"/>
    </xf>
    <xf numFmtId="0" fontId="0" fillId="0" borderId="9" xfId="0" applyBorder="1" applyAlignment="1">
      <alignment horizontal="left" vertical="top"/>
    </xf>
    <xf numFmtId="0" fontId="15" fillId="2" borderId="4" xfId="0" applyFont="1" applyFill="1" applyBorder="1" applyAlignment="1">
      <alignment horizontal="left" vertical="center" wrapText="1"/>
    </xf>
    <xf numFmtId="0" fontId="0" fillId="0" borderId="3" xfId="0" applyBorder="1" applyAlignment="1">
      <alignment vertical="top" wrapText="1"/>
    </xf>
    <xf numFmtId="0" fontId="33" fillId="2" borderId="4" xfId="0" applyFont="1" applyFill="1" applyBorder="1" applyAlignment="1">
      <alignment horizontal="left" vertical="center" wrapText="1"/>
    </xf>
    <xf numFmtId="0" fontId="15" fillId="0" borderId="3" xfId="0" applyFont="1" applyBorder="1" applyAlignment="1">
      <alignment vertical="top" wrapText="1"/>
    </xf>
    <xf numFmtId="0" fontId="0" fillId="2" borderId="3" xfId="0" applyFill="1" applyBorder="1" applyAlignment="1">
      <alignment wrapText="1"/>
    </xf>
    <xf numFmtId="0" fontId="2" fillId="4" borderId="4" xfId="0" applyFont="1" applyFill="1" applyBorder="1" applyAlignment="1">
      <alignment horizontal="left" vertical="center" wrapText="1"/>
    </xf>
    <xf numFmtId="0" fontId="33" fillId="0" borderId="4" xfId="0" applyFont="1" applyBorder="1" applyAlignment="1">
      <alignment horizontal="left" vertical="center" wrapText="1"/>
    </xf>
    <xf numFmtId="0" fontId="36" fillId="0" borderId="0" xfId="0" applyFont="1" applyAlignment="1">
      <alignment wrapText="1"/>
    </xf>
    <xf numFmtId="0" fontId="35" fillId="0" borderId="4" xfId="0" applyFont="1" applyBorder="1" applyAlignment="1">
      <alignment horizontal="left" vertical="center" wrapText="1"/>
    </xf>
    <xf numFmtId="0" fontId="33" fillId="2" borderId="9" xfId="0" applyFont="1" applyFill="1" applyBorder="1" applyAlignment="1">
      <alignment horizontal="left" vertical="top" wrapText="1"/>
    </xf>
    <xf numFmtId="0" fontId="0" fillId="0" borderId="0" xfId="0" applyAlignment="1">
      <alignment vertical="top" wrapText="1"/>
    </xf>
    <xf numFmtId="0" fontId="0" fillId="0" borderId="4" xfId="0" applyBorder="1" applyAlignment="1">
      <alignment vertical="top"/>
    </xf>
    <xf numFmtId="0" fontId="35" fillId="2" borderId="4" xfId="0" applyFont="1" applyFill="1" applyBorder="1" applyAlignment="1">
      <alignment horizontal="left" vertical="top" wrapText="1"/>
    </xf>
    <xf numFmtId="0" fontId="33" fillId="2" borderId="4" xfId="0" applyFont="1" applyFill="1" applyBorder="1" applyAlignment="1">
      <alignment horizontal="left" vertical="top" wrapText="1"/>
    </xf>
    <xf numFmtId="0" fontId="15" fillId="2" borderId="9" xfId="0" applyFont="1" applyFill="1" applyBorder="1" applyAlignment="1">
      <alignment horizontal="left" vertical="top" wrapText="1"/>
    </xf>
    <xf numFmtId="0" fontId="15" fillId="0" borderId="9" xfId="0" applyFont="1" applyBorder="1" applyAlignment="1" applyProtection="1">
      <alignment horizontal="center" vertical="top" wrapText="1"/>
      <protection locked="0"/>
    </xf>
    <xf numFmtId="0" fontId="15" fillId="2" borderId="8" xfId="0" applyFont="1" applyFill="1" applyBorder="1" applyAlignment="1">
      <alignment horizontal="left" vertical="top" wrapText="1"/>
    </xf>
    <xf numFmtId="0" fontId="15" fillId="0" borderId="1" xfId="0" applyFont="1" applyBorder="1" applyAlignment="1">
      <alignment horizontal="left" vertical="top"/>
    </xf>
    <xf numFmtId="0" fontId="15" fillId="0" borderId="4" xfId="0" applyFont="1" applyBorder="1" applyAlignment="1" applyProtection="1">
      <alignment horizontal="left"/>
      <protection locked="0"/>
    </xf>
    <xf numFmtId="0" fontId="15" fillId="2" borderId="3" xfId="0" applyFont="1" applyFill="1" applyBorder="1" applyAlignment="1">
      <alignment horizontal="left" vertical="top" wrapText="1"/>
    </xf>
    <xf numFmtId="0" fontId="15" fillId="0" borderId="0" xfId="0" applyFont="1" applyAlignment="1">
      <alignment horizontal="left" vertical="top" wrapText="1"/>
    </xf>
    <xf numFmtId="0" fontId="15" fillId="0" borderId="13" xfId="0" applyFont="1" applyBorder="1" applyAlignment="1">
      <alignment vertical="top" wrapText="1"/>
    </xf>
    <xf numFmtId="0" fontId="15" fillId="0" borderId="1" xfId="0" applyFont="1" applyBorder="1" applyAlignment="1">
      <alignment vertical="top" wrapText="1"/>
    </xf>
    <xf numFmtId="0" fontId="2" fillId="4" borderId="12" xfId="0" applyFont="1" applyFill="1" applyBorder="1" applyAlignment="1">
      <alignment horizontal="left" vertical="center" wrapText="1"/>
    </xf>
    <xf numFmtId="0" fontId="30" fillId="0" borderId="1" xfId="0" applyFont="1" applyBorder="1" applyAlignment="1">
      <alignment horizontal="left" vertical="center" wrapText="1"/>
    </xf>
    <xf numFmtId="0" fontId="0" fillId="0" borderId="4" xfId="0" applyBorder="1" applyAlignment="1" applyProtection="1">
      <alignment horizontal="left" vertical="top" wrapText="1"/>
      <protection locked="0"/>
    </xf>
    <xf numFmtId="0" fontId="30" fillId="2" borderId="1" xfId="0" applyFont="1" applyFill="1" applyBorder="1" applyAlignment="1">
      <alignment horizontal="left" vertical="center" wrapText="1"/>
    </xf>
    <xf numFmtId="0" fontId="15" fillId="0" borderId="0" xfId="0" applyFont="1" applyAlignment="1">
      <alignment vertical="top" wrapText="1"/>
    </xf>
    <xf numFmtId="0" fontId="2" fillId="4" borderId="8" xfId="0" applyFont="1" applyFill="1" applyBorder="1" applyAlignment="1">
      <alignment horizontal="left" vertical="center" wrapText="1"/>
    </xf>
    <xf numFmtId="0" fontId="9" fillId="2" borderId="4" xfId="0" applyFont="1" applyFill="1" applyBorder="1" applyAlignment="1">
      <alignment horizontal="left" vertical="top" wrapText="1"/>
    </xf>
    <xf numFmtId="0" fontId="0" fillId="2" borderId="4" xfId="0" applyFill="1" applyBorder="1" applyAlignment="1">
      <alignment horizontal="left" vertical="top" wrapText="1"/>
    </xf>
    <xf numFmtId="0" fontId="2" fillId="9" borderId="4" xfId="0" applyFont="1" applyFill="1" applyBorder="1" applyAlignment="1">
      <alignment horizontal="left" vertical="center" wrapText="1"/>
    </xf>
    <xf numFmtId="0" fontId="2" fillId="9" borderId="8" xfId="0" applyFont="1" applyFill="1" applyBorder="1" applyAlignment="1">
      <alignment horizontal="left" vertical="center" wrapText="1"/>
    </xf>
    <xf numFmtId="0" fontId="0" fillId="0" borderId="9" xfId="0" applyBorder="1" applyAlignment="1">
      <alignment horizontal="left" wrapText="1"/>
    </xf>
    <xf numFmtId="0" fontId="15" fillId="2" borderId="4" xfId="0" applyFont="1" applyFill="1" applyBorder="1" applyAlignment="1" applyProtection="1">
      <alignment horizontal="left" vertical="top" wrapText="1"/>
      <protection locked="0"/>
    </xf>
    <xf numFmtId="0" fontId="15" fillId="0" borderId="4" xfId="0" quotePrefix="1" applyFont="1" applyBorder="1" applyAlignment="1">
      <alignment horizontal="left" vertical="top" wrapText="1"/>
    </xf>
    <xf numFmtId="0" fontId="15" fillId="2" borderId="0" xfId="0" applyFont="1" applyFill="1" applyAlignment="1">
      <alignment vertical="top" wrapText="1"/>
    </xf>
    <xf numFmtId="0" fontId="2" fillId="4" borderId="9" xfId="0" applyFont="1" applyFill="1" applyBorder="1" applyAlignment="1">
      <alignment horizontal="left" vertical="top"/>
    </xf>
    <xf numFmtId="0" fontId="15" fillId="0" borderId="9" xfId="0" applyFont="1" applyBorder="1" applyAlignment="1" applyProtection="1">
      <alignment horizontal="left" vertical="top"/>
      <protection locked="0"/>
    </xf>
    <xf numFmtId="0" fontId="5" fillId="9" borderId="4" xfId="0" applyFont="1" applyFill="1" applyBorder="1" applyAlignment="1">
      <alignment horizontal="left" vertical="top"/>
    </xf>
    <xf numFmtId="0" fontId="37" fillId="2" borderId="4" xfId="0" applyFont="1" applyFill="1" applyBorder="1" applyAlignment="1">
      <alignment horizontal="left" vertical="top" wrapText="1"/>
    </xf>
    <xf numFmtId="0" fontId="37" fillId="10" borderId="4" xfId="0" applyFont="1" applyFill="1" applyBorder="1" applyAlignment="1">
      <alignment vertical="top" wrapText="1"/>
    </xf>
    <xf numFmtId="0" fontId="37" fillId="2" borderId="4" xfId="0" applyFont="1" applyFill="1" applyBorder="1" applyAlignment="1">
      <alignment vertical="top" wrapText="1"/>
    </xf>
    <xf numFmtId="0" fontId="37" fillId="0" borderId="4" xfId="0" applyFont="1" applyBorder="1" applyAlignment="1" applyProtection="1">
      <alignment vertical="top" wrapText="1"/>
      <protection locked="0"/>
    </xf>
    <xf numFmtId="0" fontId="37" fillId="10" borderId="4" xfId="0" applyFont="1" applyFill="1" applyBorder="1" applyAlignment="1" applyProtection="1">
      <alignment vertical="top" wrapText="1"/>
      <protection locked="0"/>
    </xf>
    <xf numFmtId="0" fontId="2" fillId="4" borderId="0" xfId="0" applyFont="1" applyFill="1"/>
    <xf numFmtId="0" fontId="15" fillId="0" borderId="9" xfId="0" applyFont="1" applyBorder="1" applyAlignment="1">
      <alignment vertical="top" wrapText="1"/>
    </xf>
    <xf numFmtId="0" fontId="5" fillId="4" borderId="0" xfId="0" applyFont="1" applyFill="1"/>
    <xf numFmtId="0" fontId="33" fillId="0" borderId="9" xfId="0" applyFont="1" applyBorder="1" applyAlignment="1">
      <alignment horizontal="left" vertical="top" wrapText="1"/>
    </xf>
    <xf numFmtId="0" fontId="0" fillId="0" borderId="13" xfId="0" applyBorder="1" applyAlignment="1">
      <alignment horizontal="left" vertical="top"/>
    </xf>
    <xf numFmtId="0" fontId="0" fillId="4" borderId="4" xfId="0" applyFill="1" applyBorder="1" applyAlignment="1">
      <alignment horizontal="left" vertical="top"/>
    </xf>
    <xf numFmtId="0" fontId="2" fillId="4" borderId="4" xfId="0" applyFont="1" applyFill="1" applyBorder="1"/>
    <xf numFmtId="0" fontId="0" fillId="0" borderId="4" xfId="0" applyBorder="1" applyProtection="1">
      <protection locked="0"/>
    </xf>
    <xf numFmtId="0" fontId="9" fillId="0" borderId="13" xfId="0" applyFont="1" applyBorder="1" applyAlignment="1">
      <alignment horizontal="left" vertical="top" wrapText="1"/>
    </xf>
    <xf numFmtId="0" fontId="15" fillId="0" borderId="1" xfId="0" applyFont="1" applyBorder="1" applyProtection="1">
      <protection locked="0"/>
    </xf>
    <xf numFmtId="9" fontId="15" fillId="0" borderId="4" xfId="1" applyFont="1" applyBorder="1" applyAlignment="1">
      <alignment vertical="top" wrapText="1"/>
    </xf>
    <xf numFmtId="0" fontId="15" fillId="2" borderId="4" xfId="0" applyFont="1" applyFill="1" applyBorder="1" applyProtection="1">
      <protection locked="0"/>
    </xf>
    <xf numFmtId="0" fontId="15" fillId="0" borderId="4" xfId="0" applyFont="1" applyBorder="1" applyAlignment="1" applyProtection="1">
      <alignment wrapText="1"/>
      <protection locked="0"/>
    </xf>
    <xf numFmtId="0" fontId="15" fillId="0" borderId="4" xfId="0" applyFont="1" applyBorder="1" applyAlignment="1" applyProtection="1">
      <alignment vertical="top" wrapText="1"/>
      <protection locked="0"/>
    </xf>
    <xf numFmtId="0" fontId="9" fillId="0" borderId="4" xfId="0" applyFont="1" applyBorder="1" applyAlignment="1">
      <alignment vertical="top" wrapText="1"/>
    </xf>
    <xf numFmtId="0" fontId="15" fillId="0" borderId="1" xfId="0" applyFont="1" applyBorder="1" applyAlignment="1" applyProtection="1">
      <alignment horizontal="left" vertical="top"/>
      <protection locked="0"/>
    </xf>
    <xf numFmtId="0" fontId="0" fillId="0" borderId="3" xfId="0" applyBorder="1" applyAlignment="1" applyProtection="1">
      <alignment horizontal="left" vertical="top" wrapText="1"/>
      <protection locked="0"/>
    </xf>
    <xf numFmtId="0" fontId="0" fillId="0" borderId="1" xfId="0" applyBorder="1" applyAlignment="1">
      <alignment horizontal="left" vertical="top" wrapText="1"/>
    </xf>
    <xf numFmtId="0" fontId="3" fillId="0" borderId="4" xfId="0" applyFont="1" applyBorder="1" applyAlignment="1">
      <alignment horizontal="left" vertical="top" wrapText="1"/>
    </xf>
    <xf numFmtId="0" fontId="27" fillId="0" borderId="4" xfId="0" applyFont="1" applyBorder="1" applyAlignment="1">
      <alignment vertical="center" wrapText="1"/>
    </xf>
    <xf numFmtId="0" fontId="15" fillId="0" borderId="1" xfId="0" applyFont="1" applyBorder="1" applyAlignment="1">
      <alignment wrapText="1"/>
    </xf>
    <xf numFmtId="0" fontId="31" fillId="0" borderId="0" xfId="0" applyFont="1" applyAlignment="1">
      <alignment horizontal="left" vertical="center"/>
    </xf>
    <xf numFmtId="0" fontId="0" fillId="0" borderId="0" xfId="0" applyAlignment="1">
      <alignment vertical="top"/>
    </xf>
    <xf numFmtId="0" fontId="15" fillId="0" borderId="0" xfId="0" applyFont="1" applyAlignment="1">
      <alignment vertical="top"/>
    </xf>
    <xf numFmtId="0" fontId="3" fillId="0" borderId="0" xfId="0" applyFont="1" applyAlignment="1">
      <alignment vertical="top"/>
    </xf>
    <xf numFmtId="0" fontId="3" fillId="0" borderId="0" xfId="0" applyFont="1" applyAlignment="1">
      <alignment horizontal="left" vertical="top" wrapText="1"/>
    </xf>
    <xf numFmtId="0" fontId="5" fillId="0" borderId="0" xfId="0" applyFont="1" applyAlignment="1">
      <alignment horizontal="left" vertical="center"/>
    </xf>
    <xf numFmtId="0" fontId="5" fillId="0" borderId="0" xfId="0" applyFont="1" applyAlignment="1">
      <alignment vertical="top"/>
    </xf>
    <xf numFmtId="0" fontId="15" fillId="0" borderId="0" xfId="0" applyFont="1" applyAlignment="1">
      <alignment horizontal="left" vertical="center"/>
    </xf>
    <xf numFmtId="0" fontId="0" fillId="0" borderId="0" xfId="0" applyAlignment="1">
      <alignment horizontal="left" vertical="center"/>
    </xf>
    <xf numFmtId="0" fontId="23" fillId="0" borderId="4" xfId="0" applyFont="1" applyBorder="1" applyAlignment="1">
      <alignment horizontal="left" vertical="center" wrapText="1"/>
    </xf>
    <xf numFmtId="0" fontId="29" fillId="0" borderId="4" xfId="0" applyFont="1" applyBorder="1" applyAlignment="1">
      <alignment horizontal="center" vertical="top" wrapText="1"/>
    </xf>
    <xf numFmtId="0" fontId="4" fillId="0" borderId="4" xfId="0" applyFont="1" applyBorder="1" applyAlignment="1">
      <alignment horizontal="center" vertical="top" wrapText="1"/>
    </xf>
    <xf numFmtId="0" fontId="30" fillId="0" borderId="4" xfId="0" applyFont="1" applyBorder="1" applyAlignment="1">
      <alignment horizontal="center" vertical="top" wrapText="1"/>
    </xf>
    <xf numFmtId="0" fontId="5" fillId="0" borderId="0" xfId="0" applyFont="1" applyAlignment="1">
      <alignment horizontal="left" vertical="top" wrapText="1"/>
    </xf>
    <xf numFmtId="0" fontId="8" fillId="4" borderId="0" xfId="0" applyFont="1" applyFill="1" applyAlignment="1">
      <alignment horizontal="left" vertical="top" wrapText="1"/>
    </xf>
    <xf numFmtId="0" fontId="40" fillId="4" borderId="4" xfId="0" applyFont="1" applyFill="1" applyBorder="1" applyAlignment="1">
      <alignment horizontal="left" vertical="top" wrapText="1"/>
    </xf>
    <xf numFmtId="0" fontId="40" fillId="9" borderId="4" xfId="0" applyFont="1" applyFill="1" applyBorder="1" applyAlignment="1">
      <alignment horizontal="left" vertical="top"/>
    </xf>
    <xf numFmtId="0" fontId="40" fillId="9" borderId="4" xfId="0" applyFont="1" applyFill="1" applyBorder="1" applyAlignment="1">
      <alignment vertical="center"/>
    </xf>
    <xf numFmtId="0" fontId="9" fillId="2" borderId="4" xfId="0" applyFont="1" applyFill="1" applyBorder="1" applyAlignment="1">
      <alignment horizontal="left" vertical="center" wrapText="1"/>
    </xf>
    <xf numFmtId="0" fontId="0" fillId="0" borderId="3" xfId="0" applyBorder="1" applyAlignment="1">
      <alignment wrapText="1"/>
    </xf>
    <xf numFmtId="0" fontId="0" fillId="0" borderId="4" xfId="0" applyBorder="1" applyAlignment="1" applyProtection="1">
      <alignment horizontal="left" wrapText="1"/>
      <protection locked="0"/>
    </xf>
    <xf numFmtId="0" fontId="9" fillId="0" borderId="4" xfId="0" applyFont="1" applyBorder="1" applyAlignment="1">
      <alignment horizontal="center" vertical="center" wrapText="1"/>
    </xf>
    <xf numFmtId="0" fontId="0" fillId="0" borderId="0" xfId="0" applyAlignment="1">
      <alignment wrapText="1"/>
    </xf>
    <xf numFmtId="0" fontId="9" fillId="0" borderId="4" xfId="0" applyFont="1" applyBorder="1" applyAlignment="1">
      <alignment horizontal="left" vertical="center" wrapText="1"/>
    </xf>
    <xf numFmtId="0" fontId="28" fillId="0" borderId="0" xfId="0" applyFont="1" applyAlignment="1">
      <alignment wrapText="1"/>
    </xf>
    <xf numFmtId="0" fontId="0" fillId="0" borderId="13" xfId="0" applyBorder="1" applyAlignment="1">
      <alignment wrapText="1"/>
    </xf>
    <xf numFmtId="0" fontId="9" fillId="0" borderId="3" xfId="0" applyFont="1" applyBorder="1" applyAlignment="1">
      <alignment horizontal="left" vertical="top" wrapText="1"/>
    </xf>
    <xf numFmtId="0" fontId="9" fillId="2" borderId="9" xfId="0" applyFont="1" applyFill="1" applyBorder="1" applyAlignment="1">
      <alignment horizontal="left" vertical="top" wrapText="1"/>
    </xf>
    <xf numFmtId="0" fontId="0" fillId="2" borderId="4" xfId="0" applyFill="1" applyBorder="1" applyAlignment="1">
      <alignment wrapText="1"/>
    </xf>
    <xf numFmtId="0" fontId="0" fillId="2" borderId="4" xfId="0" applyFill="1" applyBorder="1" applyAlignment="1" applyProtection="1">
      <alignment wrapText="1"/>
      <protection locked="0"/>
    </xf>
    <xf numFmtId="0" fontId="0" fillId="0" borderId="4" xfId="0" applyBorder="1" applyAlignment="1">
      <alignment vertical="center" wrapText="1"/>
    </xf>
    <xf numFmtId="0" fontId="9" fillId="2" borderId="8" xfId="0" applyFont="1" applyFill="1" applyBorder="1" applyAlignment="1">
      <alignment horizontal="left" vertical="top" wrapText="1"/>
    </xf>
    <xf numFmtId="0" fontId="0" fillId="0" borderId="4" xfId="0" applyBorder="1" applyAlignment="1">
      <alignment horizontal="left" wrapText="1"/>
    </xf>
    <xf numFmtId="0" fontId="9" fillId="0" borderId="1" xfId="0" applyFont="1" applyBorder="1" applyAlignment="1">
      <alignment horizontal="left" vertical="top" wrapText="1"/>
    </xf>
    <xf numFmtId="0" fontId="27" fillId="0" borderId="1" xfId="0" applyFont="1" applyBorder="1" applyAlignment="1">
      <alignment horizontal="left" vertical="top" wrapText="1"/>
    </xf>
    <xf numFmtId="0" fontId="0" fillId="0" borderId="9" xfId="0" applyBorder="1" applyAlignment="1">
      <alignment horizontal="left" vertical="top" wrapText="1"/>
    </xf>
    <xf numFmtId="0" fontId="15" fillId="0" borderId="13" xfId="0" applyFont="1" applyBorder="1" applyAlignment="1">
      <alignment wrapText="1"/>
    </xf>
    <xf numFmtId="0" fontId="40" fillId="9" borderId="4" xfId="0" applyFont="1" applyFill="1" applyBorder="1" applyAlignment="1">
      <alignment vertical="center" wrapText="1"/>
    </xf>
    <xf numFmtId="0" fontId="40" fillId="9" borderId="8" xfId="0" applyFont="1" applyFill="1" applyBorder="1" applyAlignment="1">
      <alignment vertical="center" wrapText="1"/>
    </xf>
    <xf numFmtId="0" fontId="15" fillId="2" borderId="4" xfId="0" applyFont="1" applyFill="1" applyBorder="1" applyAlignment="1">
      <alignment wrapText="1"/>
    </xf>
    <xf numFmtId="0" fontId="15" fillId="0" borderId="0" xfId="0" applyFont="1" applyAlignment="1">
      <alignment wrapText="1"/>
    </xf>
    <xf numFmtId="0" fontId="9" fillId="0" borderId="0" xfId="0" applyFont="1" applyAlignment="1">
      <alignment horizontal="left" vertical="top" wrapText="1"/>
    </xf>
    <xf numFmtId="0" fontId="27" fillId="0" borderId="0" xfId="0" applyFont="1" applyAlignment="1">
      <alignment horizontal="left" vertical="top" wrapText="1"/>
    </xf>
    <xf numFmtId="0" fontId="0" fillId="0" borderId="9"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29" fillId="0" borderId="4" xfId="0" applyFont="1" applyBorder="1" applyAlignment="1">
      <alignment horizontal="left" vertical="top" wrapText="1"/>
    </xf>
    <xf numFmtId="0" fontId="27" fillId="0" borderId="8" xfId="0" applyFont="1" applyBorder="1" applyAlignment="1">
      <alignment vertical="top" wrapText="1"/>
    </xf>
    <xf numFmtId="0" fontId="40" fillId="9" borderId="4" xfId="0" applyFont="1" applyFill="1" applyBorder="1" applyAlignment="1">
      <alignment horizontal="left" vertical="center" wrapText="1"/>
    </xf>
    <xf numFmtId="0" fontId="0" fillId="0" borderId="9" xfId="0" applyBorder="1" applyAlignment="1">
      <alignment wrapText="1"/>
    </xf>
    <xf numFmtId="0" fontId="2" fillId="9" borderId="8" xfId="0" applyFont="1" applyFill="1" applyBorder="1" applyAlignment="1">
      <alignment horizontal="left" vertical="top"/>
    </xf>
    <xf numFmtId="0" fontId="0" fillId="0" borderId="8" xfId="0" applyBorder="1" applyAlignment="1">
      <alignment horizontal="left" vertical="top" wrapText="1"/>
    </xf>
    <xf numFmtId="0" fontId="0" fillId="0" borderId="8" xfId="0" applyBorder="1" applyAlignment="1">
      <alignment horizontal="left" vertical="top"/>
    </xf>
    <xf numFmtId="0" fontId="43" fillId="9" borderId="0" xfId="0" applyFont="1" applyFill="1" applyAlignment="1">
      <alignment horizontal="left" vertical="top"/>
    </xf>
    <xf numFmtId="0" fontId="43" fillId="4" borderId="0" xfId="0" applyFont="1" applyFill="1" applyAlignment="1">
      <alignment horizontal="left" vertical="top" wrapText="1"/>
    </xf>
    <xf numFmtId="0" fontId="0" fillId="0" borderId="4" xfId="0" applyBorder="1" applyAlignment="1" applyProtection="1">
      <alignment wrapText="1"/>
      <protection locked="0"/>
    </xf>
    <xf numFmtId="0" fontId="15" fillId="0" borderId="8" xfId="0" applyFont="1" applyBorder="1" applyAlignment="1">
      <alignment horizontal="left" wrapText="1"/>
    </xf>
    <xf numFmtId="0" fontId="40" fillId="9" borderId="4" xfId="0" applyFont="1" applyFill="1" applyBorder="1"/>
    <xf numFmtId="0" fontId="0" fillId="2" borderId="4" xfId="0" applyFill="1" applyBorder="1" applyAlignment="1">
      <alignment horizontal="left" wrapText="1"/>
    </xf>
    <xf numFmtId="0" fontId="15" fillId="0" borderId="9" xfId="0" applyFont="1" applyBorder="1" applyAlignment="1">
      <alignment horizontal="left" wrapText="1"/>
    </xf>
    <xf numFmtId="0" fontId="9" fillId="0" borderId="8" xfId="0" applyFont="1" applyBorder="1" applyAlignment="1">
      <alignment horizontal="left" vertical="top" wrapText="1"/>
    </xf>
    <xf numFmtId="0" fontId="15" fillId="0" borderId="0" xfId="0" applyFont="1" applyAlignment="1">
      <alignment horizontal="left" wrapText="1"/>
    </xf>
    <xf numFmtId="0" fontId="29" fillId="2" borderId="4" xfId="0" applyFont="1" applyFill="1" applyBorder="1" applyAlignment="1">
      <alignment horizontal="center" wrapText="1"/>
    </xf>
    <xf numFmtId="0" fontId="0" fillId="0" borderId="0" xfId="0" applyAlignment="1">
      <alignment horizontal="left" wrapText="1"/>
    </xf>
    <xf numFmtId="0" fontId="45" fillId="0" borderId="4" xfId="0" applyFont="1" applyBorder="1" applyAlignment="1">
      <alignment horizontal="left" vertical="top" wrapText="1"/>
    </xf>
    <xf numFmtId="9" fontId="21" fillId="2" borderId="3" xfId="1" applyFont="1" applyFill="1" applyBorder="1" applyAlignment="1">
      <alignment horizontal="center" vertical="center" wrapText="1"/>
    </xf>
    <xf numFmtId="0" fontId="4" fillId="0" borderId="4" xfId="0" applyFont="1" applyBorder="1" applyAlignment="1">
      <alignment horizontal="center" vertical="top"/>
    </xf>
    <xf numFmtId="0" fontId="0" fillId="4" borderId="0" xfId="0" applyFill="1" applyAlignment="1">
      <alignment horizontal="left" vertical="top"/>
    </xf>
    <xf numFmtId="0" fontId="40" fillId="9" borderId="4" xfId="0" applyFont="1" applyFill="1" applyBorder="1" applyAlignment="1">
      <alignment horizontal="left" vertical="center"/>
    </xf>
    <xf numFmtId="0" fontId="0" fillId="2" borderId="0" xfId="0" applyFill="1" applyAlignment="1">
      <alignment horizontal="left" vertical="top"/>
    </xf>
    <xf numFmtId="0" fontId="9" fillId="2" borderId="4" xfId="0" applyFont="1" applyFill="1" applyBorder="1" applyAlignment="1">
      <alignment horizontal="center" vertical="center" wrapText="1"/>
    </xf>
    <xf numFmtId="0" fontId="9" fillId="2" borderId="12" xfId="0" applyFont="1" applyFill="1" applyBorder="1" applyAlignment="1">
      <alignment horizontal="left" vertical="top" wrapText="1"/>
    </xf>
    <xf numFmtId="0" fontId="2" fillId="4" borderId="0" xfId="0" applyFont="1" applyFill="1" applyAlignment="1">
      <alignment horizontal="left" vertical="top"/>
    </xf>
    <xf numFmtId="0" fontId="0" fillId="0" borderId="4" xfId="0" applyBorder="1" applyAlignment="1">
      <alignment horizontal="justify" vertical="top" wrapText="1"/>
    </xf>
    <xf numFmtId="0" fontId="0" fillId="2" borderId="4" xfId="0" applyFill="1" applyBorder="1" applyAlignment="1" applyProtection="1">
      <alignment horizontal="left" vertical="top"/>
      <protection locked="0"/>
    </xf>
    <xf numFmtId="0" fontId="40" fillId="9" borderId="8" xfId="0" applyFont="1" applyFill="1" applyBorder="1" applyAlignment="1">
      <alignment horizontal="left" vertical="center" wrapText="1"/>
    </xf>
    <xf numFmtId="0" fontId="15" fillId="0" borderId="0" xfId="0" applyFont="1"/>
    <xf numFmtId="0" fontId="9" fillId="2" borderId="3" xfId="0" applyFont="1" applyFill="1" applyBorder="1" applyAlignment="1">
      <alignment horizontal="left" vertical="top" wrapText="1"/>
    </xf>
    <xf numFmtId="0" fontId="5" fillId="4" borderId="0" xfId="0" applyFont="1" applyFill="1" applyAlignment="1">
      <alignment horizontal="left" vertical="top"/>
    </xf>
    <xf numFmtId="0" fontId="0" fillId="0" borderId="4" xfId="0" applyBorder="1" applyAlignment="1" applyProtection="1">
      <alignment horizontal="left"/>
      <protection locked="0"/>
    </xf>
    <xf numFmtId="0" fontId="15" fillId="0" borderId="8" xfId="0" applyFont="1" applyBorder="1" applyAlignment="1">
      <alignment wrapText="1"/>
    </xf>
    <xf numFmtId="0" fontId="15" fillId="0" borderId="8" xfId="0" applyFont="1" applyBorder="1"/>
    <xf numFmtId="0" fontId="0" fillId="0" borderId="1" xfId="0" applyBorder="1" applyProtection="1">
      <protection locked="0"/>
    </xf>
    <xf numFmtId="0" fontId="15" fillId="0" borderId="9" xfId="0" applyFont="1" applyBorder="1"/>
    <xf numFmtId="0" fontId="5" fillId="4" borderId="4" xfId="0" applyFont="1" applyFill="1" applyBorder="1"/>
    <xf numFmtId="0" fontId="34" fillId="2" borderId="4" xfId="0" applyFont="1" applyFill="1" applyBorder="1" applyAlignment="1">
      <alignment horizontal="center" vertical="top" wrapText="1"/>
    </xf>
    <xf numFmtId="0" fontId="34" fillId="2" borderId="9" xfId="0" applyFont="1" applyFill="1" applyBorder="1" applyAlignment="1">
      <alignment horizontal="center" vertical="top" wrapText="1"/>
    </xf>
    <xf numFmtId="0" fontId="3" fillId="4" borderId="0" xfId="0" applyFont="1" applyFill="1" applyAlignment="1">
      <alignment horizontal="left" vertical="top"/>
    </xf>
    <xf numFmtId="0" fontId="27" fillId="2" borderId="0" xfId="0" applyFont="1" applyFill="1" applyAlignment="1">
      <alignment horizontal="left" vertical="top" wrapText="1"/>
    </xf>
    <xf numFmtId="0" fontId="9" fillId="0" borderId="3" xfId="0" applyFont="1" applyBorder="1" applyAlignment="1">
      <alignment horizontal="left" vertical="center" wrapText="1"/>
    </xf>
    <xf numFmtId="0" fontId="46" fillId="0" borderId="0" xfId="0" applyFont="1" applyAlignment="1">
      <alignment horizontal="left" vertical="top" wrapText="1"/>
    </xf>
    <xf numFmtId="0" fontId="0" fillId="0" borderId="4" xfId="0" applyBorder="1" applyAlignment="1">
      <alignment horizontal="left" vertical="top" wrapText="1" indent="1"/>
    </xf>
    <xf numFmtId="0" fontId="0" fillId="2" borderId="4" xfId="0" applyFill="1" applyBorder="1" applyAlignment="1">
      <alignment horizontal="left" vertical="top"/>
    </xf>
    <xf numFmtId="0" fontId="15" fillId="0" borderId="9" xfId="0" applyFont="1" applyBorder="1" applyAlignment="1">
      <alignment wrapText="1"/>
    </xf>
    <xf numFmtId="0" fontId="0" fillId="0" borderId="5" xfId="0" applyBorder="1" applyAlignment="1" applyProtection="1">
      <alignment horizontal="left" vertical="top"/>
      <protection locked="0"/>
    </xf>
    <xf numFmtId="0" fontId="41" fillId="8" borderId="2" xfId="0" applyFont="1" applyFill="1" applyBorder="1" applyAlignment="1">
      <alignment vertical="top"/>
    </xf>
    <xf numFmtId="0" fontId="39" fillId="0" borderId="0" xfId="0" applyFont="1" applyAlignment="1">
      <alignment horizontal="left" vertical="top" wrapText="1"/>
    </xf>
    <xf numFmtId="0" fontId="3" fillId="0" borderId="0" xfId="0" applyFont="1"/>
    <xf numFmtId="0" fontId="3" fillId="0" borderId="0" xfId="0" applyFont="1" applyAlignment="1">
      <alignment horizontal="left" vertical="center"/>
    </xf>
    <xf numFmtId="9" fontId="21" fillId="2" borderId="3" xfId="1" applyFont="1" applyFill="1" applyBorder="1" applyAlignment="1">
      <alignment horizontal="center" vertical="top" wrapText="1"/>
    </xf>
    <xf numFmtId="0" fontId="36" fillId="0" borderId="4" xfId="0" applyFont="1" applyBorder="1" applyAlignment="1">
      <alignment vertical="top" wrapText="1"/>
    </xf>
    <xf numFmtId="0" fontId="0" fillId="0" borderId="1" xfId="0" applyBorder="1" applyAlignment="1">
      <alignment horizontal="left" vertical="top"/>
    </xf>
    <xf numFmtId="0" fontId="0" fillId="0" borderId="2" xfId="0" applyBorder="1" applyAlignment="1">
      <alignment horizontal="left" vertical="top"/>
    </xf>
    <xf numFmtId="0" fontId="15" fillId="0" borderId="2" xfId="0" applyFont="1" applyBorder="1" applyAlignment="1">
      <alignment horizontal="left" vertical="top"/>
    </xf>
    <xf numFmtId="0" fontId="27" fillId="0" borderId="3" xfId="0" applyFont="1" applyBorder="1" applyAlignment="1">
      <alignment horizontal="left" vertical="top" wrapText="1"/>
    </xf>
    <xf numFmtId="0" fontId="27" fillId="2" borderId="12" xfId="0" applyFont="1" applyFill="1" applyBorder="1" applyAlignment="1">
      <alignment horizontal="left" vertical="top" wrapText="1"/>
    </xf>
    <xf numFmtId="0" fontId="9" fillId="2" borderId="7" xfId="0" applyFont="1" applyFill="1" applyBorder="1" applyAlignment="1">
      <alignment horizontal="left" vertical="top" wrapText="1"/>
    </xf>
    <xf numFmtId="0" fontId="2" fillId="4" borderId="12" xfId="0" applyFont="1" applyFill="1" applyBorder="1" applyAlignment="1">
      <alignment horizontal="left" vertical="center"/>
    </xf>
    <xf numFmtId="0" fontId="0" fillId="0" borderId="0" xfId="0" applyAlignment="1" applyProtection="1">
      <alignment horizontal="left"/>
      <protection locked="0"/>
    </xf>
    <xf numFmtId="0" fontId="51" fillId="0" borderId="4" xfId="0" applyFont="1" applyBorder="1" applyAlignment="1">
      <alignment horizontal="left" vertical="top" wrapText="1"/>
    </xf>
    <xf numFmtId="0" fontId="0" fillId="0" borderId="2" xfId="0" applyBorder="1" applyAlignment="1">
      <alignment vertical="top" wrapText="1"/>
    </xf>
    <xf numFmtId="0" fontId="37" fillId="11" borderId="4" xfId="0" applyFont="1" applyFill="1" applyBorder="1" applyAlignment="1">
      <alignment vertical="top" wrapText="1"/>
    </xf>
    <xf numFmtId="0" fontId="27" fillId="2" borderId="4" xfId="0" applyFont="1" applyFill="1" applyBorder="1" applyAlignment="1">
      <alignment vertical="top" wrapText="1"/>
    </xf>
    <xf numFmtId="0" fontId="52" fillId="0" borderId="4" xfId="0" applyFont="1" applyBorder="1" applyAlignment="1">
      <alignment horizontal="left" vertical="top" wrapText="1" readingOrder="1"/>
    </xf>
    <xf numFmtId="0" fontId="52" fillId="2" borderId="4" xfId="0" applyFont="1" applyFill="1" applyBorder="1" applyAlignment="1">
      <alignment horizontal="left" wrapText="1" readingOrder="1"/>
    </xf>
    <xf numFmtId="0" fontId="27" fillId="2" borderId="4" xfId="0" applyFont="1" applyFill="1" applyBorder="1" applyAlignment="1">
      <alignment wrapText="1"/>
    </xf>
    <xf numFmtId="0" fontId="15" fillId="2" borderId="4" xfId="0" applyFont="1" applyFill="1" applyBorder="1" applyAlignment="1" applyProtection="1">
      <alignment horizontal="left"/>
      <protection locked="0"/>
    </xf>
    <xf numFmtId="0" fontId="0" fillId="0" borderId="9" xfId="0" applyBorder="1" applyProtection="1">
      <protection locked="0"/>
    </xf>
    <xf numFmtId="0" fontId="36" fillId="0" borderId="4" xfId="0" applyFont="1" applyBorder="1" applyAlignment="1">
      <alignment horizontal="left" vertical="top" wrapText="1"/>
    </xf>
    <xf numFmtId="0" fontId="29" fillId="2" borderId="4" xfId="0" applyFont="1" applyFill="1" applyBorder="1" applyAlignment="1">
      <alignment horizontal="center" vertical="top" wrapText="1"/>
    </xf>
    <xf numFmtId="0" fontId="2" fillId="9" borderId="9" xfId="0" applyFont="1" applyFill="1" applyBorder="1" applyAlignment="1">
      <alignment vertical="top"/>
    </xf>
    <xf numFmtId="0" fontId="34" fillId="0" borderId="4" xfId="0" applyFont="1" applyBorder="1" applyAlignment="1">
      <alignment horizontal="center" vertical="top" wrapText="1"/>
    </xf>
    <xf numFmtId="0" fontId="0" fillId="0" borderId="8" xfId="0" applyBorder="1"/>
    <xf numFmtId="0" fontId="2" fillId="9" borderId="4" xfId="0" applyFont="1" applyFill="1" applyBorder="1" applyAlignment="1">
      <alignment vertical="center"/>
    </xf>
    <xf numFmtId="0" fontId="0" fillId="0" borderId="0" xfId="0" applyAlignment="1">
      <alignment horizontal="left" vertical="center" wrapText="1"/>
    </xf>
    <xf numFmtId="0" fontId="15" fillId="0" borderId="4" xfId="0" applyFont="1" applyBorder="1" applyAlignment="1">
      <alignment horizontal="left"/>
    </xf>
    <xf numFmtId="0" fontId="0" fillId="0" borderId="4" xfId="0" applyBorder="1" applyAlignment="1">
      <alignment horizontal="left" vertical="center" wrapText="1"/>
    </xf>
    <xf numFmtId="0" fontId="0" fillId="0" borderId="1" xfId="0" applyBorder="1" applyAlignment="1" applyProtection="1">
      <alignment horizontal="left" vertical="top"/>
      <protection locked="0"/>
    </xf>
    <xf numFmtId="0" fontId="0" fillId="0" borderId="3" xfId="0" applyBorder="1" applyAlignment="1">
      <alignment vertical="center" wrapText="1"/>
    </xf>
    <xf numFmtId="0" fontId="0" fillId="2" borderId="4" xfId="0" applyFill="1" applyBorder="1" applyAlignment="1">
      <alignment vertical="center" wrapText="1"/>
    </xf>
    <xf numFmtId="0" fontId="0" fillId="0" borderId="2" xfId="0" applyBorder="1" applyAlignment="1" applyProtection="1">
      <alignment horizontal="left" vertical="top"/>
      <protection locked="0"/>
    </xf>
    <xf numFmtId="0" fontId="0" fillId="2" borderId="4" xfId="0" applyFill="1" applyBorder="1"/>
    <xf numFmtId="0" fontId="29" fillId="2" borderId="4" xfId="0" applyFont="1" applyFill="1" applyBorder="1" applyAlignment="1">
      <alignment horizontal="left" vertical="top" wrapText="1"/>
    </xf>
    <xf numFmtId="0" fontId="0" fillId="0" borderId="8" xfId="0" applyBorder="1" applyAlignment="1">
      <alignment vertical="top" wrapText="1"/>
    </xf>
    <xf numFmtId="0" fontId="2" fillId="9" borderId="4" xfId="0" applyFont="1" applyFill="1" applyBorder="1" applyAlignment="1">
      <alignment vertical="center" wrapText="1"/>
    </xf>
    <xf numFmtId="0" fontId="2" fillId="9" borderId="8" xfId="0" applyFont="1" applyFill="1" applyBorder="1" applyAlignment="1">
      <alignment vertical="center" wrapText="1"/>
    </xf>
    <xf numFmtId="0" fontId="9" fillId="0" borderId="7" xfId="0" applyFont="1" applyBorder="1" applyAlignment="1">
      <alignment horizontal="left" vertical="top" wrapText="1"/>
    </xf>
    <xf numFmtId="0" fontId="40" fillId="4" borderId="4" xfId="0" applyFont="1" applyFill="1" applyBorder="1" applyAlignment="1">
      <alignment horizontal="left" vertical="top"/>
    </xf>
    <xf numFmtId="0" fontId="9" fillId="0" borderId="2" xfId="0" applyFont="1" applyBorder="1" applyAlignment="1">
      <alignment vertical="top" wrapText="1"/>
    </xf>
    <xf numFmtId="0" fontId="15" fillId="2" borderId="4" xfId="0" applyFont="1" applyFill="1" applyBorder="1" applyAlignment="1">
      <alignment vertical="center" wrapText="1"/>
    </xf>
    <xf numFmtId="0" fontId="15" fillId="2" borderId="4" xfId="0" applyFont="1" applyFill="1" applyBorder="1"/>
    <xf numFmtId="0" fontId="3" fillId="0" borderId="0" xfId="0" applyFont="1" applyAlignment="1">
      <alignment vertical="center"/>
    </xf>
    <xf numFmtId="0" fontId="54" fillId="0" borderId="0" xfId="0" applyFont="1" applyAlignment="1">
      <alignment horizontal="left" vertical="top"/>
    </xf>
    <xf numFmtId="0" fontId="5" fillId="0" borderId="0" xfId="0" applyFont="1" applyAlignment="1">
      <alignment vertical="center"/>
    </xf>
    <xf numFmtId="0" fontId="55" fillId="0" borderId="0" xfId="0" applyFont="1" applyAlignment="1">
      <alignment horizontal="left" vertical="top"/>
    </xf>
    <xf numFmtId="0" fontId="15" fillId="0" borderId="3" xfId="0" applyFont="1" applyBorder="1" applyAlignment="1">
      <alignment wrapText="1"/>
    </xf>
    <xf numFmtId="0" fontId="36" fillId="0" borderId="4" xfId="0" applyFont="1" applyBorder="1" applyAlignment="1">
      <alignment wrapText="1"/>
    </xf>
    <xf numFmtId="0" fontId="0" fillId="0" borderId="4" xfId="0" applyBorder="1" applyAlignment="1">
      <alignment horizontal="left"/>
    </xf>
    <xf numFmtId="0" fontId="15" fillId="0" borderId="4" xfId="0" applyFont="1" applyBorder="1" applyAlignment="1">
      <alignment vertical="center" wrapText="1"/>
    </xf>
    <xf numFmtId="0" fontId="36" fillId="2" borderId="4" xfId="0" applyFont="1" applyFill="1" applyBorder="1" applyAlignment="1">
      <alignment vertical="top" wrapText="1"/>
    </xf>
    <xf numFmtId="9" fontId="36" fillId="0" borderId="4" xfId="1" applyFont="1" applyBorder="1" applyAlignment="1">
      <alignment vertical="top" wrapText="1"/>
    </xf>
    <xf numFmtId="0" fontId="0" fillId="0" borderId="1" xfId="0" applyBorder="1" applyAlignment="1" applyProtection="1">
      <alignment horizontal="left"/>
      <protection locked="0"/>
    </xf>
    <xf numFmtId="0" fontId="3" fillId="2" borderId="4" xfId="0" applyFont="1" applyFill="1" applyBorder="1" applyAlignment="1">
      <alignment vertical="top" wrapText="1"/>
    </xf>
    <xf numFmtId="0" fontId="27" fillId="0" borderId="17" xfId="0" applyFont="1" applyBorder="1" applyAlignment="1">
      <alignment vertical="center" wrapText="1"/>
    </xf>
    <xf numFmtId="0" fontId="27" fillId="0" borderId="8" xfId="0" applyFont="1" applyBorder="1" applyAlignment="1">
      <alignment vertical="center" wrapText="1"/>
    </xf>
    <xf numFmtId="0" fontId="0" fillId="0" borderId="0" xfId="0" applyAlignment="1">
      <alignment horizontal="center" vertical="top"/>
    </xf>
    <xf numFmtId="0" fontId="0" fillId="0" borderId="8" xfId="0" applyBorder="1" applyAlignment="1">
      <alignment wrapText="1"/>
    </xf>
    <xf numFmtId="20" fontId="0" fillId="0" borderId="4" xfId="0" applyNumberFormat="1" applyBorder="1"/>
    <xf numFmtId="0" fontId="27" fillId="2" borderId="7" xfId="0" applyFont="1" applyFill="1" applyBorder="1" applyAlignment="1">
      <alignment horizontal="left" vertical="top" wrapText="1"/>
    </xf>
    <xf numFmtId="0" fontId="27" fillId="0" borderId="7" xfId="0" applyFont="1" applyBorder="1" applyAlignment="1">
      <alignment horizontal="left" vertical="top" wrapText="1"/>
    </xf>
    <xf numFmtId="0" fontId="0" fillId="0" borderId="3" xfId="0" applyBorder="1" applyAlignment="1">
      <alignment horizontal="left" vertical="top"/>
    </xf>
    <xf numFmtId="0" fontId="27" fillId="0" borderId="7" xfId="0" applyFont="1" applyBorder="1" applyAlignment="1">
      <alignment vertical="top" wrapText="1"/>
    </xf>
    <xf numFmtId="0" fontId="9" fillId="0" borderId="0" xfId="0" applyFont="1" applyAlignment="1">
      <alignment vertical="top" wrapText="1"/>
    </xf>
    <xf numFmtId="0" fontId="40" fillId="4" borderId="4" xfId="0" applyFont="1" applyFill="1" applyBorder="1" applyAlignment="1">
      <alignment horizontal="center" vertical="center" wrapText="1"/>
    </xf>
    <xf numFmtId="0" fontId="8" fillId="4" borderId="0" xfId="0" applyFont="1" applyFill="1" applyAlignment="1">
      <alignment horizontal="left" vertical="top"/>
    </xf>
    <xf numFmtId="0" fontId="29" fillId="4" borderId="0" xfId="0" applyFont="1" applyFill="1" applyAlignment="1">
      <alignment horizontal="left" vertical="top"/>
    </xf>
    <xf numFmtId="0" fontId="43" fillId="4" borderId="0" xfId="0" applyFont="1" applyFill="1" applyAlignment="1">
      <alignment horizontal="left" vertical="top"/>
    </xf>
    <xf numFmtId="0" fontId="40" fillId="4" borderId="4" xfId="0" applyFont="1" applyFill="1" applyBorder="1"/>
    <xf numFmtId="0" fontId="29" fillId="0" borderId="0" xfId="0" applyFont="1" applyAlignment="1">
      <alignment horizontal="left" vertical="top"/>
    </xf>
    <xf numFmtId="0" fontId="21" fillId="0" borderId="4" xfId="0" applyFont="1" applyBorder="1" applyAlignment="1">
      <alignment horizontal="left" vertical="top" wrapText="1"/>
    </xf>
    <xf numFmtId="0" fontId="0" fillId="4" borderId="3" xfId="0" applyFill="1" applyBorder="1" applyAlignment="1">
      <alignment horizontal="left" vertical="top"/>
    </xf>
    <xf numFmtId="0" fontId="52" fillId="0" borderId="4" xfId="0" applyFont="1" applyBorder="1" applyAlignment="1">
      <alignment horizontal="left" vertical="top" wrapText="1"/>
    </xf>
    <xf numFmtId="0" fontId="0" fillId="4" borderId="4" xfId="0" applyFill="1" applyBorder="1"/>
    <xf numFmtId="0" fontId="37" fillId="0" borderId="4" xfId="0" applyFont="1" applyBorder="1" applyAlignment="1">
      <alignment wrapText="1"/>
    </xf>
    <xf numFmtId="0" fontId="52" fillId="0" borderId="4" xfId="0" applyFont="1" applyBorder="1" applyAlignment="1">
      <alignment wrapText="1"/>
    </xf>
    <xf numFmtId="0" fontId="15" fillId="12" borderId="4" xfId="0" applyFont="1" applyFill="1" applyBorder="1" applyAlignment="1">
      <alignment vertical="center" wrapText="1"/>
    </xf>
    <xf numFmtId="0" fontId="6" fillId="0" borderId="4" xfId="0" applyFont="1" applyBorder="1" applyAlignment="1">
      <alignment horizontal="center" vertical="top" wrapText="1"/>
    </xf>
    <xf numFmtId="0" fontId="41" fillId="9" borderId="4" xfId="0" applyFont="1" applyFill="1" applyBorder="1" applyAlignment="1">
      <alignment vertical="center" wrapText="1"/>
    </xf>
    <xf numFmtId="0" fontId="57" fillId="9" borderId="4" xfId="0" applyFont="1" applyFill="1" applyBorder="1" applyAlignment="1">
      <alignment horizontal="left" vertical="top" wrapText="1"/>
    </xf>
    <xf numFmtId="0" fontId="40" fillId="9" borderId="4" xfId="0" applyFont="1" applyFill="1" applyBorder="1" applyAlignment="1">
      <alignment horizontal="left" vertical="top" wrapText="1"/>
    </xf>
    <xf numFmtId="0" fontId="41" fillId="4" borderId="4" xfId="0" applyFont="1" applyFill="1" applyBorder="1" applyAlignment="1">
      <alignment vertical="center" wrapText="1"/>
    </xf>
    <xf numFmtId="0" fontId="57" fillId="4" borderId="4" xfId="0" applyFont="1" applyFill="1" applyBorder="1" applyAlignment="1">
      <alignment horizontal="left" vertical="top" wrapText="1"/>
    </xf>
    <xf numFmtId="0" fontId="0" fillId="0" borderId="3" xfId="0" applyBorder="1" applyAlignment="1">
      <alignment horizontal="left" wrapText="1"/>
    </xf>
    <xf numFmtId="0" fontId="40" fillId="4" borderId="19" xfId="0" applyFont="1" applyFill="1" applyBorder="1" applyAlignment="1">
      <alignment horizontal="left" vertical="top" wrapText="1"/>
    </xf>
    <xf numFmtId="0" fontId="8" fillId="4" borderId="4" xfId="0" applyFont="1" applyFill="1" applyBorder="1" applyAlignment="1">
      <alignment horizontal="left" vertical="top"/>
    </xf>
    <xf numFmtId="0" fontId="41" fillId="9" borderId="4" xfId="0" applyFont="1" applyFill="1" applyBorder="1" applyAlignment="1">
      <alignment horizontal="left" vertical="top" wrapText="1"/>
    </xf>
    <xf numFmtId="0" fontId="40" fillId="4" borderId="4" xfId="0" applyFont="1" applyFill="1" applyBorder="1" applyAlignment="1">
      <alignment vertical="top" wrapText="1"/>
    </xf>
    <xf numFmtId="0" fontId="9" fillId="0" borderId="3" xfId="0" applyFont="1" applyBorder="1" applyAlignment="1">
      <alignment vertical="top" wrapText="1"/>
    </xf>
    <xf numFmtId="0" fontId="40" fillId="4" borderId="1" xfId="0" applyFont="1" applyFill="1" applyBorder="1" applyAlignment="1">
      <alignment vertical="top" wrapText="1"/>
    </xf>
    <xf numFmtId="0" fontId="0" fillId="0" borderId="13" xfId="0" applyBorder="1" applyAlignment="1">
      <alignment horizontal="left" vertical="top" wrapText="1"/>
    </xf>
    <xf numFmtId="0" fontId="2" fillId="9" borderId="9" xfId="0" applyFont="1" applyFill="1" applyBorder="1"/>
    <xf numFmtId="0" fontId="29" fillId="2" borderId="5" xfId="0" applyFont="1" applyFill="1" applyBorder="1" applyAlignment="1">
      <alignment horizontal="center" wrapText="1"/>
    </xf>
    <xf numFmtId="0" fontId="0" fillId="0" borderId="15" xfId="0" applyBorder="1" applyAlignment="1">
      <alignment wrapText="1"/>
    </xf>
    <xf numFmtId="0" fontId="21" fillId="0" borderId="4" xfId="0" applyFont="1" applyBorder="1" applyAlignment="1">
      <alignment horizontal="center" vertical="center" wrapText="1"/>
    </xf>
    <xf numFmtId="0" fontId="9" fillId="0" borderId="12" xfId="0" applyFont="1" applyBorder="1" applyAlignment="1">
      <alignment horizontal="left" vertical="top" wrapText="1"/>
    </xf>
    <xf numFmtId="0" fontId="0" fillId="0" borderId="4" xfId="0" applyBorder="1" applyAlignment="1" applyProtection="1">
      <alignment vertical="top" wrapText="1"/>
      <protection locked="0"/>
    </xf>
    <xf numFmtId="0" fontId="21" fillId="0" borderId="0" xfId="0" applyFont="1" applyAlignment="1">
      <alignment horizontal="left" vertical="center"/>
    </xf>
    <xf numFmtId="0" fontId="30" fillId="0" borderId="4" xfId="0" applyFont="1" applyBorder="1" applyAlignment="1">
      <alignment horizontal="left" vertical="top"/>
    </xf>
    <xf numFmtId="0" fontId="27" fillId="0" borderId="12" xfId="0" applyFont="1" applyBorder="1" applyAlignment="1">
      <alignment horizontal="left" vertical="top" wrapText="1"/>
    </xf>
    <xf numFmtId="0" fontId="15" fillId="0" borderId="1" xfId="0" applyFont="1" applyBorder="1"/>
    <xf numFmtId="0" fontId="0" fillId="2" borderId="4" xfId="0" applyFill="1" applyBorder="1" applyAlignment="1" applyProtection="1">
      <alignment horizontal="left" vertical="top" wrapText="1"/>
      <protection locked="0"/>
    </xf>
    <xf numFmtId="0" fontId="0" fillId="0" borderId="9" xfId="0" applyBorder="1" applyAlignment="1">
      <alignment vertical="top" wrapText="1"/>
    </xf>
    <xf numFmtId="0" fontId="5" fillId="0" borderId="0" xfId="0" applyFont="1"/>
    <xf numFmtId="0" fontId="0" fillId="0" borderId="7" xfId="0" applyBorder="1" applyAlignment="1">
      <alignment horizontal="left" vertical="top" wrapText="1"/>
    </xf>
    <xf numFmtId="0" fontId="41" fillId="9" borderId="3" xfId="0" applyFont="1" applyFill="1" applyBorder="1" applyAlignment="1">
      <alignment vertical="top" wrapText="1"/>
    </xf>
    <xf numFmtId="0" fontId="2" fillId="9" borderId="4" xfId="0" applyFont="1" applyFill="1" applyBorder="1" applyAlignment="1">
      <alignment wrapText="1"/>
    </xf>
    <xf numFmtId="0" fontId="30" fillId="0" borderId="0" xfId="0" applyFont="1" applyAlignment="1">
      <alignment horizontal="left" vertical="center"/>
    </xf>
    <xf numFmtId="0" fontId="43" fillId="0" borderId="4" xfId="0" applyFont="1" applyBorder="1" applyAlignment="1">
      <alignment horizontal="left" vertical="top" wrapText="1"/>
    </xf>
    <xf numFmtId="9" fontId="20" fillId="2" borderId="3" xfId="1" applyFont="1" applyFill="1" applyBorder="1" applyAlignment="1">
      <alignment horizontal="center" vertical="center" wrapText="1"/>
    </xf>
    <xf numFmtId="0" fontId="30" fillId="0" borderId="4" xfId="0" applyFont="1" applyBorder="1" applyAlignment="1">
      <alignment horizontal="left" vertical="top" wrapText="1"/>
    </xf>
    <xf numFmtId="0" fontId="26" fillId="4" borderId="4" xfId="0" applyFont="1" applyFill="1" applyBorder="1" applyAlignment="1">
      <alignment horizontal="left" vertical="top" wrapText="1"/>
    </xf>
    <xf numFmtId="0" fontId="63" fillId="0" borderId="0" xfId="0" applyFont="1" applyAlignment="1">
      <alignment wrapText="1"/>
    </xf>
    <xf numFmtId="0" fontId="9" fillId="0" borderId="15" xfId="0" applyFont="1" applyBorder="1" applyAlignment="1">
      <alignment horizontal="left" vertical="top" wrapText="1"/>
    </xf>
    <xf numFmtId="0" fontId="9" fillId="0" borderId="9" xfId="0" applyFont="1" applyBorder="1" applyAlignment="1">
      <alignment vertical="top" wrapText="1"/>
    </xf>
    <xf numFmtId="0" fontId="9" fillId="0" borderId="4" xfId="0" applyFont="1" applyBorder="1" applyAlignment="1">
      <alignment wrapText="1"/>
    </xf>
    <xf numFmtId="0" fontId="5" fillId="4" borderId="12" xfId="0" applyFont="1" applyFill="1" applyBorder="1" applyAlignment="1">
      <alignment horizontal="left" vertical="top"/>
    </xf>
    <xf numFmtId="0" fontId="0" fillId="0" borderId="3" xfId="0" applyBorder="1" applyAlignment="1" applyProtection="1">
      <alignment horizontal="left" vertical="top"/>
      <protection locked="0"/>
    </xf>
    <xf numFmtId="0" fontId="15" fillId="13" borderId="4" xfId="0" applyFont="1" applyFill="1" applyBorder="1" applyAlignment="1">
      <alignment horizontal="left" vertical="top"/>
    </xf>
    <xf numFmtId="0" fontId="15" fillId="13" borderId="4" xfId="0" applyFont="1" applyFill="1" applyBorder="1" applyAlignment="1" applyProtection="1">
      <alignment horizontal="left" vertical="top"/>
      <protection locked="0"/>
    </xf>
    <xf numFmtId="0" fontId="0" fillId="0" borderId="8" xfId="0" applyBorder="1" applyAlignment="1">
      <alignment horizontal="left" vertical="center" wrapText="1"/>
    </xf>
    <xf numFmtId="0" fontId="15" fillId="13" borderId="9" xfId="0" applyFont="1" applyFill="1" applyBorder="1" applyAlignment="1">
      <alignment horizontal="left" vertical="top"/>
    </xf>
    <xf numFmtId="0" fontId="42" fillId="9" borderId="4" xfId="0" applyFont="1" applyFill="1" applyBorder="1" applyAlignment="1">
      <alignment wrapText="1"/>
    </xf>
    <xf numFmtId="0" fontId="0" fillId="13" borderId="4" xfId="0" applyFill="1" applyBorder="1" applyAlignment="1">
      <alignment wrapText="1"/>
    </xf>
    <xf numFmtId="0" fontId="15" fillId="13" borderId="13" xfId="0" applyFont="1" applyFill="1" applyBorder="1" applyAlignment="1">
      <alignment horizontal="left" vertical="top"/>
    </xf>
    <xf numFmtId="0" fontId="4" fillId="0" borderId="4" xfId="0" applyFont="1" applyBorder="1" applyAlignment="1">
      <alignment horizontal="left" vertical="center"/>
    </xf>
    <xf numFmtId="0" fontId="30" fillId="0" borderId="8" xfId="0" applyFont="1" applyBorder="1" applyAlignment="1">
      <alignment horizontal="left" vertical="top"/>
    </xf>
    <xf numFmtId="0" fontId="29" fillId="0" borderId="8" xfId="0" applyFont="1" applyBorder="1" applyAlignment="1">
      <alignment horizontal="left" vertical="top" wrapText="1"/>
    </xf>
    <xf numFmtId="0" fontId="4" fillId="0" borderId="8" xfId="0" applyFont="1" applyBorder="1" applyAlignment="1">
      <alignment horizontal="center" vertical="top" wrapText="1"/>
    </xf>
    <xf numFmtId="0" fontId="30" fillId="0" borderId="8" xfId="0" applyFont="1" applyBorder="1" applyAlignment="1">
      <alignment horizontal="center" vertical="top" wrapText="1"/>
    </xf>
    <xf numFmtId="0" fontId="4" fillId="0" borderId="7" xfId="0" applyFont="1" applyBorder="1" applyAlignment="1">
      <alignment horizontal="center" vertical="top" wrapText="1"/>
    </xf>
    <xf numFmtId="0" fontId="0" fillId="0" borderId="12" xfId="0" applyBorder="1" applyAlignment="1" applyProtection="1">
      <alignment horizontal="left" vertical="top"/>
      <protection locked="0"/>
    </xf>
    <xf numFmtId="0" fontId="0" fillId="0" borderId="3" xfId="0" applyBorder="1" applyAlignment="1" applyProtection="1">
      <alignment wrapText="1"/>
      <protection locked="0"/>
    </xf>
    <xf numFmtId="0" fontId="0" fillId="0" borderId="3" xfId="0" applyBorder="1" applyProtection="1">
      <protection locked="0"/>
    </xf>
    <xf numFmtId="0" fontId="29" fillId="2" borderId="4" xfId="0" applyFont="1" applyFill="1" applyBorder="1" applyAlignment="1">
      <alignment wrapText="1"/>
    </xf>
    <xf numFmtId="0" fontId="39" fillId="0" borderId="0" xfId="0" applyFont="1" applyAlignment="1">
      <alignment horizontal="left" vertical="center"/>
    </xf>
    <xf numFmtId="0" fontId="2" fillId="0" borderId="0" xfId="0" applyFont="1" applyAlignment="1">
      <alignment horizontal="left" vertical="center"/>
    </xf>
    <xf numFmtId="0" fontId="32" fillId="2" borderId="4" xfId="0" applyFont="1" applyFill="1" applyBorder="1" applyAlignment="1">
      <alignment vertical="center" wrapText="1"/>
    </xf>
    <xf numFmtId="0" fontId="0" fillId="13" borderId="4" xfId="0" applyFill="1" applyBorder="1" applyAlignment="1">
      <alignment horizontal="left" vertical="top"/>
    </xf>
    <xf numFmtId="0" fontId="0" fillId="13" borderId="9" xfId="0" applyFill="1" applyBorder="1" applyAlignment="1">
      <alignment wrapText="1"/>
    </xf>
    <xf numFmtId="0" fontId="9" fillId="2" borderId="4" xfId="0" applyFont="1" applyFill="1" applyBorder="1" applyAlignment="1">
      <alignment wrapText="1"/>
    </xf>
    <xf numFmtId="0" fontId="0" fillId="0" borderId="2" xfId="0" applyBorder="1" applyAlignment="1">
      <alignment wrapText="1"/>
    </xf>
    <xf numFmtId="0" fontId="34" fillId="2" borderId="4"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4" xfId="0" applyFont="1" applyFill="1" applyBorder="1" applyAlignment="1">
      <alignment horizontal="center" vertical="top" wrapText="1"/>
    </xf>
    <xf numFmtId="0" fontId="9" fillId="2" borderId="4" xfId="0" applyFont="1" applyFill="1" applyBorder="1" applyAlignment="1">
      <alignment vertical="top" wrapText="1"/>
    </xf>
    <xf numFmtId="0" fontId="15" fillId="2" borderId="9" xfId="0" applyFont="1" applyFill="1" applyBorder="1" applyAlignment="1">
      <alignment horizontal="left" vertical="top"/>
    </xf>
    <xf numFmtId="0" fontId="3" fillId="0" borderId="15" xfId="0" applyFont="1" applyBorder="1" applyAlignment="1">
      <alignment horizontal="left" vertical="top"/>
    </xf>
    <xf numFmtId="0" fontId="3" fillId="0" borderId="0" xfId="0" applyFont="1" applyAlignment="1">
      <alignment horizontal="center" vertical="top" wrapText="1"/>
    </xf>
    <xf numFmtId="0" fontId="3" fillId="0" borderId="9" xfId="0" applyFont="1" applyBorder="1" applyAlignment="1">
      <alignment horizontal="left" vertical="top"/>
    </xf>
    <xf numFmtId="0" fontId="3" fillId="0" borderId="13" xfId="0" applyFont="1" applyBorder="1" applyAlignment="1">
      <alignment horizontal="left" vertical="top"/>
    </xf>
    <xf numFmtId="0" fontId="3" fillId="0" borderId="8" xfId="0" applyFont="1" applyBorder="1" applyAlignment="1">
      <alignment horizontal="left" vertical="top"/>
    </xf>
    <xf numFmtId="0" fontId="3" fillId="0" borderId="4" xfId="0" applyFont="1" applyBorder="1" applyAlignment="1">
      <alignment horizontal="left" vertical="top"/>
    </xf>
    <xf numFmtId="0" fontId="15" fillId="0" borderId="3" xfId="0" applyFont="1" applyBorder="1" applyAlignment="1" applyProtection="1">
      <alignment horizontal="left" vertical="top"/>
      <protection locked="0"/>
    </xf>
    <xf numFmtId="0" fontId="15" fillId="13" borderId="3" xfId="0" applyFont="1" applyFill="1" applyBorder="1" applyAlignment="1">
      <alignment horizontal="left" vertical="top"/>
    </xf>
    <xf numFmtId="0" fontId="15" fillId="13" borderId="3" xfId="0" applyFont="1" applyFill="1" applyBorder="1" applyAlignment="1" applyProtection="1">
      <alignment horizontal="left" vertical="top"/>
      <protection locked="0"/>
    </xf>
    <xf numFmtId="0" fontId="15" fillId="13" borderId="12" xfId="0" applyFont="1" applyFill="1" applyBorder="1" applyAlignment="1">
      <alignment horizontal="left" vertical="top"/>
    </xf>
    <xf numFmtId="0" fontId="15" fillId="0" borderId="15" xfId="0" applyFont="1" applyBorder="1" applyAlignment="1">
      <alignment horizontal="left" vertical="top"/>
    </xf>
    <xf numFmtId="0" fontId="15" fillId="0" borderId="7" xfId="0" applyFont="1" applyBorder="1" applyAlignment="1">
      <alignment horizontal="left" vertical="top"/>
    </xf>
    <xf numFmtId="0" fontId="15" fillId="13" borderId="2" xfId="0" applyFont="1" applyFill="1" applyBorder="1" applyAlignment="1">
      <alignment horizontal="left" vertical="top"/>
    </xf>
    <xf numFmtId="0" fontId="15" fillId="0" borderId="15" xfId="0" applyFont="1" applyBorder="1"/>
    <xf numFmtId="0" fontId="15" fillId="0" borderId="3" xfId="0" applyFont="1" applyBorder="1" applyProtection="1">
      <protection locked="0"/>
    </xf>
    <xf numFmtId="0" fontId="15" fillId="13" borderId="15" xfId="0" applyFont="1" applyFill="1" applyBorder="1" applyAlignment="1">
      <alignment horizontal="left" vertical="top"/>
    </xf>
    <xf numFmtId="0" fontId="0" fillId="13" borderId="3" xfId="0" applyFill="1" applyBorder="1" applyAlignment="1">
      <alignment wrapText="1"/>
    </xf>
    <xf numFmtId="0" fontId="3" fillId="2" borderId="4" xfId="0" applyFont="1" applyFill="1" applyBorder="1" applyAlignment="1" applyProtection="1">
      <alignment horizontal="left" vertical="top"/>
      <protection hidden="1"/>
    </xf>
    <xf numFmtId="0" fontId="15" fillId="0" borderId="4" xfId="0" applyFont="1" applyBorder="1" applyAlignment="1" applyProtection="1">
      <alignment horizontal="center" vertical="top"/>
      <protection locked="0"/>
    </xf>
    <xf numFmtId="0" fontId="15" fillId="0" borderId="9" xfId="0" applyFont="1" applyBorder="1" applyAlignment="1">
      <alignment horizontal="center" vertical="top"/>
    </xf>
    <xf numFmtId="0" fontId="15" fillId="0" borderId="8" xfId="0" applyFont="1" applyBorder="1" applyAlignment="1">
      <alignment horizontal="center" vertical="top"/>
    </xf>
    <xf numFmtId="0" fontId="0" fillId="0" borderId="4" xfId="0" applyBorder="1" applyAlignment="1">
      <alignment horizontal="center" vertical="top"/>
    </xf>
    <xf numFmtId="0" fontId="0" fillId="0" borderId="4" xfId="0" applyBorder="1" applyAlignment="1">
      <alignment horizontal="center" vertical="center" wrapText="1"/>
    </xf>
    <xf numFmtId="0" fontId="0" fillId="0" borderId="8" xfId="0" applyBorder="1" applyAlignment="1">
      <alignment horizontal="center" vertical="center" wrapText="1"/>
    </xf>
    <xf numFmtId="0" fontId="0" fillId="2" borderId="4" xfId="0" applyFill="1" applyBorder="1" applyAlignment="1">
      <alignment horizontal="center" vertical="center" wrapText="1"/>
    </xf>
    <xf numFmtId="0" fontId="15" fillId="0" borderId="13" xfId="0" applyFont="1" applyBorder="1" applyAlignment="1">
      <alignment horizontal="center" vertical="top"/>
    </xf>
    <xf numFmtId="0" fontId="15" fillId="0" borderId="13" xfId="0" applyFont="1" applyBorder="1" applyAlignment="1">
      <alignment horizontal="center"/>
    </xf>
    <xf numFmtId="0" fontId="15" fillId="2" borderId="13" xfId="0" applyFont="1" applyFill="1" applyBorder="1" applyAlignment="1">
      <alignment horizontal="center" vertical="top"/>
    </xf>
    <xf numFmtId="0" fontId="0" fillId="0" borderId="3" xfId="0" applyBorder="1" applyAlignment="1">
      <alignment horizontal="center" vertical="top" wrapText="1"/>
    </xf>
    <xf numFmtId="0" fontId="0" fillId="0" borderId="4" xfId="0" applyBorder="1" applyAlignment="1">
      <alignment horizontal="center" wrapText="1"/>
    </xf>
    <xf numFmtId="0" fontId="15" fillId="0" borderId="9" xfId="0" applyFont="1" applyBorder="1" applyAlignment="1">
      <alignment vertical="top"/>
    </xf>
    <xf numFmtId="0" fontId="9" fillId="0" borderId="1" xfId="0" applyFont="1" applyBorder="1" applyAlignment="1">
      <alignment vertical="top" wrapText="1"/>
    </xf>
    <xf numFmtId="0" fontId="0" fillId="0" borderId="0" xfId="0"/>
    <xf numFmtId="0" fontId="51" fillId="0" borderId="4" xfId="0" applyFont="1" applyBorder="1" applyAlignment="1">
      <alignment horizontal="left" vertical="center" wrapText="1"/>
    </xf>
    <xf numFmtId="0" fontId="52" fillId="0" borderId="4" xfId="0" applyFont="1" applyBorder="1" applyAlignment="1">
      <alignment horizontal="left" wrapText="1" readingOrder="1"/>
    </xf>
    <xf numFmtId="0" fontId="2" fillId="9" borderId="4" xfId="0" applyFont="1" applyFill="1" applyBorder="1" applyAlignment="1">
      <alignment vertical="top"/>
    </xf>
    <xf numFmtId="0" fontId="3" fillId="0" borderId="0" xfId="0" applyFont="1" applyBorder="1" applyAlignment="1">
      <alignment horizontal="left" vertical="top"/>
    </xf>
    <xf numFmtId="0" fontId="29" fillId="2" borderId="3" xfId="0" applyFont="1" applyFill="1" applyBorder="1" applyAlignment="1">
      <alignment wrapText="1"/>
    </xf>
    <xf numFmtId="0" fontId="15" fillId="2" borderId="3" xfId="0" applyFont="1" applyFill="1" applyBorder="1" applyAlignment="1" applyProtection="1">
      <alignment horizontal="left" vertical="top"/>
      <protection locked="0"/>
    </xf>
    <xf numFmtId="0" fontId="15" fillId="2" borderId="12" xfId="0" applyFont="1" applyFill="1" applyBorder="1" applyAlignment="1">
      <alignment horizontal="left" vertical="top"/>
    </xf>
    <xf numFmtId="0" fontId="26" fillId="2" borderId="4" xfId="0" applyFont="1" applyFill="1" applyBorder="1" applyAlignment="1">
      <alignment horizontal="center" vertical="center" wrapText="1"/>
    </xf>
    <xf numFmtId="0" fontId="15" fillId="2" borderId="4" xfId="0" applyFont="1" applyFill="1"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15" fillId="2" borderId="3" xfId="0" applyFont="1" applyFill="1" applyBorder="1" applyAlignment="1" applyProtection="1">
      <alignment horizontal="center" vertical="center"/>
      <protection locked="0"/>
    </xf>
    <xf numFmtId="0" fontId="15" fillId="0" borderId="4" xfId="0" applyFont="1" applyBorder="1" applyAlignment="1">
      <alignment horizontal="center" vertical="center"/>
    </xf>
    <xf numFmtId="0" fontId="0" fillId="0" borderId="3" xfId="0" applyBorder="1" applyAlignment="1">
      <alignment horizontal="center" vertical="center" wrapText="1"/>
    </xf>
    <xf numFmtId="0" fontId="15" fillId="0" borderId="12" xfId="0" applyFont="1" applyBorder="1" applyAlignment="1" applyProtection="1">
      <alignment horizontal="center" vertical="center"/>
      <protection locked="0"/>
    </xf>
    <xf numFmtId="0" fontId="0" fillId="0" borderId="0" xfId="0" applyAlignment="1">
      <alignment horizontal="center" vertical="center"/>
    </xf>
    <xf numFmtId="0" fontId="3" fillId="2" borderId="0" xfId="0" applyFont="1" applyFill="1" applyAlignment="1">
      <alignment horizontal="center" vertical="center"/>
    </xf>
    <xf numFmtId="0" fontId="15" fillId="0" borderId="0" xfId="0" applyFont="1" applyAlignment="1">
      <alignment horizontal="center" vertical="center"/>
    </xf>
    <xf numFmtId="0" fontId="3" fillId="2" borderId="9" xfId="0" applyFont="1" applyFill="1" applyBorder="1" applyAlignment="1" applyProtection="1">
      <alignment horizontal="left" vertical="top"/>
      <protection hidden="1"/>
    </xf>
    <xf numFmtId="0" fontId="3" fillId="0" borderId="13" xfId="0" applyFont="1" applyBorder="1" applyAlignment="1" applyProtection="1">
      <alignment horizontal="left" vertical="top"/>
      <protection hidden="1"/>
    </xf>
    <xf numFmtId="0" fontId="3" fillId="2" borderId="13" xfId="0" applyFont="1" applyFill="1" applyBorder="1" applyAlignment="1" applyProtection="1">
      <alignment horizontal="left" vertical="top"/>
      <protection hidden="1"/>
    </xf>
    <xf numFmtId="0" fontId="3" fillId="2" borderId="8" xfId="0" applyFont="1" applyFill="1" applyBorder="1" applyAlignment="1" applyProtection="1">
      <alignment horizontal="left" vertical="top"/>
      <protection hidden="1"/>
    </xf>
    <xf numFmtId="0" fontId="12" fillId="2" borderId="15" xfId="0" applyFont="1" applyFill="1" applyBorder="1" applyAlignment="1">
      <alignment horizontal="center" vertical="top"/>
    </xf>
    <xf numFmtId="0" fontId="15" fillId="0" borderId="0" xfId="0" applyFont="1" applyAlignment="1">
      <alignment vertical="center" wrapText="1"/>
    </xf>
    <xf numFmtId="0" fontId="0" fillId="0" borderId="4" xfId="0" applyBorder="1" applyAlignment="1" applyProtection="1">
      <alignment horizontal="center" vertical="top"/>
      <protection locked="0"/>
    </xf>
    <xf numFmtId="0" fontId="0" fillId="0" borderId="4" xfId="0" applyBorder="1" applyAlignment="1">
      <alignment horizontal="center" vertical="top" wrapText="1"/>
    </xf>
    <xf numFmtId="0" fontId="0" fillId="0" borderId="0" xfId="0" applyAlignment="1" applyProtection="1">
      <alignment horizontal="center" vertical="top"/>
      <protection locked="0"/>
    </xf>
    <xf numFmtId="0" fontId="0" fillId="0" borderId="4" xfId="0" applyBorder="1" applyAlignment="1" applyProtection="1">
      <alignment horizontal="center" vertical="top" wrapText="1"/>
      <protection locked="0"/>
    </xf>
    <xf numFmtId="0" fontId="0" fillId="0" borderId="4" xfId="0" applyBorder="1" applyAlignment="1" applyProtection="1">
      <alignment horizontal="center"/>
      <protection locked="0"/>
    </xf>
    <xf numFmtId="0" fontId="0" fillId="2" borderId="4" xfId="0" applyFill="1" applyBorder="1" applyAlignment="1" applyProtection="1">
      <alignment horizontal="center"/>
      <protection locked="0"/>
    </xf>
    <xf numFmtId="0" fontId="0" fillId="0" borderId="4" xfId="0" applyBorder="1" applyAlignment="1" applyProtection="1">
      <alignment horizontal="center" wrapText="1"/>
      <protection locked="0"/>
    </xf>
    <xf numFmtId="0" fontId="0" fillId="0" borderId="4" xfId="0" applyBorder="1" applyAlignment="1" applyProtection="1">
      <alignment horizontal="center" vertical="center" wrapText="1"/>
      <protection locked="0"/>
    </xf>
    <xf numFmtId="0" fontId="0" fillId="0" borderId="4" xfId="0" applyBorder="1" applyAlignment="1">
      <alignment horizontal="center"/>
    </xf>
    <xf numFmtId="0" fontId="15" fillId="0" borderId="4" xfId="0" applyFont="1" applyBorder="1" applyAlignment="1" applyProtection="1">
      <alignment horizontal="center"/>
      <protection locked="0"/>
    </xf>
    <xf numFmtId="0" fontId="15" fillId="0" borderId="8" xfId="0" applyFont="1" applyBorder="1" applyAlignment="1" applyProtection="1">
      <alignment horizontal="center"/>
      <protection locked="0"/>
    </xf>
    <xf numFmtId="0" fontId="15" fillId="0" borderId="0" xfId="0" applyFont="1" applyAlignment="1">
      <alignment horizontal="center"/>
    </xf>
    <xf numFmtId="0" fontId="15" fillId="0" borderId="12" xfId="0" applyFont="1" applyBorder="1" applyAlignment="1" applyProtection="1">
      <alignment horizontal="center" vertical="top"/>
      <protection locked="0"/>
    </xf>
    <xf numFmtId="0" fontId="3" fillId="0" borderId="0" xfId="0" applyFont="1" applyAlignment="1">
      <alignment horizontal="center" vertical="top"/>
    </xf>
    <xf numFmtId="0" fontId="15" fillId="0" borderId="4" xfId="0" applyFont="1" applyBorder="1" applyAlignment="1">
      <alignment horizontal="center"/>
    </xf>
    <xf numFmtId="0" fontId="3" fillId="2" borderId="9" xfId="0" applyFont="1" applyFill="1" applyBorder="1" applyAlignment="1">
      <alignment horizontal="left" vertical="top"/>
    </xf>
    <xf numFmtId="0" fontId="15" fillId="2" borderId="4" xfId="0" applyFont="1" applyFill="1" applyBorder="1" applyAlignment="1">
      <alignment horizontal="center" vertical="top"/>
    </xf>
    <xf numFmtId="0" fontId="15" fillId="0" borderId="4" xfId="0" applyFont="1" applyBorder="1" applyAlignment="1">
      <alignment horizontal="center" vertical="top" wrapText="1"/>
    </xf>
    <xf numFmtId="0" fontId="15" fillId="0" borderId="0" xfId="0" applyFont="1" applyAlignment="1">
      <alignment horizontal="center" vertical="top"/>
    </xf>
    <xf numFmtId="0" fontId="15" fillId="2" borderId="4" xfId="0" applyFont="1" applyFill="1" applyBorder="1" applyAlignment="1">
      <alignment horizontal="center" vertical="top" wrapText="1"/>
    </xf>
    <xf numFmtId="0" fontId="32" fillId="2" borderId="4" xfId="0" applyFont="1" applyFill="1" applyBorder="1" applyAlignment="1">
      <alignment horizontal="center" vertical="center" wrapText="1"/>
    </xf>
    <xf numFmtId="0" fontId="5" fillId="0" borderId="0" xfId="0" applyFont="1" applyAlignment="1">
      <alignment horizontal="center" vertical="top"/>
    </xf>
    <xf numFmtId="0" fontId="15" fillId="0" borderId="4" xfId="0" applyFont="1" applyBorder="1" applyAlignment="1" applyProtection="1">
      <alignment horizontal="center" vertical="top" wrapText="1"/>
      <protection locked="0"/>
    </xf>
    <xf numFmtId="0" fontId="0" fillId="0" borderId="9" xfId="0" applyBorder="1" applyAlignment="1" applyProtection="1">
      <alignment horizontal="center" vertical="top"/>
      <protection locked="0"/>
    </xf>
    <xf numFmtId="0" fontId="15" fillId="2" borderId="4" xfId="0" applyFont="1" applyFill="1" applyBorder="1" applyAlignment="1" applyProtection="1">
      <alignment horizontal="center" vertical="top" wrapText="1"/>
      <protection locked="0"/>
    </xf>
    <xf numFmtId="0" fontId="15" fillId="2" borderId="4" xfId="0" applyFont="1" applyFill="1" applyBorder="1" applyAlignment="1" applyProtection="1">
      <alignment horizontal="center" vertical="top"/>
      <protection locked="0"/>
    </xf>
    <xf numFmtId="0" fontId="0" fillId="0" borderId="3" xfId="0" applyBorder="1" applyAlignment="1" applyProtection="1">
      <alignment horizontal="center" vertical="top" wrapText="1"/>
      <protection locked="0"/>
    </xf>
    <xf numFmtId="0" fontId="15" fillId="0" borderId="4" xfId="0" applyFont="1" applyBorder="1" applyAlignment="1" applyProtection="1">
      <alignment horizontal="center" wrapText="1"/>
      <protection locked="0"/>
    </xf>
    <xf numFmtId="0" fontId="0" fillId="0" borderId="9" xfId="0" applyBorder="1" applyAlignment="1">
      <alignment horizontal="center" vertical="top"/>
    </xf>
    <xf numFmtId="0" fontId="0" fillId="2" borderId="4" xfId="0" applyFill="1" applyBorder="1" applyAlignment="1" applyProtection="1">
      <alignment horizontal="center" wrapText="1"/>
      <protection locked="0"/>
    </xf>
    <xf numFmtId="0" fontId="0" fillId="0" borderId="0" xfId="0" applyAlignment="1">
      <alignment horizontal="center" vertical="top" wrapText="1"/>
    </xf>
    <xf numFmtId="0" fontId="5" fillId="0" borderId="0" xfId="0" applyFont="1" applyAlignment="1">
      <alignment horizontal="center" vertical="top" wrapText="1"/>
    </xf>
    <xf numFmtId="0" fontId="15" fillId="0" borderId="0" xfId="0" applyFont="1" applyAlignment="1">
      <alignment horizontal="center" vertical="top" wrapText="1"/>
    </xf>
    <xf numFmtId="0" fontId="0" fillId="2" borderId="4" xfId="0" applyFill="1" applyBorder="1" applyAlignment="1" applyProtection="1">
      <alignment horizontal="center" vertical="top"/>
      <protection locked="0"/>
    </xf>
    <xf numFmtId="0" fontId="0" fillId="0" borderId="8" xfId="0" applyBorder="1" applyAlignment="1">
      <alignment horizontal="center" vertical="top"/>
    </xf>
    <xf numFmtId="0" fontId="0" fillId="0" borderId="8" xfId="0" applyBorder="1" applyAlignment="1">
      <alignment horizontal="center"/>
    </xf>
    <xf numFmtId="0" fontId="0" fillId="2" borderId="4" xfId="0" applyFill="1" applyBorder="1" applyAlignment="1">
      <alignment horizontal="center"/>
    </xf>
    <xf numFmtId="0" fontId="0" fillId="0" borderId="0" xfId="0" applyAlignment="1" applyProtection="1">
      <alignment horizontal="center" wrapText="1"/>
      <protection locked="0"/>
    </xf>
    <xf numFmtId="0" fontId="0" fillId="0" borderId="2" xfId="0" applyBorder="1" applyAlignment="1" applyProtection="1">
      <alignment horizontal="center" vertical="top" wrapText="1"/>
      <protection locked="0"/>
    </xf>
    <xf numFmtId="0" fontId="0" fillId="2" borderId="3" xfId="0" applyFill="1" applyBorder="1" applyAlignment="1">
      <alignment horizontal="left" vertical="top" wrapText="1"/>
    </xf>
    <xf numFmtId="0" fontId="15" fillId="0" borderId="1" xfId="0" applyFont="1" applyBorder="1" applyAlignment="1">
      <alignment horizontal="left" vertical="top" wrapText="1"/>
    </xf>
    <xf numFmtId="0" fontId="27" fillId="2" borderId="9" xfId="0" applyFont="1" applyFill="1" applyBorder="1" applyAlignment="1">
      <alignment vertical="top" wrapText="1"/>
    </xf>
    <xf numFmtId="0" fontId="0" fillId="0" borderId="13" xfId="0" applyBorder="1" applyAlignment="1">
      <alignment horizontal="center" wrapText="1"/>
    </xf>
    <xf numFmtId="0" fontId="0" fillId="2" borderId="0" xfId="0" applyFill="1" applyAlignment="1">
      <alignment horizontal="left" vertical="top" wrapText="1"/>
    </xf>
    <xf numFmtId="0" fontId="36" fillId="0" borderId="4" xfId="0" applyFont="1" applyBorder="1" applyAlignment="1">
      <alignment horizontal="center" wrapText="1"/>
    </xf>
    <xf numFmtId="0" fontId="36" fillId="0" borderId="4" xfId="0" applyFont="1" applyBorder="1" applyAlignment="1">
      <alignment horizontal="center" vertical="top" wrapText="1"/>
    </xf>
    <xf numFmtId="0" fontId="0" fillId="0" borderId="8" xfId="0" applyBorder="1" applyAlignment="1" applyProtection="1">
      <alignment horizontal="center"/>
      <protection locked="0"/>
    </xf>
    <xf numFmtId="0" fontId="0" fillId="0" borderId="9" xfId="0" applyBorder="1" applyAlignment="1" applyProtection="1">
      <alignment horizontal="center"/>
      <protection locked="0"/>
    </xf>
    <xf numFmtId="0" fontId="15" fillId="0" borderId="4" xfId="0" applyFont="1" applyBorder="1" applyAlignment="1">
      <alignment horizontal="center" wrapText="1"/>
    </xf>
    <xf numFmtId="0" fontId="3" fillId="0" borderId="0" xfId="0" applyFont="1" applyAlignment="1">
      <alignment horizontal="center"/>
    </xf>
    <xf numFmtId="0" fontId="5" fillId="0" borderId="0" xfId="0" applyFont="1" applyAlignment="1">
      <alignment horizontal="center"/>
    </xf>
    <xf numFmtId="0" fontId="0" fillId="0" borderId="0" xfId="0" applyAlignment="1">
      <alignment horizontal="center"/>
    </xf>
    <xf numFmtId="0" fontId="9" fillId="0" borderId="4" xfId="0" applyFont="1" applyBorder="1" applyAlignment="1">
      <alignment horizontal="center" vertical="top" wrapText="1"/>
    </xf>
    <xf numFmtId="0" fontId="28" fillId="0" borderId="0" xfId="0" applyFont="1" applyAlignment="1">
      <alignment horizontal="center" vertical="center" wrapText="1"/>
    </xf>
    <xf numFmtId="0" fontId="9" fillId="2" borderId="4" xfId="0" applyFont="1" applyFill="1" applyBorder="1" applyAlignment="1">
      <alignment horizontal="center" vertical="top" wrapText="1"/>
    </xf>
    <xf numFmtId="0" fontId="9" fillId="0" borderId="3" xfId="0" applyFont="1" applyBorder="1" applyAlignment="1">
      <alignment horizontal="center" vertical="top" wrapText="1"/>
    </xf>
    <xf numFmtId="0" fontId="9" fillId="2" borderId="3" xfId="0" applyFont="1" applyFill="1" applyBorder="1" applyAlignment="1">
      <alignment horizontal="center" vertical="top" wrapText="1"/>
    </xf>
    <xf numFmtId="0" fontId="9" fillId="2" borderId="4" xfId="0" applyFont="1" applyFill="1" applyBorder="1" applyAlignment="1">
      <alignment horizontal="center" wrapText="1"/>
    </xf>
    <xf numFmtId="0" fontId="0" fillId="2" borderId="4" xfId="0" applyFill="1" applyBorder="1" applyAlignment="1">
      <alignment horizontal="center" vertical="top" wrapText="1"/>
    </xf>
    <xf numFmtId="0" fontId="37" fillId="10" borderId="4" xfId="0" applyFont="1" applyFill="1" applyBorder="1" applyAlignment="1">
      <alignment horizontal="center" vertical="top" wrapText="1"/>
    </xf>
    <xf numFmtId="0" fontId="33" fillId="0" borderId="4" xfId="0" applyFont="1" applyBorder="1" applyAlignment="1">
      <alignment horizontal="center" vertical="top" wrapText="1"/>
    </xf>
    <xf numFmtId="0" fontId="27" fillId="0" borderId="4" xfId="0" applyFont="1" applyBorder="1" applyAlignment="1">
      <alignment horizontal="center" vertical="top" wrapText="1"/>
    </xf>
    <xf numFmtId="0" fontId="15" fillId="0" borderId="13" xfId="0" applyFont="1" applyBorder="1" applyAlignment="1">
      <alignment horizontal="center" vertical="top" wrapText="1"/>
    </xf>
    <xf numFmtId="0" fontId="0" fillId="2" borderId="0" xfId="0" applyFill="1" applyAlignment="1">
      <alignment horizontal="center"/>
    </xf>
    <xf numFmtId="0" fontId="41" fillId="4" borderId="4" xfId="0" applyFont="1" applyFill="1" applyBorder="1" applyAlignment="1">
      <alignment horizontal="left" wrapText="1"/>
    </xf>
    <xf numFmtId="0" fontId="41" fillId="4" borderId="4" xfId="0" applyFont="1" applyFill="1" applyBorder="1" applyAlignment="1">
      <alignment wrapText="1"/>
    </xf>
    <xf numFmtId="0" fontId="5" fillId="0" borderId="4" xfId="0" applyFont="1" applyBorder="1" applyAlignment="1">
      <alignment horizontal="left" vertical="top"/>
    </xf>
    <xf numFmtId="0" fontId="5" fillId="2" borderId="4" xfId="0" applyFont="1" applyFill="1" applyBorder="1" applyAlignment="1" applyProtection="1">
      <alignment horizontal="left" vertical="top"/>
      <protection hidden="1"/>
    </xf>
    <xf numFmtId="0" fontId="5" fillId="0" borderId="15" xfId="0" applyFont="1" applyBorder="1" applyAlignment="1">
      <alignment horizontal="left" vertical="top"/>
    </xf>
    <xf numFmtId="0" fontId="5" fillId="0" borderId="15" xfId="0" applyFont="1" applyBorder="1" applyAlignment="1">
      <alignment horizontal="left" vertical="top" wrapText="1"/>
    </xf>
    <xf numFmtId="0" fontId="5" fillId="0" borderId="15" xfId="0" applyFont="1" applyBorder="1"/>
    <xf numFmtId="0" fontId="5" fillId="2" borderId="0" xfId="0" applyFont="1" applyFill="1"/>
    <xf numFmtId="0" fontId="15" fillId="2" borderId="0" xfId="0" applyFont="1" applyFill="1" applyAlignment="1">
      <alignment horizontal="left" vertical="top"/>
    </xf>
    <xf numFmtId="0" fontId="26" fillId="0" borderId="0" xfId="0" applyFont="1" applyAlignment="1">
      <alignment horizontal="left" vertical="top"/>
    </xf>
    <xf numFmtId="0" fontId="0" fillId="0" borderId="0" xfId="0" applyAlignment="1" applyProtection="1">
      <alignment horizontal="center"/>
      <protection locked="0"/>
    </xf>
    <xf numFmtId="0" fontId="4" fillId="2" borderId="4" xfId="0" applyFont="1" applyFill="1" applyBorder="1" applyAlignment="1">
      <alignment horizontal="center" vertical="top" wrapText="1"/>
    </xf>
    <xf numFmtId="0" fontId="0" fillId="2" borderId="1" xfId="0" applyFill="1" applyBorder="1" applyAlignment="1" applyProtection="1">
      <alignment horizontal="left" vertical="top"/>
      <protection locked="0"/>
    </xf>
    <xf numFmtId="0" fontId="0" fillId="2" borderId="4" xfId="0" applyFill="1" applyBorder="1" applyProtection="1">
      <protection locked="0"/>
    </xf>
    <xf numFmtId="0" fontId="4" fillId="2" borderId="4" xfId="0" applyFont="1" applyFill="1" applyBorder="1" applyAlignment="1">
      <alignment horizontal="center" vertical="top"/>
    </xf>
    <xf numFmtId="0" fontId="0" fillId="2" borderId="9" xfId="0" applyFill="1" applyBorder="1" applyAlignment="1" applyProtection="1">
      <alignment horizontal="left" vertical="top"/>
      <protection locked="0"/>
    </xf>
    <xf numFmtId="0" fontId="0" fillId="0" borderId="1" xfId="0" applyBorder="1" applyAlignment="1" applyProtection="1">
      <alignment horizontal="center"/>
      <protection locked="0"/>
    </xf>
    <xf numFmtId="0" fontId="0" fillId="0" borderId="2" xfId="0" applyBorder="1" applyAlignment="1" applyProtection="1">
      <alignment horizontal="center"/>
      <protection locked="0"/>
    </xf>
    <xf numFmtId="0" fontId="0" fillId="0" borderId="3" xfId="0" applyBorder="1" applyAlignment="1" applyProtection="1">
      <alignment horizontal="center" vertical="top"/>
      <protection locked="0"/>
    </xf>
    <xf numFmtId="0" fontId="4" fillId="0" borderId="4" xfId="0" applyFont="1" applyBorder="1" applyAlignment="1">
      <alignment horizontal="left" vertical="top" wrapText="1"/>
    </xf>
    <xf numFmtId="0" fontId="3" fillId="0" borderId="0" xfId="0" applyFont="1" applyAlignment="1">
      <alignment horizontal="left" wrapText="1"/>
    </xf>
    <xf numFmtId="0" fontId="5" fillId="0" borderId="0" xfId="0" applyFont="1" applyAlignment="1">
      <alignment horizontal="left" wrapText="1"/>
    </xf>
    <xf numFmtId="0" fontId="3" fillId="0" borderId="0" xfId="0" applyFont="1" applyAlignment="1">
      <alignment horizontal="center" vertical="center"/>
    </xf>
    <xf numFmtId="0" fontId="3" fillId="2" borderId="0" xfId="0" applyFont="1" applyFill="1" applyAlignment="1">
      <alignment horizontal="center" vertical="top"/>
    </xf>
    <xf numFmtId="0" fontId="3" fillId="2" borderId="4" xfId="0" applyFont="1" applyFill="1" applyBorder="1" applyAlignment="1">
      <alignment horizontal="left" vertical="top"/>
    </xf>
    <xf numFmtId="0" fontId="3" fillId="2" borderId="0" xfId="0" applyFont="1" applyFill="1" applyAlignment="1">
      <alignment horizontal="left" vertical="top" wrapText="1"/>
    </xf>
    <xf numFmtId="0" fontId="3" fillId="2" borderId="0" xfId="0" applyFont="1" applyFill="1" applyAlignment="1">
      <alignment horizontal="left" vertical="center"/>
    </xf>
    <xf numFmtId="0" fontId="3" fillId="2" borderId="0" xfId="0" applyFont="1" applyFill="1" applyAlignment="1">
      <alignment vertical="center"/>
    </xf>
    <xf numFmtId="0" fontId="56" fillId="0" borderId="0" xfId="0" applyFont="1" applyAlignment="1">
      <alignment horizontal="left" vertical="top"/>
    </xf>
    <xf numFmtId="0" fontId="15" fillId="2" borderId="4" xfId="0" applyFont="1" applyFill="1" applyBorder="1" applyAlignment="1">
      <alignment horizontal="center"/>
    </xf>
    <xf numFmtId="0" fontId="0" fillId="0" borderId="13" xfId="0" applyBorder="1" applyAlignment="1">
      <alignment horizontal="left" wrapText="1"/>
    </xf>
    <xf numFmtId="0" fontId="61" fillId="0" borderId="4" xfId="2" applyFont="1" applyBorder="1" applyAlignment="1" applyProtection="1">
      <alignment horizontal="left" wrapText="1"/>
    </xf>
    <xf numFmtId="0" fontId="4" fillId="0" borderId="4" xfId="0" applyFont="1" applyBorder="1" applyAlignment="1">
      <alignment horizontal="left" vertical="top"/>
    </xf>
    <xf numFmtId="0" fontId="0" fillId="2" borderId="4" xfId="0" applyFill="1" applyBorder="1" applyAlignment="1">
      <alignment horizontal="left"/>
    </xf>
    <xf numFmtId="0" fontId="0" fillId="0" borderId="1" xfId="0" applyBorder="1" applyAlignment="1">
      <alignment horizontal="left" wrapText="1"/>
    </xf>
    <xf numFmtId="0" fontId="3" fillId="0" borderId="0" xfId="0" applyFont="1" applyAlignment="1">
      <alignment horizontal="left"/>
    </xf>
    <xf numFmtId="0" fontId="5" fillId="0" borderId="0" xfId="0" applyFont="1" applyAlignment="1">
      <alignment horizontal="left"/>
    </xf>
    <xf numFmtId="0" fontId="0" fillId="0" borderId="0" xfId="0" applyAlignment="1">
      <alignment horizontal="left"/>
    </xf>
    <xf numFmtId="0" fontId="2" fillId="9" borderId="12" xfId="0" applyFont="1" applyFill="1" applyBorder="1" applyAlignment="1">
      <alignment horizontal="left" vertical="top" wrapText="1"/>
    </xf>
    <xf numFmtId="0" fontId="2" fillId="7" borderId="4" xfId="0" applyFont="1" applyFill="1" applyBorder="1" applyAlignment="1">
      <alignment horizontal="left" vertical="top"/>
    </xf>
    <xf numFmtId="0" fontId="2" fillId="7" borderId="12" xfId="0" applyFont="1" applyFill="1" applyBorder="1" applyAlignment="1">
      <alignment horizontal="left" vertical="top"/>
    </xf>
    <xf numFmtId="0" fontId="2" fillId="7" borderId="4" xfId="0" applyFont="1" applyFill="1" applyBorder="1" applyAlignment="1">
      <alignment horizontal="left" vertical="top" wrapText="1"/>
    </xf>
    <xf numFmtId="0" fontId="5" fillId="7" borderId="4" xfId="0" applyFont="1" applyFill="1" applyBorder="1" applyAlignment="1">
      <alignment horizontal="left" vertical="top"/>
    </xf>
    <xf numFmtId="0" fontId="0" fillId="0" borderId="2" xfId="0" applyBorder="1"/>
    <xf numFmtId="0" fontId="19" fillId="0" borderId="4" xfId="0" applyFont="1" applyBorder="1" applyAlignment="1" applyProtection="1">
      <alignment horizontal="center" vertical="top" wrapText="1"/>
      <protection locked="0"/>
    </xf>
    <xf numFmtId="0" fontId="19" fillId="0" borderId="4" xfId="0" applyFont="1" applyBorder="1" applyAlignment="1" applyProtection="1">
      <alignment horizontal="left" vertical="top" wrapText="1"/>
      <protection locked="0"/>
    </xf>
    <xf numFmtId="0" fontId="19" fillId="0" borderId="4" xfId="0" applyFont="1" applyBorder="1" applyAlignment="1" applyProtection="1">
      <alignment horizontal="left" vertical="center" wrapText="1"/>
      <protection locked="0"/>
    </xf>
    <xf numFmtId="0" fontId="0" fillId="0" borderId="4" xfId="0" applyBorder="1"/>
    <xf numFmtId="0" fontId="19" fillId="0" borderId="4" xfId="0" applyFont="1" applyBorder="1" applyAlignment="1" applyProtection="1">
      <alignment horizontal="left" vertical="center" wrapText="1"/>
      <protection hidden="1"/>
    </xf>
    <xf numFmtId="0" fontId="0" fillId="0" borderId="3" xfId="0" applyBorder="1"/>
    <xf numFmtId="0" fontId="0" fillId="0" borderId="1" xfId="0" applyBorder="1"/>
    <xf numFmtId="0" fontId="20" fillId="0" borderId="4" xfId="0" applyFont="1" applyBorder="1" applyAlignment="1">
      <alignment horizontal="center" vertical="top" wrapText="1"/>
    </xf>
    <xf numFmtId="0" fontId="6" fillId="2" borderId="1" xfId="0" applyFont="1" applyFill="1" applyBorder="1" applyAlignment="1">
      <alignment horizontal="left" vertical="center" wrapText="1"/>
    </xf>
    <xf numFmtId="0" fontId="20" fillId="0" borderId="4" xfId="0" applyFont="1" applyBorder="1" applyAlignment="1">
      <alignment horizontal="left" vertical="center" wrapText="1"/>
    </xf>
    <xf numFmtId="0" fontId="8" fillId="0" borderId="4" xfId="0" applyFont="1" applyBorder="1" applyAlignment="1" applyProtection="1">
      <alignment horizontal="left" vertical="top" wrapText="1"/>
      <protection locked="0"/>
    </xf>
    <xf numFmtId="0" fontId="8" fillId="0" borderId="4" xfId="0" applyFont="1" applyBorder="1" applyAlignment="1" applyProtection="1">
      <alignment horizontal="center" vertical="top" wrapText="1"/>
      <protection locked="0"/>
    </xf>
    <xf numFmtId="0" fontId="2" fillId="7" borderId="4" xfId="0" applyFont="1" applyFill="1" applyBorder="1"/>
    <xf numFmtId="0" fontId="2" fillId="7" borderId="3" xfId="0" applyFont="1" applyFill="1" applyBorder="1" applyAlignment="1">
      <alignment horizontal="left" vertical="top" wrapText="1"/>
    </xf>
    <xf numFmtId="0" fontId="40" fillId="7" borderId="4" xfId="0" applyFont="1" applyFill="1" applyBorder="1" applyAlignment="1">
      <alignment horizontal="left" vertical="top"/>
    </xf>
    <xf numFmtId="0" fontId="40" fillId="7" borderId="4" xfId="0" applyFont="1" applyFill="1" applyBorder="1" applyAlignment="1">
      <alignment horizontal="left" vertical="top" wrapText="1"/>
    </xf>
    <xf numFmtId="0" fontId="42" fillId="7" borderId="4" xfId="0" applyFont="1" applyFill="1" applyBorder="1" applyAlignment="1">
      <alignment horizontal="left" vertical="top"/>
    </xf>
    <xf numFmtId="0" fontId="40" fillId="7" borderId="4" xfId="0" applyFont="1" applyFill="1" applyBorder="1"/>
    <xf numFmtId="0" fontId="39" fillId="0" borderId="0" xfId="0" applyFont="1" applyAlignment="1">
      <alignment horizontal="left" vertical="top"/>
    </xf>
    <xf numFmtId="0" fontId="12" fillId="2" borderId="0" xfId="0" applyFont="1" applyFill="1" applyAlignment="1">
      <alignment horizontal="center" vertical="top"/>
    </xf>
    <xf numFmtId="0" fontId="39" fillId="0" borderId="4" xfId="0" applyFont="1" applyBorder="1" applyAlignment="1">
      <alignment horizontal="left" vertical="top"/>
    </xf>
    <xf numFmtId="0" fontId="2" fillId="9" borderId="3" xfId="0" applyFont="1" applyFill="1" applyBorder="1" applyAlignment="1">
      <alignment horizontal="left" vertical="top"/>
    </xf>
    <xf numFmtId="0" fontId="5" fillId="9" borderId="3" xfId="0" applyFont="1" applyFill="1" applyBorder="1" applyAlignment="1">
      <alignment horizontal="left" vertical="top"/>
    </xf>
    <xf numFmtId="0" fontId="2" fillId="9" borderId="3" xfId="0" applyFont="1" applyFill="1" applyBorder="1"/>
    <xf numFmtId="0" fontId="2" fillId="9" borderId="12" xfId="0" applyFont="1" applyFill="1" applyBorder="1"/>
    <xf numFmtId="0" fontId="0" fillId="0" borderId="12" xfId="0" applyBorder="1" applyAlignment="1">
      <alignment horizontal="left" vertical="top" wrapText="1"/>
    </xf>
    <xf numFmtId="0" fontId="2" fillId="9" borderId="7" xfId="0" applyFont="1" applyFill="1" applyBorder="1" applyAlignment="1">
      <alignment horizontal="left" vertical="top" wrapText="1"/>
    </xf>
    <xf numFmtId="0" fontId="31" fillId="0" borderId="4" xfId="0" applyFont="1" applyBorder="1" applyAlignment="1" applyProtection="1">
      <alignment horizontal="left" vertical="top" wrapText="1"/>
      <protection locked="0"/>
    </xf>
    <xf numFmtId="0" fontId="15" fillId="2" borderId="8" xfId="0" applyFont="1" applyFill="1" applyBorder="1" applyAlignment="1">
      <alignment vertical="top" wrapText="1"/>
    </xf>
    <xf numFmtId="0" fontId="27" fillId="9" borderId="4" xfId="0" applyFont="1" applyFill="1" applyBorder="1" applyAlignment="1">
      <alignment horizontal="left" vertical="center" wrapText="1"/>
    </xf>
    <xf numFmtId="0" fontId="0" fillId="9" borderId="0" xfId="0" applyFill="1" applyAlignment="1">
      <alignment horizontal="left" vertical="top" wrapText="1"/>
    </xf>
    <xf numFmtId="0" fontId="0" fillId="9" borderId="4" xfId="0" applyFill="1" applyBorder="1" applyAlignment="1" applyProtection="1">
      <alignment horizontal="left" vertical="top"/>
      <protection locked="0"/>
    </xf>
    <xf numFmtId="0" fontId="15" fillId="9" borderId="4" xfId="0" applyFont="1" applyFill="1" applyBorder="1" applyAlignment="1">
      <alignment horizontal="left" vertical="top"/>
    </xf>
    <xf numFmtId="0" fontId="0" fillId="9" borderId="4" xfId="0" applyFill="1" applyBorder="1" applyAlignment="1">
      <alignment vertical="top" wrapText="1"/>
    </xf>
    <xf numFmtId="0" fontId="0" fillId="9" borderId="4" xfId="0" applyFill="1" applyBorder="1" applyAlignment="1">
      <alignment horizontal="left" vertical="top" wrapText="1"/>
    </xf>
    <xf numFmtId="0" fontId="27" fillId="9" borderId="3" xfId="0" applyFont="1" applyFill="1" applyBorder="1" applyAlignment="1">
      <alignment horizontal="left" vertical="top" wrapText="1"/>
    </xf>
    <xf numFmtId="0" fontId="9" fillId="9" borderId="3" xfId="0" applyFont="1" applyFill="1" applyBorder="1" applyAlignment="1">
      <alignment horizontal="left" vertical="top" wrapText="1"/>
    </xf>
    <xf numFmtId="0" fontId="15" fillId="9" borderId="4" xfId="0" applyFont="1" applyFill="1" applyBorder="1" applyAlignment="1">
      <alignment horizontal="left" vertical="top" wrapText="1"/>
    </xf>
    <xf numFmtId="0" fontId="15" fillId="9" borderId="4" xfId="0" applyFont="1" applyFill="1" applyBorder="1" applyAlignment="1" applyProtection="1">
      <alignment horizontal="left" vertical="top"/>
      <protection locked="0"/>
    </xf>
    <xf numFmtId="0" fontId="0" fillId="2" borderId="3" xfId="0" applyFill="1" applyBorder="1" applyAlignment="1">
      <alignment vertical="top" wrapText="1"/>
    </xf>
    <xf numFmtId="0" fontId="0" fillId="9" borderId="4" xfId="0" applyFill="1" applyBorder="1" applyAlignment="1" applyProtection="1">
      <alignment horizontal="left"/>
      <protection locked="0"/>
    </xf>
    <xf numFmtId="0" fontId="15" fillId="9" borderId="4" xfId="0" applyFont="1" applyFill="1" applyBorder="1" applyAlignment="1">
      <alignment vertical="top" wrapText="1"/>
    </xf>
    <xf numFmtId="0" fontId="0" fillId="2" borderId="4" xfId="0" applyFill="1" applyBorder="1" applyAlignment="1" applyProtection="1">
      <alignment horizontal="left"/>
      <protection locked="0"/>
    </xf>
    <xf numFmtId="0" fontId="36" fillId="9" borderId="4" xfId="0" applyFont="1" applyFill="1" applyBorder="1" applyAlignment="1">
      <alignment vertical="top" wrapText="1"/>
    </xf>
    <xf numFmtId="0" fontId="15" fillId="9" borderId="4" xfId="0" applyFont="1" applyFill="1" applyBorder="1"/>
    <xf numFmtId="0" fontId="27" fillId="9" borderId="4" xfId="0" applyFont="1" applyFill="1" applyBorder="1" applyAlignment="1">
      <alignment horizontal="left" vertical="top" wrapText="1"/>
    </xf>
    <xf numFmtId="0" fontId="0" fillId="9" borderId="4" xfId="0" applyFill="1" applyBorder="1" applyAlignment="1">
      <alignment horizontal="left" vertical="top"/>
    </xf>
    <xf numFmtId="0" fontId="0" fillId="9" borderId="4" xfId="0" applyFill="1" applyBorder="1" applyAlignment="1">
      <alignment wrapText="1"/>
    </xf>
    <xf numFmtId="0" fontId="0" fillId="9" borderId="9" xfId="0" applyFill="1" applyBorder="1" applyAlignment="1" applyProtection="1">
      <alignment horizontal="left"/>
      <protection locked="0"/>
    </xf>
    <xf numFmtId="0" fontId="15" fillId="9" borderId="9" xfId="0" applyFont="1" applyFill="1" applyBorder="1" applyAlignment="1">
      <alignment horizontal="left" vertical="top"/>
    </xf>
    <xf numFmtId="0" fontId="49" fillId="9" borderId="1" xfId="0" applyFont="1" applyFill="1" applyBorder="1" applyAlignment="1">
      <alignment horizontal="left" vertical="center" wrapText="1"/>
    </xf>
    <xf numFmtId="0" fontId="0" fillId="9" borderId="4" xfId="0" applyFill="1" applyBorder="1" applyAlignment="1" applyProtection="1">
      <alignment horizontal="left" vertical="top" wrapText="1"/>
      <protection locked="0"/>
    </xf>
    <xf numFmtId="0" fontId="6" fillId="9" borderId="1" xfId="0" applyFont="1" applyFill="1" applyBorder="1" applyAlignment="1">
      <alignment horizontal="left" vertical="center" wrapText="1"/>
    </xf>
    <xf numFmtId="0" fontId="15" fillId="9" borderId="0" xfId="0" applyFont="1" applyFill="1" applyAlignment="1">
      <alignment vertical="top" wrapText="1"/>
    </xf>
    <xf numFmtId="0" fontId="0" fillId="9" borderId="4" xfId="0" applyFill="1" applyBorder="1" applyAlignment="1" applyProtection="1">
      <alignment horizontal="left" wrapText="1"/>
      <protection locked="0"/>
    </xf>
    <xf numFmtId="0" fontId="9" fillId="9" borderId="4" xfId="0" applyFont="1" applyFill="1" applyBorder="1" applyAlignment="1">
      <alignment horizontal="left" vertical="top" wrapText="1"/>
    </xf>
    <xf numFmtId="0" fontId="44" fillId="2" borderId="4" xfId="0" applyFont="1" applyFill="1" applyBorder="1" applyAlignment="1">
      <alignment horizontal="left" vertical="top" wrapText="1"/>
    </xf>
    <xf numFmtId="0" fontId="15" fillId="9" borderId="13" xfId="0" applyFont="1" applyFill="1" applyBorder="1" applyAlignment="1">
      <alignment horizontal="left" vertical="top" wrapText="1"/>
    </xf>
    <xf numFmtId="0" fontId="15" fillId="2" borderId="1" xfId="0" applyFont="1" applyFill="1" applyBorder="1" applyAlignment="1">
      <alignment horizontal="left" vertical="top"/>
    </xf>
    <xf numFmtId="0" fontId="15" fillId="9" borderId="1" xfId="0" applyFont="1" applyFill="1" applyBorder="1" applyAlignment="1">
      <alignment horizontal="left" vertical="top"/>
    </xf>
    <xf numFmtId="0" fontId="15" fillId="9" borderId="9" xfId="0" applyFont="1" applyFill="1" applyBorder="1" applyAlignment="1">
      <alignment horizontal="left" vertical="top" wrapText="1"/>
    </xf>
    <xf numFmtId="0" fontId="0" fillId="9" borderId="3" xfId="0" applyFill="1" applyBorder="1" applyAlignment="1">
      <alignment vertical="top" wrapText="1"/>
    </xf>
    <xf numFmtId="0" fontId="0" fillId="9" borderId="0" xfId="0" applyFill="1" applyAlignment="1">
      <alignment vertical="top" wrapText="1"/>
    </xf>
    <xf numFmtId="0" fontId="0" fillId="9" borderId="3" xfId="0" applyFill="1" applyBorder="1" applyAlignment="1">
      <alignment horizontal="left" vertical="top" wrapText="1"/>
    </xf>
    <xf numFmtId="0" fontId="0" fillId="9" borderId="2" xfId="0" applyFill="1" applyBorder="1" applyAlignment="1">
      <alignment horizontal="left" vertical="top" wrapText="1"/>
    </xf>
    <xf numFmtId="0" fontId="37" fillId="0" borderId="4" xfId="0" applyFont="1" applyBorder="1" applyAlignment="1">
      <alignment vertical="top" wrapText="1"/>
    </xf>
    <xf numFmtId="0" fontId="15" fillId="9" borderId="4" xfId="0" applyFont="1" applyFill="1" applyBorder="1" applyAlignment="1" applyProtection="1">
      <alignment horizontal="left"/>
      <protection locked="0"/>
    </xf>
    <xf numFmtId="0" fontId="0" fillId="9" borderId="4" xfId="0" applyFill="1" applyBorder="1" applyProtection="1">
      <protection locked="0"/>
    </xf>
    <xf numFmtId="0" fontId="9" fillId="9" borderId="4" xfId="0" applyFont="1" applyFill="1" applyBorder="1" applyAlignment="1">
      <alignment vertical="top" wrapText="1"/>
    </xf>
    <xf numFmtId="0" fontId="15" fillId="9" borderId="8" xfId="0" applyFont="1" applyFill="1" applyBorder="1" applyAlignment="1">
      <alignment vertical="top" wrapText="1"/>
    </xf>
    <xf numFmtId="0" fontId="0" fillId="9" borderId="9" xfId="0" applyFill="1" applyBorder="1" applyProtection="1">
      <protection locked="0"/>
    </xf>
    <xf numFmtId="0" fontId="15" fillId="9" borderId="8" xfId="0" applyFont="1" applyFill="1" applyBorder="1"/>
    <xf numFmtId="0" fontId="15" fillId="9" borderId="4" xfId="0" applyFont="1" applyFill="1" applyBorder="1" applyProtection="1">
      <protection locked="0"/>
    </xf>
    <xf numFmtId="0" fontId="15" fillId="0" borderId="4" xfId="0" applyFont="1" applyBorder="1" applyAlignment="1" applyProtection="1">
      <alignment horizontal="left" vertical="center"/>
      <protection locked="0"/>
    </xf>
    <xf numFmtId="0" fontId="0" fillId="9" borderId="9" xfId="0" applyFill="1" applyBorder="1" applyAlignment="1" applyProtection="1">
      <alignment horizontal="left" wrapText="1"/>
      <protection locked="0"/>
    </xf>
    <xf numFmtId="0" fontId="15" fillId="9" borderId="9" xfId="0" applyFont="1" applyFill="1" applyBorder="1" applyAlignment="1">
      <alignment horizontal="left" wrapText="1"/>
    </xf>
    <xf numFmtId="0" fontId="15" fillId="9" borderId="9" xfId="0" applyFont="1" applyFill="1" applyBorder="1"/>
    <xf numFmtId="0" fontId="36" fillId="9" borderId="4" xfId="0" applyFont="1" applyFill="1" applyBorder="1" applyAlignment="1">
      <alignment horizontal="left" vertical="top" wrapText="1"/>
    </xf>
    <xf numFmtId="0" fontId="0" fillId="9" borderId="3" xfId="0" applyFill="1" applyBorder="1" applyAlignment="1" applyProtection="1">
      <alignment horizontal="left" vertical="top" wrapText="1"/>
      <protection locked="0"/>
    </xf>
    <xf numFmtId="0" fontId="0" fillId="9" borderId="1" xfId="0" applyFill="1" applyBorder="1" applyAlignment="1">
      <alignment vertical="top" wrapText="1"/>
    </xf>
    <xf numFmtId="0" fontId="0" fillId="9" borderId="1" xfId="0" applyFill="1" applyBorder="1" applyAlignment="1">
      <alignment wrapText="1"/>
    </xf>
    <xf numFmtId="0" fontId="15" fillId="9" borderId="12" xfId="0" applyFont="1" applyFill="1" applyBorder="1" applyAlignment="1" applyProtection="1">
      <alignment horizontal="left" vertical="top"/>
      <protection locked="0"/>
    </xf>
    <xf numFmtId="0" fontId="39" fillId="0" borderId="0" xfId="0" applyFont="1" applyAlignment="1">
      <alignment vertical="top"/>
    </xf>
    <xf numFmtId="0" fontId="2" fillId="15" borderId="4" xfId="0" applyFont="1" applyFill="1" applyBorder="1" applyAlignment="1">
      <alignment horizontal="left" vertical="top"/>
    </xf>
    <xf numFmtId="0" fontId="5" fillId="15" borderId="4" xfId="0" applyFont="1" applyFill="1" applyBorder="1" applyAlignment="1">
      <alignment horizontal="left" vertical="top"/>
    </xf>
    <xf numFmtId="0" fontId="2" fillId="15" borderId="12" xfId="0" applyFont="1" applyFill="1" applyBorder="1" applyAlignment="1">
      <alignment horizontal="left" vertical="top"/>
    </xf>
    <xf numFmtId="0" fontId="2" fillId="15" borderId="4" xfId="0" applyFont="1" applyFill="1" applyBorder="1" applyAlignment="1">
      <alignment horizontal="left" vertical="top" wrapText="1"/>
    </xf>
    <xf numFmtId="0" fontId="2" fillId="15" borderId="4" xfId="0" applyFont="1" applyFill="1" applyBorder="1" applyAlignment="1">
      <alignment horizontal="left" vertical="center" wrapText="1"/>
    </xf>
    <xf numFmtId="0" fontId="2" fillId="15" borderId="4" xfId="0" applyFont="1" applyFill="1" applyBorder="1"/>
    <xf numFmtId="0" fontId="2" fillId="4" borderId="4" xfId="0" applyFont="1" applyFill="1" applyBorder="1" applyAlignment="1">
      <alignment vertical="top"/>
    </xf>
    <xf numFmtId="0" fontId="2" fillId="15" borderId="3" xfId="0" applyFont="1" applyFill="1" applyBorder="1" applyAlignment="1">
      <alignment horizontal="left" vertical="top" wrapText="1"/>
    </xf>
    <xf numFmtId="0" fontId="0" fillId="3" borderId="4" xfId="0" applyFill="1" applyBorder="1" applyAlignment="1">
      <alignment wrapText="1"/>
    </xf>
    <xf numFmtId="0" fontId="15" fillId="3" borderId="4" xfId="0" applyFont="1" applyFill="1" applyBorder="1"/>
    <xf numFmtId="0" fontId="15" fillId="3" borderId="4" xfId="0" applyFont="1" applyFill="1" applyBorder="1" applyAlignment="1">
      <alignment horizontal="left" vertical="top" wrapText="1"/>
    </xf>
    <xf numFmtId="0" fontId="15" fillId="3" borderId="4" xfId="0" applyFont="1" applyFill="1" applyBorder="1" applyAlignment="1">
      <alignment wrapText="1"/>
    </xf>
    <xf numFmtId="0" fontId="27" fillId="3" borderId="4" xfId="0" applyFont="1" applyFill="1" applyBorder="1" applyAlignment="1">
      <alignment horizontal="left" vertical="top" wrapText="1"/>
    </xf>
    <xf numFmtId="0" fontId="15" fillId="3" borderId="8" xfId="0" applyFont="1" applyFill="1" applyBorder="1" applyAlignment="1">
      <alignment wrapText="1"/>
    </xf>
    <xf numFmtId="0" fontId="2" fillId="7" borderId="4" xfId="0" applyFont="1" applyFill="1" applyBorder="1" applyAlignment="1">
      <alignment horizontal="left" vertical="center"/>
    </xf>
    <xf numFmtId="0" fontId="5" fillId="7" borderId="4" xfId="0" applyFont="1" applyFill="1" applyBorder="1"/>
    <xf numFmtId="0" fontId="2" fillId="7" borderId="4" xfId="0" applyFont="1" applyFill="1" applyBorder="1" applyAlignment="1">
      <alignment horizontal="left" vertical="center" wrapText="1"/>
    </xf>
    <xf numFmtId="0" fontId="40" fillId="7" borderId="4" xfId="0" applyFont="1" applyFill="1" applyBorder="1" applyAlignment="1">
      <alignment vertical="center"/>
    </xf>
    <xf numFmtId="0" fontId="40" fillId="7" borderId="4" xfId="0" applyFont="1" applyFill="1" applyBorder="1" applyAlignment="1">
      <alignment vertical="center" wrapText="1"/>
    </xf>
    <xf numFmtId="0" fontId="40" fillId="7" borderId="3" xfId="0" applyFont="1" applyFill="1" applyBorder="1"/>
    <xf numFmtId="0" fontId="0" fillId="0" borderId="8" xfId="0" applyBorder="1" applyAlignment="1" applyProtection="1">
      <alignment horizontal="center" vertical="top"/>
      <protection locked="0"/>
    </xf>
    <xf numFmtId="0" fontId="3" fillId="9" borderId="0" xfId="0" applyFont="1" applyFill="1" applyAlignment="1">
      <alignment horizontal="left" vertical="top"/>
    </xf>
    <xf numFmtId="0" fontId="5" fillId="9" borderId="12" xfId="0" applyFont="1" applyFill="1" applyBorder="1" applyAlignment="1">
      <alignment horizontal="left" vertical="top"/>
    </xf>
    <xf numFmtId="0" fontId="3" fillId="9" borderId="0" xfId="0" applyFont="1" applyFill="1"/>
    <xf numFmtId="0" fontId="3" fillId="2" borderId="0" xfId="0" applyFont="1" applyFill="1"/>
    <xf numFmtId="0" fontId="2" fillId="9" borderId="4" xfId="0" applyFont="1" applyFill="1" applyBorder="1" applyAlignment="1">
      <alignment vertical="top" wrapText="1"/>
    </xf>
    <xf numFmtId="0" fontId="5" fillId="9" borderId="4" xfId="0" applyFont="1" applyFill="1" applyBorder="1"/>
    <xf numFmtId="0" fontId="0" fillId="9" borderId="4" xfId="0" applyFill="1" applyBorder="1" applyAlignment="1" applyProtection="1">
      <alignment horizontal="center" vertical="top"/>
      <protection locked="0"/>
    </xf>
    <xf numFmtId="0" fontId="0" fillId="9" borderId="0" xfId="0" applyFill="1" applyAlignment="1">
      <alignment horizontal="left" vertical="top"/>
    </xf>
    <xf numFmtId="0" fontId="36" fillId="9" borderId="4" xfId="0" applyFont="1" applyFill="1" applyBorder="1" applyAlignment="1">
      <alignment wrapText="1"/>
    </xf>
    <xf numFmtId="0" fontId="15" fillId="9" borderId="3" xfId="0" applyFont="1" applyFill="1" applyBorder="1" applyAlignment="1">
      <alignment horizontal="left" vertical="top" wrapText="1"/>
    </xf>
    <xf numFmtId="0" fontId="9" fillId="9" borderId="4" xfId="0" applyFont="1" applyFill="1" applyBorder="1" applyAlignment="1">
      <alignment horizontal="left" vertical="center" wrapText="1"/>
    </xf>
    <xf numFmtId="0" fontId="0" fillId="9" borderId="4" xfId="0" applyFill="1" applyBorder="1" applyAlignment="1" applyProtection="1">
      <alignment horizontal="center"/>
      <protection locked="0"/>
    </xf>
    <xf numFmtId="0" fontId="15" fillId="9" borderId="4" xfId="0" applyFont="1" applyFill="1" applyBorder="1" applyAlignment="1">
      <alignment wrapText="1"/>
    </xf>
    <xf numFmtId="0" fontId="52" fillId="9" borderId="4" xfId="0" applyFont="1" applyFill="1" applyBorder="1" applyAlignment="1">
      <alignment horizontal="left" vertical="top" wrapText="1"/>
    </xf>
    <xf numFmtId="0" fontId="15" fillId="9" borderId="4" xfId="0" applyFont="1" applyFill="1" applyBorder="1" applyAlignment="1" applyProtection="1">
      <alignment horizontal="center" vertical="top"/>
      <protection locked="0"/>
    </xf>
    <xf numFmtId="0" fontId="0" fillId="9" borderId="4" xfId="0" applyFill="1" applyBorder="1" applyAlignment="1">
      <alignment vertical="center" wrapText="1"/>
    </xf>
    <xf numFmtId="0" fontId="0" fillId="9" borderId="4" xfId="0" applyFill="1" applyBorder="1" applyAlignment="1">
      <alignment horizontal="left"/>
    </xf>
    <xf numFmtId="0" fontId="0" fillId="9" borderId="9" xfId="0" applyFill="1" applyBorder="1" applyAlignment="1">
      <alignment horizontal="left" vertical="top" wrapText="1"/>
    </xf>
    <xf numFmtId="0" fontId="0" fillId="9" borderId="4" xfId="0" applyFill="1" applyBorder="1" applyAlignment="1">
      <alignment horizontal="center" vertical="center" wrapText="1"/>
    </xf>
    <xf numFmtId="0" fontId="15" fillId="9" borderId="13" xfId="0" applyFont="1" applyFill="1" applyBorder="1" applyAlignment="1">
      <alignment wrapText="1"/>
    </xf>
    <xf numFmtId="0" fontId="15" fillId="9" borderId="0" xfId="0" applyFont="1" applyFill="1" applyAlignment="1">
      <alignment horizontal="left" vertical="top"/>
    </xf>
    <xf numFmtId="0" fontId="0" fillId="9" borderId="4" xfId="0" applyFill="1" applyBorder="1" applyAlignment="1">
      <alignment horizontal="left" wrapText="1"/>
    </xf>
    <xf numFmtId="0" fontId="15" fillId="9" borderId="4" xfId="0" applyFont="1" applyFill="1" applyBorder="1" applyAlignment="1" applyProtection="1">
      <alignment horizontal="center"/>
      <protection locked="0"/>
    </xf>
    <xf numFmtId="0" fontId="15" fillId="9" borderId="0" xfId="0" applyFont="1" applyFill="1" applyAlignment="1">
      <alignment wrapText="1"/>
    </xf>
    <xf numFmtId="0" fontId="0" fillId="9" borderId="4" xfId="0" applyFill="1" applyBorder="1"/>
    <xf numFmtId="0" fontId="15" fillId="9" borderId="8" xfId="0" applyFont="1" applyFill="1" applyBorder="1" applyAlignment="1">
      <alignment wrapText="1"/>
    </xf>
    <xf numFmtId="0" fontId="15" fillId="9" borderId="4" xfId="0" applyFont="1" applyFill="1" applyBorder="1" applyAlignment="1">
      <alignment horizontal="center" vertical="top"/>
    </xf>
    <xf numFmtId="0" fontId="15" fillId="9" borderId="4" xfId="0" applyFont="1" applyFill="1" applyBorder="1" applyAlignment="1">
      <alignment vertical="top"/>
    </xf>
    <xf numFmtId="0" fontId="27" fillId="9" borderId="4" xfId="0" applyFont="1" applyFill="1" applyBorder="1" applyAlignment="1">
      <alignment vertical="top" wrapText="1"/>
    </xf>
    <xf numFmtId="0" fontId="0" fillId="9" borderId="3" xfId="0" applyFill="1" applyBorder="1" applyAlignment="1">
      <alignment horizontal="center" vertical="top" wrapText="1"/>
    </xf>
    <xf numFmtId="0" fontId="15" fillId="9" borderId="12" xfId="0" applyFont="1" applyFill="1" applyBorder="1" applyAlignment="1" applyProtection="1">
      <alignment horizontal="center" vertical="top"/>
      <protection locked="0"/>
    </xf>
    <xf numFmtId="0" fontId="52" fillId="9" borderId="4" xfId="0" applyFont="1" applyFill="1" applyBorder="1" applyAlignment="1">
      <alignment wrapText="1"/>
    </xf>
    <xf numFmtId="0" fontId="37" fillId="9" borderId="4" xfId="0" applyFont="1" applyFill="1" applyBorder="1" applyAlignment="1">
      <alignment wrapText="1"/>
    </xf>
    <xf numFmtId="0" fontId="70" fillId="0" borderId="0" xfId="0" applyFont="1" applyAlignment="1">
      <alignment horizontal="left" vertical="top" wrapText="1"/>
    </xf>
    <xf numFmtId="0" fontId="8" fillId="0" borderId="0" xfId="0" applyFont="1" applyAlignment="1">
      <alignment horizontal="left" vertical="top" wrapText="1"/>
    </xf>
    <xf numFmtId="0" fontId="11" fillId="0" borderId="0" xfId="0" applyFont="1" applyAlignment="1">
      <alignment horizontal="left" vertical="top" wrapText="1"/>
    </xf>
    <xf numFmtId="0" fontId="43" fillId="0" borderId="4" xfId="0" applyFont="1" applyBorder="1" applyAlignment="1">
      <alignment horizontal="center" vertical="top" wrapText="1"/>
    </xf>
    <xf numFmtId="0" fontId="25" fillId="4" borderId="4" xfId="0" applyFont="1" applyFill="1" applyBorder="1" applyAlignment="1">
      <alignment horizontal="left" vertical="top" wrapText="1"/>
    </xf>
    <xf numFmtId="0" fontId="8" fillId="0" borderId="4" xfId="0" applyFont="1" applyBorder="1" applyAlignment="1">
      <alignment horizontal="left" vertical="top" wrapText="1"/>
    </xf>
    <xf numFmtId="0" fontId="19" fillId="0" borderId="4" xfId="0" applyFont="1" applyBorder="1" applyAlignment="1">
      <alignment horizontal="left" vertical="top" wrapText="1"/>
    </xf>
    <xf numFmtId="0" fontId="8" fillId="0" borderId="4" xfId="0" applyFont="1" applyBorder="1" applyAlignment="1">
      <alignment wrapText="1"/>
    </xf>
    <xf numFmtId="0" fontId="25" fillId="9" borderId="4" xfId="0" applyFont="1" applyFill="1" applyBorder="1" applyAlignment="1">
      <alignment horizontal="left" vertical="top" wrapText="1"/>
    </xf>
    <xf numFmtId="0" fontId="8" fillId="2" borderId="4" xfId="0" applyFont="1" applyFill="1" applyBorder="1" applyAlignment="1">
      <alignment horizontal="left" vertical="center" wrapText="1"/>
    </xf>
    <xf numFmtId="0" fontId="8" fillId="0" borderId="3" xfId="0" applyFont="1" applyBorder="1" applyAlignment="1">
      <alignment wrapText="1"/>
    </xf>
    <xf numFmtId="0" fontId="8" fillId="0" borderId="4" xfId="0" applyFont="1" applyBorder="1" applyAlignment="1" applyProtection="1">
      <alignment horizontal="center" wrapText="1"/>
      <protection locked="0"/>
    </xf>
    <xf numFmtId="0" fontId="19" fillId="0" borderId="4" xfId="0" applyFont="1" applyBorder="1" applyAlignment="1">
      <alignment wrapText="1"/>
    </xf>
    <xf numFmtId="0" fontId="8" fillId="0" borderId="4" xfId="0" applyFont="1" applyBorder="1" applyAlignment="1">
      <alignment horizontal="center" vertical="center" wrapText="1"/>
    </xf>
    <xf numFmtId="0" fontId="8" fillId="0" borderId="3" xfId="0" applyFont="1" applyBorder="1" applyAlignment="1">
      <alignment horizontal="left" vertical="center" wrapText="1"/>
    </xf>
    <xf numFmtId="0" fontId="8" fillId="0" borderId="0" xfId="0" applyFont="1" applyAlignment="1">
      <alignment wrapText="1"/>
    </xf>
    <xf numFmtId="0" fontId="19" fillId="0" borderId="3" xfId="0" applyFont="1" applyBorder="1" applyAlignment="1">
      <alignment horizontal="left" vertical="top" wrapText="1"/>
    </xf>
    <xf numFmtId="0" fontId="8" fillId="2" borderId="3" xfId="0" applyFont="1" applyFill="1" applyBorder="1" applyAlignment="1">
      <alignment wrapText="1"/>
    </xf>
    <xf numFmtId="0" fontId="8" fillId="0" borderId="4" xfId="0" applyFont="1" applyBorder="1" applyAlignment="1">
      <alignment horizontal="left" vertical="center" wrapText="1"/>
    </xf>
    <xf numFmtId="0" fontId="25" fillId="9" borderId="4" xfId="0" applyFont="1" applyFill="1" applyBorder="1" applyAlignment="1">
      <alignment horizontal="left" vertical="top"/>
    </xf>
    <xf numFmtId="0" fontId="11" fillId="0" borderId="0" xfId="0" applyFont="1" applyAlignment="1">
      <alignment horizontal="left" vertical="top"/>
    </xf>
    <xf numFmtId="0" fontId="70" fillId="0" borderId="0" xfId="0" applyFont="1" applyAlignment="1">
      <alignment horizontal="left" vertical="top"/>
    </xf>
    <xf numFmtId="0" fontId="8" fillId="0" borderId="0" xfId="0" applyFont="1" applyAlignment="1">
      <alignment horizontal="left" vertical="top"/>
    </xf>
    <xf numFmtId="0" fontId="8" fillId="0" borderId="4" xfId="0" applyFont="1" applyBorder="1" applyAlignment="1">
      <alignment horizontal="left" vertical="top"/>
    </xf>
    <xf numFmtId="0" fontId="19" fillId="2" borderId="9" xfId="0" applyFont="1" applyFill="1" applyBorder="1" applyAlignment="1">
      <alignment horizontal="left" vertical="top"/>
    </xf>
    <xf numFmtId="0" fontId="8" fillId="2" borderId="4" xfId="0" applyFont="1" applyFill="1" applyBorder="1" applyAlignment="1">
      <alignment horizontal="left" vertical="top" wrapText="1"/>
    </xf>
    <xf numFmtId="0" fontId="8" fillId="0" borderId="13" xfId="0" applyFont="1" applyBorder="1" applyAlignment="1">
      <alignment wrapText="1"/>
    </xf>
    <xf numFmtId="0" fontId="8" fillId="0" borderId="3" xfId="0" applyFont="1" applyBorder="1" applyAlignment="1">
      <alignment horizontal="left" vertical="top" wrapText="1"/>
    </xf>
    <xf numFmtId="0" fontId="8" fillId="2" borderId="9" xfId="0" applyFont="1" applyFill="1" applyBorder="1" applyAlignment="1">
      <alignment horizontal="left" vertical="top" wrapText="1"/>
    </xf>
    <xf numFmtId="0" fontId="8" fillId="2" borderId="4" xfId="0" applyFont="1" applyFill="1" applyBorder="1" applyAlignment="1" applyProtection="1">
      <alignment wrapText="1"/>
      <protection locked="0"/>
    </xf>
    <xf numFmtId="0" fontId="25" fillId="9" borderId="4"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70" fillId="0" borderId="0" xfId="0" applyFont="1" applyAlignment="1" applyProtection="1">
      <alignment horizontal="left" vertical="top" wrapText="1"/>
      <protection locked="0"/>
    </xf>
    <xf numFmtId="0" fontId="8" fillId="0" borderId="0" xfId="0" applyFont="1" applyAlignment="1" applyProtection="1">
      <alignment horizontal="left" vertical="top" wrapText="1"/>
      <protection locked="0"/>
    </xf>
    <xf numFmtId="0" fontId="8" fillId="0" borderId="4" xfId="0" applyFont="1" applyBorder="1" applyAlignment="1">
      <alignment vertical="center" wrapText="1"/>
    </xf>
    <xf numFmtId="0" fontId="8" fillId="2" borderId="8" xfId="0" applyFont="1" applyFill="1" applyBorder="1" applyAlignment="1">
      <alignment horizontal="left" vertical="top" wrapText="1"/>
    </xf>
    <xf numFmtId="0" fontId="8" fillId="2" borderId="4" xfId="0" applyFont="1" applyFill="1" applyBorder="1" applyAlignment="1">
      <alignment wrapText="1"/>
    </xf>
    <xf numFmtId="0" fontId="8" fillId="0" borderId="4" xfId="0" applyFont="1" applyBorder="1" applyAlignment="1">
      <alignment horizontal="left" wrapText="1"/>
    </xf>
    <xf numFmtId="0" fontId="8" fillId="0" borderId="9" xfId="0" applyFont="1" applyBorder="1" applyAlignment="1">
      <alignment horizontal="left" vertical="top" wrapText="1"/>
    </xf>
    <xf numFmtId="0" fontId="25" fillId="9" borderId="0" xfId="0" applyFont="1" applyFill="1" applyAlignment="1">
      <alignment horizontal="left" vertical="top" wrapText="1"/>
    </xf>
    <xf numFmtId="0" fontId="25" fillId="9" borderId="12" xfId="0" applyFont="1" applyFill="1" applyBorder="1" applyAlignment="1">
      <alignment horizontal="left" vertical="top"/>
    </xf>
    <xf numFmtId="0" fontId="8" fillId="2" borderId="4" xfId="0" applyFont="1" applyFill="1" applyBorder="1" applyAlignment="1">
      <alignment horizontal="center" vertical="center" wrapText="1"/>
    </xf>
    <xf numFmtId="0" fontId="8" fillId="0" borderId="1" xfId="0" applyFont="1" applyBorder="1" applyAlignment="1">
      <alignment wrapText="1"/>
    </xf>
    <xf numFmtId="0" fontId="43" fillId="4" borderId="4" xfId="0" applyFont="1" applyFill="1" applyBorder="1" applyAlignment="1">
      <alignment horizontal="left" vertical="top" wrapText="1"/>
    </xf>
    <xf numFmtId="0" fontId="19" fillId="0" borderId="13" xfId="0" applyFont="1" applyBorder="1" applyAlignment="1">
      <alignment wrapText="1"/>
    </xf>
    <xf numFmtId="0" fontId="19" fillId="0" borderId="0" xfId="0" applyFont="1" applyAlignment="1">
      <alignment horizontal="left" vertical="top" wrapText="1"/>
    </xf>
    <xf numFmtId="0" fontId="25" fillId="9" borderId="4" xfId="0" applyFont="1" applyFill="1" applyBorder="1" applyAlignment="1">
      <alignment vertical="center" wrapText="1"/>
    </xf>
    <xf numFmtId="0" fontId="19" fillId="2" borderId="4" xfId="0" applyFont="1" applyFill="1" applyBorder="1" applyAlignment="1">
      <alignment wrapText="1"/>
    </xf>
    <xf numFmtId="0" fontId="8" fillId="2" borderId="13" xfId="0" applyFont="1" applyFill="1" applyBorder="1" applyAlignment="1">
      <alignment wrapText="1"/>
    </xf>
    <xf numFmtId="0" fontId="19" fillId="0" borderId="0" xfId="0" applyFont="1" applyAlignment="1">
      <alignment wrapText="1"/>
    </xf>
    <xf numFmtId="0" fontId="11" fillId="9" borderId="4" xfId="0" applyFont="1" applyFill="1" applyBorder="1" applyAlignment="1">
      <alignment horizontal="left" vertical="top" wrapText="1"/>
    </xf>
    <xf numFmtId="0" fontId="19" fillId="0" borderId="4" xfId="0" applyFont="1" applyBorder="1" applyAlignment="1" applyProtection="1">
      <alignment horizontal="center" wrapText="1"/>
      <protection locked="0"/>
    </xf>
    <xf numFmtId="0" fontId="8" fillId="0" borderId="1" xfId="0" applyFont="1" applyBorder="1" applyAlignment="1" applyProtection="1">
      <alignment horizontal="left" vertical="top" wrapText="1"/>
      <protection locked="0"/>
    </xf>
    <xf numFmtId="0" fontId="8" fillId="0" borderId="4" xfId="0" applyFont="1" applyBorder="1" applyAlignment="1">
      <alignment vertical="top" wrapText="1"/>
    </xf>
    <xf numFmtId="0" fontId="19" fillId="0" borderId="9" xfId="0" applyFont="1" applyBorder="1" applyAlignment="1">
      <alignment horizontal="left" vertical="top" wrapText="1"/>
    </xf>
    <xf numFmtId="0" fontId="19" fillId="0" borderId="8" xfId="0" applyFont="1" applyBorder="1" applyAlignment="1">
      <alignment horizontal="left" vertical="top" wrapText="1"/>
    </xf>
    <xf numFmtId="0" fontId="8" fillId="2" borderId="4" xfId="0" applyFont="1" applyFill="1" applyBorder="1" applyAlignment="1" applyProtection="1">
      <alignment horizontal="center" wrapText="1"/>
      <protection locked="0"/>
    </xf>
    <xf numFmtId="0" fontId="8" fillId="2" borderId="4" xfId="0" applyFont="1" applyFill="1" applyBorder="1" applyAlignment="1" applyProtection="1">
      <alignment horizontal="left" vertical="top" wrapText="1"/>
      <protection locked="0"/>
    </xf>
    <xf numFmtId="0" fontId="8" fillId="2" borderId="0" xfId="0" applyFont="1" applyFill="1" applyAlignment="1">
      <alignment wrapText="1"/>
    </xf>
    <xf numFmtId="0" fontId="19" fillId="0" borderId="4" xfId="0" applyFont="1" applyBorder="1" applyAlignment="1">
      <alignment vertical="top" wrapText="1"/>
    </xf>
    <xf numFmtId="0" fontId="19" fillId="0" borderId="4" xfId="0" applyFont="1" applyBorder="1" applyAlignment="1" applyProtection="1">
      <alignment horizontal="center" vertical="top"/>
      <protection locked="0"/>
    </xf>
    <xf numFmtId="0" fontId="19" fillId="0" borderId="4" xfId="0" applyFont="1" applyBorder="1" applyAlignment="1">
      <alignment horizontal="left" vertical="top"/>
    </xf>
    <xf numFmtId="0" fontId="19" fillId="0" borderId="4" xfId="0" applyFont="1" applyBorder="1" applyAlignment="1">
      <alignment horizontal="left" wrapText="1"/>
    </xf>
    <xf numFmtId="0" fontId="72" fillId="0" borderId="4" xfId="0" applyFont="1" applyBorder="1" applyAlignment="1">
      <alignment horizontal="left" vertical="top" wrapText="1"/>
    </xf>
    <xf numFmtId="0" fontId="19" fillId="2" borderId="4" xfId="0" applyFont="1" applyFill="1" applyBorder="1" applyAlignment="1">
      <alignment horizontal="left" vertical="top" wrapText="1"/>
    </xf>
    <xf numFmtId="0" fontId="8" fillId="0" borderId="4" xfId="0" applyFont="1" applyBorder="1" applyAlignment="1" applyProtection="1">
      <alignment wrapText="1"/>
      <protection locked="0"/>
    </xf>
    <xf numFmtId="0" fontId="25" fillId="9" borderId="4" xfId="0" applyFont="1" applyFill="1" applyBorder="1" applyAlignment="1">
      <alignment wrapText="1"/>
    </xf>
    <xf numFmtId="0" fontId="8" fillId="0" borderId="4" xfId="0" applyFont="1" applyBorder="1" applyAlignment="1" applyProtection="1">
      <alignment horizontal="left" wrapText="1"/>
      <protection locked="0"/>
    </xf>
    <xf numFmtId="0" fontId="19" fillId="0" borderId="8" xfId="0" applyFont="1" applyBorder="1" applyAlignment="1">
      <alignment horizontal="left" wrapText="1"/>
    </xf>
    <xf numFmtId="0" fontId="8" fillId="0" borderId="0" xfId="0" applyFont="1" applyAlignment="1">
      <alignment horizontal="left" wrapText="1"/>
    </xf>
    <xf numFmtId="0" fontId="19" fillId="0" borderId="4" xfId="0" applyFont="1" applyBorder="1"/>
    <xf numFmtId="0" fontId="19" fillId="0" borderId="9" xfId="0" applyFont="1" applyBorder="1" applyAlignment="1">
      <alignment horizontal="left" wrapText="1"/>
    </xf>
    <xf numFmtId="0" fontId="8" fillId="0" borderId="12" xfId="0" applyFont="1" applyBorder="1" applyAlignment="1">
      <alignment horizontal="left" vertical="top" wrapText="1"/>
    </xf>
    <xf numFmtId="0" fontId="8" fillId="2" borderId="4" xfId="0" applyFont="1" applyFill="1" applyBorder="1" applyAlignment="1">
      <alignment horizontal="left" wrapText="1"/>
    </xf>
    <xf numFmtId="0" fontId="19" fillId="0" borderId="0" xfId="0" applyFont="1" applyAlignment="1">
      <alignment horizontal="left" wrapText="1"/>
    </xf>
    <xf numFmtId="0" fontId="25" fillId="9" borderId="3" xfId="0" applyFont="1" applyFill="1" applyBorder="1" applyAlignment="1">
      <alignment horizontal="left" vertical="top" wrapText="1"/>
    </xf>
    <xf numFmtId="0" fontId="8" fillId="0" borderId="3" xfId="0" applyFont="1" applyBorder="1" applyAlignment="1">
      <alignment horizontal="center" vertical="top" wrapText="1"/>
    </xf>
    <xf numFmtId="0" fontId="19" fillId="0" borderId="9" xfId="0" applyFont="1" applyBorder="1" applyAlignment="1">
      <alignment horizontal="left" vertical="top"/>
    </xf>
    <xf numFmtId="0" fontId="19" fillId="0" borderId="12" xfId="0" applyFont="1" applyBorder="1" applyAlignment="1" applyProtection="1">
      <alignment horizontal="center" vertical="top"/>
      <protection locked="0"/>
    </xf>
    <xf numFmtId="0" fontId="19" fillId="0" borderId="4" xfId="0" applyFont="1" applyBorder="1" applyAlignment="1" applyProtection="1">
      <alignment horizontal="left" vertical="top"/>
      <protection locked="0"/>
    </xf>
    <xf numFmtId="0" fontId="8" fillId="2" borderId="0" xfId="0" applyFont="1" applyFill="1" applyAlignment="1">
      <alignment horizontal="left" wrapText="1"/>
    </xf>
    <xf numFmtId="0" fontId="71" fillId="0" borderId="0" xfId="0" applyFont="1" applyAlignment="1">
      <alignment horizontal="left" vertical="top" wrapText="1"/>
    </xf>
    <xf numFmtId="0" fontId="70" fillId="0" borderId="0" xfId="0" applyFont="1" applyAlignment="1">
      <alignment horizontal="center" vertical="top" wrapText="1"/>
    </xf>
    <xf numFmtId="0" fontId="70" fillId="2" borderId="0" xfId="0" applyFont="1" applyFill="1" applyAlignment="1">
      <alignment horizontal="left" vertical="top" wrapText="1"/>
    </xf>
    <xf numFmtId="0" fontId="20" fillId="0" borderId="0" xfId="0" applyFont="1" applyAlignment="1">
      <alignment horizontal="left" vertical="top" wrapText="1"/>
    </xf>
    <xf numFmtId="0" fontId="19" fillId="0" borderId="0" xfId="0" applyFont="1" applyAlignment="1">
      <alignment horizontal="center" vertical="top" wrapText="1"/>
    </xf>
    <xf numFmtId="0" fontId="43" fillId="0" borderId="0" xfId="0" applyFont="1" applyAlignment="1">
      <alignment horizontal="left" vertical="top" wrapText="1"/>
    </xf>
    <xf numFmtId="0" fontId="8" fillId="0" borderId="0" xfId="0" applyFont="1" applyAlignment="1">
      <alignment horizontal="center" vertical="top" wrapText="1"/>
    </xf>
    <xf numFmtId="0" fontId="19" fillId="0" borderId="0" xfId="0" applyFont="1" applyAlignment="1">
      <alignment horizontal="left" vertical="top"/>
    </xf>
    <xf numFmtId="0" fontId="25" fillId="4" borderId="4" xfId="0" applyFont="1" applyFill="1" applyBorder="1" applyAlignment="1">
      <alignment horizontal="left" vertical="top"/>
    </xf>
    <xf numFmtId="0" fontId="8" fillId="0" borderId="4" xfId="0" applyFont="1" applyBorder="1" applyAlignment="1" applyProtection="1">
      <alignment horizontal="center" vertical="top"/>
      <protection locked="0"/>
    </xf>
    <xf numFmtId="0" fontId="8" fillId="0" borderId="4" xfId="0" applyFont="1" applyBorder="1" applyAlignment="1" applyProtection="1">
      <alignment horizontal="left" vertical="top"/>
      <protection locked="0"/>
    </xf>
    <xf numFmtId="0" fontId="19" fillId="2" borderId="4" xfId="0" applyFont="1" applyFill="1" applyBorder="1" applyAlignment="1">
      <alignment horizontal="left" vertical="top"/>
    </xf>
    <xf numFmtId="0" fontId="8" fillId="2" borderId="0" xfId="0" applyFont="1" applyFill="1" applyAlignment="1">
      <alignment horizontal="left" vertical="top"/>
    </xf>
    <xf numFmtId="0" fontId="25" fillId="9" borderId="9" xfId="0" applyFont="1" applyFill="1" applyBorder="1" applyAlignment="1">
      <alignment horizontal="left" vertical="top"/>
    </xf>
    <xf numFmtId="0" fontId="8" fillId="0" borderId="9" xfId="0" applyFont="1" applyBorder="1" applyAlignment="1">
      <alignment horizontal="left" vertical="top"/>
    </xf>
    <xf numFmtId="0" fontId="8" fillId="0" borderId="9" xfId="0" applyFont="1" applyBorder="1" applyAlignment="1" applyProtection="1">
      <alignment horizontal="left" vertical="top"/>
      <protection locked="0"/>
    </xf>
    <xf numFmtId="0" fontId="25" fillId="9" borderId="3" xfId="0" applyFont="1" applyFill="1" applyBorder="1" applyAlignment="1">
      <alignment horizontal="left" vertical="top"/>
    </xf>
    <xf numFmtId="0" fontId="8" fillId="2" borderId="12" xfId="0" applyFont="1" applyFill="1" applyBorder="1" applyAlignment="1">
      <alignment horizontal="left" vertical="top" wrapText="1"/>
    </xf>
    <xf numFmtId="0" fontId="25" fillId="9" borderId="0" xfId="0" applyFont="1" applyFill="1" applyAlignment="1">
      <alignment horizontal="left" vertical="top"/>
    </xf>
    <xf numFmtId="0" fontId="8" fillId="2" borderId="4" xfId="0" applyFont="1" applyFill="1" applyBorder="1" applyAlignment="1" applyProtection="1">
      <alignment horizontal="center" vertical="top"/>
      <protection locked="0"/>
    </xf>
    <xf numFmtId="0" fontId="25" fillId="9" borderId="4" xfId="0" applyFont="1" applyFill="1" applyBorder="1" applyAlignment="1">
      <alignment horizontal="left" vertical="center"/>
    </xf>
    <xf numFmtId="0" fontId="19" fillId="0" borderId="1" xfId="0" applyFont="1" applyBorder="1" applyAlignment="1">
      <alignment horizontal="left" vertical="top"/>
    </xf>
    <xf numFmtId="0" fontId="19" fillId="0" borderId="0" xfId="0" applyFont="1"/>
    <xf numFmtId="0" fontId="11" fillId="9" borderId="4" xfId="0" applyFont="1" applyFill="1" applyBorder="1" applyAlignment="1">
      <alignment horizontal="left" vertical="top"/>
    </xf>
    <xf numFmtId="0" fontId="8" fillId="2" borderId="3" xfId="0" applyFont="1" applyFill="1" applyBorder="1" applyAlignment="1">
      <alignment horizontal="left" vertical="top" wrapText="1"/>
    </xf>
    <xf numFmtId="0" fontId="8" fillId="0" borderId="0" xfId="0" applyFont="1" applyAlignment="1" applyProtection="1">
      <alignment horizontal="left" vertical="top"/>
      <protection locked="0"/>
    </xf>
    <xf numFmtId="0" fontId="11" fillId="4" borderId="0" xfId="0" applyFont="1" applyFill="1" applyAlignment="1">
      <alignment horizontal="left" vertical="top"/>
    </xf>
    <xf numFmtId="0" fontId="19" fillId="0" borderId="4" xfId="0" applyFont="1" applyBorder="1" applyAlignment="1" applyProtection="1">
      <alignment horizontal="center"/>
      <protection locked="0"/>
    </xf>
    <xf numFmtId="0" fontId="8" fillId="0" borderId="4" xfId="0" applyFont="1" applyBorder="1" applyProtection="1">
      <protection locked="0"/>
    </xf>
    <xf numFmtId="0" fontId="25" fillId="9" borderId="4" xfId="0" applyFont="1" applyFill="1" applyBorder="1"/>
    <xf numFmtId="0" fontId="8" fillId="0" borderId="4" xfId="0" applyFont="1" applyBorder="1"/>
    <xf numFmtId="0" fontId="8" fillId="0" borderId="4" xfId="0" applyFont="1" applyBorder="1" applyAlignment="1" applyProtection="1">
      <alignment horizontal="center"/>
      <protection locked="0"/>
    </xf>
    <xf numFmtId="0" fontId="19" fillId="0" borderId="8" xfId="0" applyFont="1" applyBorder="1" applyAlignment="1">
      <alignment wrapText="1"/>
    </xf>
    <xf numFmtId="0" fontId="19" fillId="0" borderId="8" xfId="0" applyFont="1" applyBorder="1"/>
    <xf numFmtId="0" fontId="8" fillId="0" borderId="1" xfId="0" applyFont="1" applyBorder="1" applyProtection="1">
      <protection locked="0"/>
    </xf>
    <xf numFmtId="0" fontId="11" fillId="9" borderId="0" xfId="0" applyFont="1" applyFill="1"/>
    <xf numFmtId="0" fontId="25" fillId="9" borderId="4" xfId="0" applyFont="1" applyFill="1" applyBorder="1" applyAlignment="1">
      <alignment horizontal="left" vertical="center" wrapText="1"/>
    </xf>
    <xf numFmtId="0" fontId="8" fillId="0" borderId="4" xfId="0" applyFont="1" applyBorder="1" applyAlignment="1">
      <alignment horizontal="center"/>
    </xf>
    <xf numFmtId="0" fontId="43" fillId="2" borderId="4" xfId="0" applyFont="1" applyFill="1" applyBorder="1" applyAlignment="1">
      <alignment horizontal="center" vertical="top" wrapText="1"/>
    </xf>
    <xf numFmtId="9" fontId="8" fillId="0" borderId="4" xfId="0" applyNumberFormat="1" applyFont="1" applyBorder="1" applyProtection="1">
      <protection locked="0"/>
    </xf>
    <xf numFmtId="0" fontId="70" fillId="2" borderId="0" xfId="0" applyFont="1" applyFill="1" applyAlignment="1">
      <alignment horizontal="left" vertical="center"/>
    </xf>
    <xf numFmtId="0" fontId="70" fillId="2" borderId="0" xfId="0" applyFont="1" applyFill="1" applyAlignment="1">
      <alignment horizontal="left" vertical="top"/>
    </xf>
    <xf numFmtId="0" fontId="70" fillId="2" borderId="0" xfId="0" applyFont="1" applyFill="1" applyAlignment="1">
      <alignment horizontal="center" vertical="top"/>
    </xf>
    <xf numFmtId="0" fontId="70" fillId="0" borderId="0" xfId="0" applyFont="1" applyAlignment="1">
      <alignment horizontal="left" vertical="center"/>
    </xf>
    <xf numFmtId="0" fontId="70" fillId="0" borderId="0" xfId="0" applyFont="1" applyAlignment="1">
      <alignment horizontal="center" vertical="top"/>
    </xf>
    <xf numFmtId="0" fontId="11" fillId="0" borderId="0" xfId="0" applyFont="1" applyAlignment="1">
      <alignment horizontal="left" vertical="center"/>
    </xf>
    <xf numFmtId="0" fontId="8" fillId="0" borderId="0" xfId="0" applyFont="1" applyAlignment="1">
      <alignment horizontal="center" vertical="top"/>
    </xf>
    <xf numFmtId="0" fontId="2" fillId="9" borderId="0" xfId="0" applyFont="1" applyFill="1" applyAlignment="1">
      <alignment horizontal="left" vertical="top"/>
    </xf>
    <xf numFmtId="0" fontId="3" fillId="0" borderId="3" xfId="0" applyFont="1" applyBorder="1" applyAlignment="1" applyProtection="1">
      <alignment horizontal="left" vertical="top" wrapText="1"/>
      <protection locked="0"/>
    </xf>
    <xf numFmtId="0" fontId="5" fillId="7" borderId="0" xfId="0" applyFont="1" applyFill="1" applyAlignment="1">
      <alignment horizontal="left" vertical="top"/>
    </xf>
    <xf numFmtId="0" fontId="0" fillId="7" borderId="0" xfId="0" applyFill="1" applyAlignment="1">
      <alignment horizontal="left" vertical="top"/>
    </xf>
    <xf numFmtId="0" fontId="73" fillId="0" borderId="0" xfId="0" applyFont="1" applyAlignment="1">
      <alignment horizontal="left" vertical="top"/>
    </xf>
    <xf numFmtId="0" fontId="0" fillId="0" borderId="4" xfId="0" applyBorder="1" applyAlignment="1" applyProtection="1">
      <alignment vertical="center" wrapText="1"/>
      <protection locked="0"/>
    </xf>
    <xf numFmtId="0" fontId="40" fillId="9" borderId="16" xfId="0" applyFont="1" applyFill="1" applyBorder="1" applyAlignment="1">
      <alignment horizontal="left" vertical="top" wrapText="1"/>
    </xf>
    <xf numFmtId="0" fontId="40" fillId="9" borderId="4" xfId="0" applyFont="1" applyFill="1" applyBorder="1" applyAlignment="1">
      <alignment vertical="top" wrapText="1"/>
    </xf>
    <xf numFmtId="0" fontId="2" fillId="9" borderId="0" xfId="0" applyFont="1" applyFill="1"/>
    <xf numFmtId="0" fontId="40" fillId="9" borderId="1" xfId="0" applyFont="1" applyFill="1" applyBorder="1" applyAlignment="1">
      <alignment vertical="top" wrapText="1"/>
    </xf>
    <xf numFmtId="0" fontId="49" fillId="0" borderId="0" xfId="0" applyFont="1" applyAlignment="1">
      <alignment horizontal="left" vertical="top"/>
    </xf>
    <xf numFmtId="0" fontId="0" fillId="9" borderId="4" xfId="0" applyFill="1" applyBorder="1" applyAlignment="1" applyProtection="1">
      <alignment horizontal="center" vertical="top" wrapText="1"/>
      <protection locked="0"/>
    </xf>
    <xf numFmtId="0" fontId="0" fillId="9" borderId="3" xfId="0" applyFill="1" applyBorder="1" applyAlignment="1">
      <alignment wrapText="1"/>
    </xf>
    <xf numFmtId="0" fontId="0" fillId="2" borderId="4" xfId="0" applyFill="1" applyBorder="1" applyAlignment="1" applyProtection="1">
      <alignment horizontal="center" vertical="top" wrapText="1"/>
      <protection locked="0"/>
    </xf>
    <xf numFmtId="0" fontId="15" fillId="9" borderId="4" xfId="0" applyFont="1" applyFill="1" applyBorder="1" applyAlignment="1" applyProtection="1">
      <alignment horizontal="center" vertical="top" wrapText="1"/>
      <protection locked="0"/>
    </xf>
    <xf numFmtId="0" fontId="9" fillId="9" borderId="12" xfId="0" applyFont="1" applyFill="1" applyBorder="1" applyAlignment="1">
      <alignment horizontal="left" vertical="top" wrapText="1"/>
    </xf>
    <xf numFmtId="0" fontId="9" fillId="9" borderId="7" xfId="0" applyFont="1" applyFill="1" applyBorder="1" applyAlignment="1">
      <alignment horizontal="left" vertical="top" wrapText="1"/>
    </xf>
    <xf numFmtId="0" fontId="0" fillId="9" borderId="4" xfId="0" applyFill="1" applyBorder="1" applyAlignment="1" applyProtection="1">
      <alignment horizontal="center" wrapText="1"/>
      <protection locked="0"/>
    </xf>
    <xf numFmtId="0" fontId="0" fillId="9" borderId="9" xfId="0" applyFill="1" applyBorder="1" applyAlignment="1" applyProtection="1">
      <alignment horizontal="center" wrapText="1"/>
      <protection locked="0"/>
    </xf>
    <xf numFmtId="0" fontId="0" fillId="9" borderId="2" xfId="0" applyFill="1" applyBorder="1" applyAlignment="1" applyProtection="1">
      <alignment horizontal="left" vertical="top"/>
      <protection locked="0"/>
    </xf>
    <xf numFmtId="0" fontId="0" fillId="2" borderId="2" xfId="0" applyFill="1" applyBorder="1" applyAlignment="1" applyProtection="1">
      <alignment horizontal="left" vertical="top"/>
      <protection locked="0"/>
    </xf>
    <xf numFmtId="0" fontId="27" fillId="9" borderId="8" xfId="0" applyFont="1" applyFill="1" applyBorder="1" applyAlignment="1">
      <alignment vertical="top" wrapText="1"/>
    </xf>
    <xf numFmtId="0" fontId="0" fillId="9" borderId="1" xfId="0" applyFill="1" applyBorder="1" applyAlignment="1">
      <alignment horizontal="left" vertical="top"/>
    </xf>
    <xf numFmtId="0" fontId="0" fillId="9" borderId="3" xfId="0" applyFill="1" applyBorder="1"/>
    <xf numFmtId="0" fontId="0" fillId="9" borderId="0" xfId="0" applyFill="1" applyAlignment="1">
      <alignment wrapText="1"/>
    </xf>
    <xf numFmtId="0" fontId="15" fillId="9" borderId="4" xfId="0" applyFont="1" applyFill="1" applyBorder="1" applyAlignment="1" applyProtection="1">
      <alignment horizontal="center" wrapText="1"/>
      <protection locked="0"/>
    </xf>
    <xf numFmtId="0" fontId="9" fillId="9" borderId="13" xfId="0" applyFont="1" applyFill="1" applyBorder="1" applyAlignment="1">
      <alignment horizontal="left" vertical="top" wrapText="1"/>
    </xf>
    <xf numFmtId="9" fontId="36" fillId="9" borderId="4" xfId="1" applyFont="1" applyFill="1" applyBorder="1" applyAlignment="1">
      <alignment vertical="top" wrapText="1"/>
    </xf>
    <xf numFmtId="0" fontId="0" fillId="9" borderId="3" xfId="0" applyFill="1" applyBorder="1" applyAlignment="1" applyProtection="1">
      <alignment horizontal="center" vertical="top" wrapText="1"/>
      <protection locked="0"/>
    </xf>
    <xf numFmtId="0" fontId="15" fillId="9" borderId="12" xfId="0" applyFont="1" applyFill="1" applyBorder="1" applyAlignment="1" applyProtection="1">
      <alignment horizontal="center" vertical="top" wrapText="1"/>
      <protection locked="0"/>
    </xf>
    <xf numFmtId="0" fontId="15" fillId="0" borderId="8" xfId="0" applyFont="1" applyBorder="1" applyAlignment="1">
      <alignment vertical="center" wrapText="1"/>
    </xf>
    <xf numFmtId="0" fontId="0" fillId="9" borderId="4" xfId="0" applyFill="1" applyBorder="1" applyAlignment="1">
      <alignment horizontal="center" wrapText="1"/>
    </xf>
    <xf numFmtId="0" fontId="15" fillId="9" borderId="8" xfId="0" applyFont="1" applyFill="1" applyBorder="1" applyAlignment="1">
      <alignment vertical="center" wrapText="1"/>
    </xf>
    <xf numFmtId="0" fontId="3" fillId="2" borderId="0" xfId="0" applyFont="1" applyFill="1" applyAlignment="1">
      <alignment horizontal="center" vertical="top" wrapText="1"/>
    </xf>
    <xf numFmtId="0" fontId="27" fillId="7" borderId="4" xfId="0" applyFont="1" applyFill="1" applyBorder="1" applyAlignment="1">
      <alignment horizontal="left" vertical="top" wrapText="1"/>
    </xf>
    <xf numFmtId="0" fontId="0" fillId="7" borderId="4" xfId="0" applyFill="1" applyBorder="1" applyAlignment="1">
      <alignment horizontal="left" vertical="top" wrapText="1"/>
    </xf>
    <xf numFmtId="0" fontId="0" fillId="7" borderId="4" xfId="0" applyFill="1" applyBorder="1" applyAlignment="1" applyProtection="1">
      <alignment horizontal="center" vertical="top"/>
      <protection locked="0"/>
    </xf>
    <xf numFmtId="0" fontId="15" fillId="7" borderId="4" xfId="0" applyFont="1" applyFill="1" applyBorder="1" applyAlignment="1">
      <alignment horizontal="left" vertical="top"/>
    </xf>
    <xf numFmtId="0" fontId="0" fillId="7" borderId="4" xfId="0" applyFill="1" applyBorder="1" applyAlignment="1" applyProtection="1">
      <alignment horizontal="left" vertical="top" wrapText="1"/>
      <protection locked="0"/>
    </xf>
    <xf numFmtId="0" fontId="3" fillId="7" borderId="0" xfId="0" applyFont="1" applyFill="1" applyAlignment="1">
      <alignment horizontal="left" vertical="top"/>
    </xf>
    <xf numFmtId="0" fontId="15" fillId="7" borderId="4" xfId="0" applyFont="1" applyFill="1" applyBorder="1" applyAlignment="1">
      <alignment horizontal="left" vertical="top" wrapText="1"/>
    </xf>
    <xf numFmtId="0" fontId="15" fillId="7" borderId="4" xfId="0" applyFont="1" applyFill="1" applyBorder="1" applyAlignment="1" applyProtection="1">
      <alignment horizontal="center" vertical="top"/>
      <protection locked="0"/>
    </xf>
    <xf numFmtId="0" fontId="15" fillId="7" borderId="4" xfId="0" applyFont="1" applyFill="1" applyBorder="1" applyAlignment="1" applyProtection="1">
      <alignment horizontal="left" vertical="top" wrapText="1"/>
      <protection locked="0"/>
    </xf>
    <xf numFmtId="0" fontId="0" fillId="7" borderId="4" xfId="0" applyFill="1" applyBorder="1" applyAlignment="1">
      <alignment wrapText="1"/>
    </xf>
    <xf numFmtId="0" fontId="0" fillId="7" borderId="4" xfId="0" applyFill="1" applyBorder="1" applyAlignment="1" applyProtection="1">
      <alignment horizontal="center"/>
      <protection locked="0"/>
    </xf>
    <xf numFmtId="0" fontId="15" fillId="7" borderId="4" xfId="0" applyFont="1" applyFill="1" applyBorder="1"/>
    <xf numFmtId="0" fontId="0" fillId="7" borderId="4" xfId="0" applyFill="1" applyBorder="1"/>
    <xf numFmtId="0" fontId="27" fillId="7" borderId="4" xfId="0" applyFont="1" applyFill="1" applyBorder="1" applyAlignment="1">
      <alignment horizontal="left" vertical="center" wrapText="1"/>
    </xf>
    <xf numFmtId="0" fontId="0" fillId="7" borderId="4" xfId="0" applyFill="1" applyBorder="1" applyAlignment="1">
      <alignment horizontal="left" vertical="top"/>
    </xf>
    <xf numFmtId="0" fontId="0" fillId="7" borderId="4" xfId="0" applyFill="1" applyBorder="1" applyAlignment="1">
      <alignment horizontal="center" vertical="top"/>
    </xf>
    <xf numFmtId="0" fontId="15" fillId="7" borderId="3" xfId="0" applyFont="1" applyFill="1" applyBorder="1" applyAlignment="1">
      <alignment horizontal="left" vertical="top" wrapText="1"/>
    </xf>
    <xf numFmtId="0" fontId="28" fillId="7" borderId="0" xfId="0" applyFont="1" applyFill="1" applyAlignment="1">
      <alignment wrapText="1"/>
    </xf>
    <xf numFmtId="0" fontId="9" fillId="7" borderId="4" xfId="0" applyFont="1" applyFill="1" applyBorder="1" applyAlignment="1">
      <alignment horizontal="left" vertical="center" wrapText="1"/>
    </xf>
    <xf numFmtId="0" fontId="0" fillId="7" borderId="3" xfId="0" applyFill="1" applyBorder="1" applyAlignment="1">
      <alignment wrapText="1"/>
    </xf>
    <xf numFmtId="0" fontId="27" fillId="7" borderId="3" xfId="0" applyFont="1" applyFill="1" applyBorder="1" applyAlignment="1">
      <alignment horizontal="left" vertical="top" wrapText="1"/>
    </xf>
    <xf numFmtId="0" fontId="0" fillId="7" borderId="4" xfId="0" applyFill="1" applyBorder="1" applyAlignment="1">
      <alignment vertical="top" wrapText="1"/>
    </xf>
    <xf numFmtId="0" fontId="9" fillId="7" borderId="3" xfId="0" applyFont="1" applyFill="1" applyBorder="1" applyAlignment="1">
      <alignment horizontal="left" vertical="top" wrapText="1"/>
    </xf>
    <xf numFmtId="0" fontId="27" fillId="7" borderId="12" xfId="0" applyFont="1" applyFill="1" applyBorder="1" applyAlignment="1">
      <alignment horizontal="left" vertical="top" wrapText="1"/>
    </xf>
    <xf numFmtId="0" fontId="0" fillId="7" borderId="4" xfId="0" applyFill="1" applyBorder="1" applyAlignment="1">
      <alignment vertical="center" wrapText="1"/>
    </xf>
    <xf numFmtId="0" fontId="9" fillId="7" borderId="12" xfId="0" applyFont="1" applyFill="1" applyBorder="1" applyAlignment="1">
      <alignment horizontal="left" vertical="top" wrapText="1"/>
    </xf>
    <xf numFmtId="0" fontId="9" fillId="7" borderId="4" xfId="0" applyFont="1" applyFill="1" applyBorder="1" applyAlignment="1">
      <alignment horizontal="left" vertical="top" wrapText="1"/>
    </xf>
    <xf numFmtId="0" fontId="9" fillId="7" borderId="7" xfId="0" applyFont="1" applyFill="1" applyBorder="1" applyAlignment="1">
      <alignment horizontal="left" vertical="top" wrapText="1"/>
    </xf>
    <xf numFmtId="0" fontId="0" fillId="7" borderId="4" xfId="0" applyFill="1" applyBorder="1" applyAlignment="1">
      <alignment horizontal="left" vertical="center" wrapText="1"/>
    </xf>
    <xf numFmtId="0" fontId="0" fillId="7" borderId="4" xfId="0" applyFill="1" applyBorder="1" applyAlignment="1" applyProtection="1">
      <alignment horizontal="center" wrapText="1"/>
      <protection locked="0"/>
    </xf>
    <xf numFmtId="0" fontId="0" fillId="7" borderId="4" xfId="0" applyFill="1" applyBorder="1" applyAlignment="1">
      <alignment horizontal="center" vertical="center" wrapText="1"/>
    </xf>
    <xf numFmtId="0" fontId="15" fillId="7" borderId="9" xfId="0" applyFont="1" applyFill="1" applyBorder="1" applyAlignment="1">
      <alignment horizontal="left" vertical="top" wrapText="1"/>
    </xf>
    <xf numFmtId="0" fontId="0" fillId="9" borderId="9" xfId="0" applyFill="1" applyBorder="1" applyAlignment="1" applyProtection="1">
      <alignment vertical="center" wrapText="1"/>
      <protection locked="0"/>
    </xf>
    <xf numFmtId="0" fontId="0" fillId="9" borderId="13" xfId="0" applyFill="1" applyBorder="1" applyAlignment="1" applyProtection="1">
      <alignment vertical="center" wrapText="1"/>
      <protection locked="0"/>
    </xf>
    <xf numFmtId="0" fontId="0" fillId="7" borderId="8" xfId="0" applyFill="1" applyBorder="1" applyAlignment="1" applyProtection="1">
      <alignment vertical="center" wrapText="1"/>
      <protection locked="0"/>
    </xf>
    <xf numFmtId="0" fontId="15" fillId="7" borderId="4" xfId="0" applyFont="1" applyFill="1" applyBorder="1" applyAlignment="1">
      <alignment wrapText="1"/>
    </xf>
    <xf numFmtId="0" fontId="0" fillId="7" borderId="0" xfId="0" applyFill="1" applyAlignment="1">
      <alignment horizontal="left" vertical="top" wrapText="1"/>
    </xf>
    <xf numFmtId="0" fontId="15" fillId="7" borderId="3" xfId="0" applyFont="1" applyFill="1" applyBorder="1" applyAlignment="1">
      <alignment vertical="top" wrapText="1"/>
    </xf>
    <xf numFmtId="0" fontId="15" fillId="7" borderId="4" xfId="0" applyFont="1" applyFill="1" applyBorder="1" applyAlignment="1">
      <alignment vertical="top"/>
    </xf>
    <xf numFmtId="0" fontId="15" fillId="7" borderId="4" xfId="0" applyFont="1" applyFill="1" applyBorder="1" applyAlignment="1" applyProtection="1">
      <alignment vertical="top" wrapText="1"/>
      <protection locked="0"/>
    </xf>
    <xf numFmtId="0" fontId="15" fillId="7" borderId="4" xfId="0" applyFont="1" applyFill="1" applyBorder="1" applyAlignment="1" applyProtection="1">
      <alignment horizontal="center" vertical="top" wrapText="1"/>
      <protection locked="0"/>
    </xf>
    <xf numFmtId="0" fontId="15" fillId="7" borderId="4" xfId="0" applyFont="1" applyFill="1" applyBorder="1" applyAlignment="1">
      <alignment vertical="top" wrapText="1"/>
    </xf>
    <xf numFmtId="0" fontId="0" fillId="7" borderId="3" xfId="0" applyFill="1" applyBorder="1" applyAlignment="1">
      <alignment vertical="top" wrapText="1"/>
    </xf>
    <xf numFmtId="0" fontId="0" fillId="7" borderId="4" xfId="0" applyFill="1" applyBorder="1" applyAlignment="1" applyProtection="1">
      <alignment horizontal="center" vertical="top" wrapText="1"/>
      <protection locked="0"/>
    </xf>
    <xf numFmtId="0" fontId="0" fillId="7" borderId="4" xfId="0" applyFill="1" applyBorder="1" applyAlignment="1" applyProtection="1">
      <alignment vertical="top" wrapText="1"/>
      <protection locked="0"/>
    </xf>
    <xf numFmtId="0" fontId="2" fillId="2" borderId="4" xfId="0" applyFont="1" applyFill="1" applyBorder="1" applyAlignment="1">
      <alignment horizontal="left" vertical="top"/>
    </xf>
    <xf numFmtId="0" fontId="0" fillId="2" borderId="4" xfId="0" quotePrefix="1" applyFill="1" applyBorder="1" applyAlignment="1" applyProtection="1">
      <alignment horizontal="left" vertical="top" wrapText="1"/>
      <protection locked="0"/>
    </xf>
    <xf numFmtId="0" fontId="15" fillId="7" borderId="13" xfId="0" applyFont="1" applyFill="1" applyBorder="1" applyAlignment="1">
      <alignment horizontal="left" vertical="top" wrapText="1"/>
    </xf>
    <xf numFmtId="0" fontId="0" fillId="7" borderId="4" xfId="0" applyFill="1" applyBorder="1" applyAlignment="1">
      <alignment horizontal="left" wrapText="1"/>
    </xf>
    <xf numFmtId="0" fontId="15" fillId="7" borderId="4" xfId="0" applyFont="1" applyFill="1" applyBorder="1" applyAlignment="1" applyProtection="1">
      <alignment horizontal="center"/>
      <protection locked="0"/>
    </xf>
    <xf numFmtId="0" fontId="0" fillId="7" borderId="4" xfId="0" applyFill="1" applyBorder="1" applyAlignment="1" applyProtection="1">
      <alignment wrapText="1"/>
      <protection locked="0"/>
    </xf>
    <xf numFmtId="0" fontId="9" fillId="7" borderId="4" xfId="0" applyFont="1" applyFill="1" applyBorder="1" applyAlignment="1">
      <alignment vertical="top" wrapText="1"/>
    </xf>
    <xf numFmtId="0" fontId="15" fillId="7" borderId="4" xfId="0" applyFont="1" applyFill="1" applyBorder="1" applyAlignment="1">
      <alignment horizontal="left" wrapText="1"/>
    </xf>
    <xf numFmtId="0" fontId="27" fillId="7" borderId="4" xfId="0" applyFont="1" applyFill="1" applyBorder="1" applyAlignment="1">
      <alignment vertical="top" wrapText="1"/>
    </xf>
    <xf numFmtId="0" fontId="0" fillId="7" borderId="3" xfId="0" applyFill="1" applyBorder="1" applyAlignment="1">
      <alignment horizontal="center" vertical="top" wrapText="1"/>
    </xf>
    <xf numFmtId="0" fontId="0" fillId="7" borderId="1" xfId="0" applyFill="1" applyBorder="1" applyAlignment="1">
      <alignment wrapText="1"/>
    </xf>
    <xf numFmtId="0" fontId="2" fillId="7" borderId="12" xfId="0" applyFont="1" applyFill="1" applyBorder="1" applyAlignment="1">
      <alignment horizontal="left" vertical="top" wrapText="1"/>
    </xf>
    <xf numFmtId="0" fontId="15" fillId="7" borderId="12" xfId="0" applyFont="1" applyFill="1" applyBorder="1" applyAlignment="1" applyProtection="1">
      <alignment horizontal="center" vertical="top"/>
      <protection locked="0"/>
    </xf>
    <xf numFmtId="0" fontId="15" fillId="7" borderId="9" xfId="0" applyFont="1" applyFill="1" applyBorder="1" applyAlignment="1">
      <alignment horizontal="left" vertical="top"/>
    </xf>
    <xf numFmtId="0" fontId="29" fillId="7" borderId="4" xfId="0" applyFont="1" applyFill="1" applyBorder="1" applyAlignment="1">
      <alignment wrapText="1"/>
    </xf>
    <xf numFmtId="0" fontId="39" fillId="7" borderId="4" xfId="0" applyFont="1" applyFill="1" applyBorder="1" applyAlignment="1">
      <alignment horizontal="left" vertical="top"/>
    </xf>
    <xf numFmtId="0" fontId="3" fillId="0" borderId="0" xfId="0" applyFont="1" applyBorder="1" applyAlignment="1">
      <alignment horizontal="left" vertical="center"/>
    </xf>
    <xf numFmtId="0" fontId="3" fillId="0" borderId="0" xfId="0" applyFont="1" applyBorder="1" applyAlignment="1">
      <alignment vertical="top"/>
    </xf>
    <xf numFmtId="0" fontId="3" fillId="0" borderId="0" xfId="0" applyFont="1" applyBorder="1" applyAlignment="1">
      <alignment horizontal="center" vertical="top"/>
    </xf>
    <xf numFmtId="0" fontId="3" fillId="0" borderId="0" xfId="0" applyFont="1" applyBorder="1" applyAlignment="1">
      <alignment horizontal="left" vertical="top" wrapText="1"/>
    </xf>
    <xf numFmtId="0" fontId="15" fillId="0" borderId="0" xfId="0" applyFont="1" applyBorder="1" applyAlignment="1">
      <alignment horizontal="left" vertical="top"/>
    </xf>
    <xf numFmtId="0" fontId="3" fillId="2" borderId="0" xfId="0" applyFont="1" applyFill="1" applyBorder="1" applyAlignment="1">
      <alignment horizontal="left" vertical="top"/>
    </xf>
    <xf numFmtId="0" fontId="3" fillId="2" borderId="0" xfId="0" applyFont="1" applyFill="1" applyBorder="1" applyAlignment="1">
      <alignment horizontal="left" vertical="top" wrapText="1"/>
    </xf>
    <xf numFmtId="0" fontId="71" fillId="2" borderId="0" xfId="0" applyFont="1" applyFill="1" applyAlignment="1">
      <alignment horizontal="left" vertical="top" wrapText="1"/>
    </xf>
    <xf numFmtId="0" fontId="70" fillId="2" borderId="0" xfId="0" applyFont="1" applyFill="1" applyAlignment="1">
      <alignment horizontal="center" vertical="top" wrapText="1"/>
    </xf>
    <xf numFmtId="0" fontId="3" fillId="2" borderId="0" xfId="0" applyFont="1" applyFill="1" applyAlignment="1">
      <alignment horizontal="center"/>
    </xf>
    <xf numFmtId="0" fontId="39" fillId="2" borderId="0" xfId="0" applyFont="1" applyFill="1" applyBorder="1" applyAlignment="1">
      <alignment vertical="top"/>
    </xf>
    <xf numFmtId="0" fontId="3" fillId="2" borderId="0" xfId="0" applyFont="1" applyFill="1" applyBorder="1"/>
    <xf numFmtId="0" fontId="3" fillId="2" borderId="0" xfId="0" applyFont="1" applyFill="1" applyAlignment="1">
      <alignment horizontal="left" wrapText="1"/>
    </xf>
    <xf numFmtId="0" fontId="20" fillId="0" borderId="4" xfId="0" applyFont="1" applyBorder="1" applyAlignment="1" applyProtection="1">
      <alignment horizontal="left" vertical="top" wrapText="1"/>
      <protection hidden="1"/>
    </xf>
    <xf numFmtId="0" fontId="19" fillId="0" borderId="4" xfId="0" applyFont="1" applyBorder="1" applyAlignment="1" applyProtection="1">
      <alignment horizontal="left" vertical="center" wrapText="1"/>
      <protection hidden="1"/>
    </xf>
    <xf numFmtId="0" fontId="20" fillId="0" borderId="4" xfId="0" applyFont="1" applyBorder="1" applyAlignment="1">
      <alignment horizontal="left" vertical="center" wrapText="1"/>
    </xf>
    <xf numFmtId="0" fontId="0" fillId="2" borderId="0" xfId="0" applyFill="1" applyAlignment="1">
      <alignment wrapText="1"/>
    </xf>
    <xf numFmtId="9" fontId="66" fillId="5" borderId="4" xfId="1" applyFont="1" applyFill="1" applyBorder="1" applyAlignment="1">
      <alignment horizontal="center" wrapText="1"/>
    </xf>
    <xf numFmtId="9" fontId="0" fillId="2" borderId="0" xfId="1" applyFont="1" applyFill="1" applyAlignment="1">
      <alignment horizontal="center" wrapText="1"/>
    </xf>
    <xf numFmtId="0" fontId="0" fillId="2" borderId="0" xfId="0" applyFill="1" applyAlignment="1">
      <alignment horizontal="center" wrapText="1"/>
    </xf>
    <xf numFmtId="0" fontId="29" fillId="2" borderId="31" xfId="0" applyFont="1" applyFill="1" applyBorder="1" applyAlignment="1">
      <alignment horizontal="center"/>
    </xf>
    <xf numFmtId="9" fontId="74" fillId="2" borderId="32" xfId="0" applyNumberFormat="1" applyFont="1" applyFill="1" applyBorder="1" applyAlignment="1">
      <alignment horizontal="center"/>
    </xf>
    <xf numFmtId="0" fontId="29" fillId="2" borderId="33" xfId="0" applyFont="1" applyFill="1" applyBorder="1" applyAlignment="1">
      <alignment horizontal="center"/>
    </xf>
    <xf numFmtId="9" fontId="74" fillId="2" borderId="33" xfId="0" applyNumberFormat="1" applyFont="1" applyFill="1" applyBorder="1" applyAlignment="1">
      <alignment horizontal="center"/>
    </xf>
    <xf numFmtId="0" fontId="29" fillId="2" borderId="0" xfId="0" applyFont="1" applyFill="1" applyBorder="1" applyAlignment="1">
      <alignment horizontal="center"/>
    </xf>
    <xf numFmtId="9" fontId="74" fillId="2" borderId="0" xfId="0" applyNumberFormat="1" applyFont="1" applyFill="1" applyBorder="1" applyAlignment="1">
      <alignment horizontal="center"/>
    </xf>
    <xf numFmtId="9" fontId="74" fillId="2" borderId="28" xfId="0" applyNumberFormat="1" applyFont="1" applyFill="1" applyBorder="1" applyAlignment="1">
      <alignment horizontal="center"/>
    </xf>
    <xf numFmtId="9" fontId="74" fillId="2" borderId="29" xfId="0" applyNumberFormat="1" applyFont="1" applyFill="1" applyBorder="1" applyAlignment="1">
      <alignment horizontal="center"/>
    </xf>
    <xf numFmtId="0" fontId="41" fillId="4" borderId="8" xfId="0" applyFont="1" applyFill="1" applyBorder="1" applyAlignment="1">
      <alignment horizontal="left" vertical="center" wrapText="1"/>
    </xf>
    <xf numFmtId="0" fontId="25" fillId="4" borderId="34" xfId="0" applyFont="1" applyFill="1" applyBorder="1" applyAlignment="1">
      <alignment horizontal="left" vertical="center" wrapText="1"/>
    </xf>
    <xf numFmtId="0" fontId="25" fillId="4" borderId="37" xfId="0" applyFont="1" applyFill="1" applyBorder="1" applyAlignment="1">
      <alignment horizontal="center" vertical="center" wrapText="1"/>
    </xf>
    <xf numFmtId="0" fontId="25" fillId="4" borderId="38" xfId="0" applyFont="1" applyFill="1" applyBorder="1" applyAlignment="1">
      <alignment horizontal="center" vertical="center" wrapText="1"/>
    </xf>
    <xf numFmtId="0" fontId="17" fillId="8" borderId="39" xfId="0" applyFont="1" applyFill="1" applyBorder="1" applyAlignment="1">
      <alignment vertical="center" wrapText="1"/>
    </xf>
    <xf numFmtId="0" fontId="17" fillId="8" borderId="42" xfId="0" applyFont="1" applyFill="1" applyBorder="1" applyAlignment="1">
      <alignment vertical="center" wrapText="1"/>
    </xf>
    <xf numFmtId="0" fontId="17" fillId="8" borderId="43" xfId="0" applyFont="1" applyFill="1" applyBorder="1" applyAlignment="1">
      <alignment horizontal="center" vertical="center" wrapText="1"/>
    </xf>
    <xf numFmtId="0" fontId="17" fillId="8" borderId="24" xfId="0" applyFont="1" applyFill="1" applyBorder="1" applyAlignment="1">
      <alignment vertical="center" wrapText="1"/>
    </xf>
    <xf numFmtId="0" fontId="17" fillId="8" borderId="13" xfId="0" applyFont="1" applyFill="1" applyBorder="1" applyAlignment="1">
      <alignment vertical="center" wrapText="1"/>
    </xf>
    <xf numFmtId="0" fontId="34" fillId="2" borderId="31" xfId="0" applyFont="1" applyFill="1" applyBorder="1" applyAlignment="1">
      <alignment horizontal="center" vertical="center" wrapText="1"/>
    </xf>
    <xf numFmtId="9" fontId="74" fillId="2" borderId="32" xfId="0" applyNumberFormat="1" applyFont="1" applyFill="1" applyBorder="1" applyAlignment="1">
      <alignment horizontal="center" vertical="center"/>
    </xf>
    <xf numFmtId="0" fontId="34" fillId="2" borderId="0" xfId="0" applyFont="1" applyFill="1" applyBorder="1" applyAlignment="1">
      <alignment horizontal="center" vertical="center" wrapText="1"/>
    </xf>
    <xf numFmtId="0" fontId="34" fillId="2" borderId="31" xfId="0" applyFont="1" applyFill="1" applyBorder="1" applyAlignment="1">
      <alignment horizontal="center" vertical="center"/>
    </xf>
    <xf numFmtId="0" fontId="34" fillId="2" borderId="0" xfId="0" applyFont="1" applyFill="1" applyBorder="1" applyAlignment="1">
      <alignment horizontal="center" vertical="center"/>
    </xf>
    <xf numFmtId="0" fontId="34" fillId="2" borderId="33" xfId="0" applyFont="1" applyFill="1" applyBorder="1" applyAlignment="1">
      <alignment horizontal="center" vertical="center"/>
    </xf>
    <xf numFmtId="9" fontId="74" fillId="2" borderId="28" xfId="0" applyNumberFormat="1" applyFont="1" applyFill="1" applyBorder="1" applyAlignment="1">
      <alignment horizontal="center" vertical="center"/>
    </xf>
    <xf numFmtId="9" fontId="74" fillId="2" borderId="29" xfId="0" applyNumberFormat="1" applyFont="1" applyFill="1" applyBorder="1" applyAlignment="1">
      <alignment horizontal="center" vertical="center"/>
    </xf>
    <xf numFmtId="9" fontId="7" fillId="2" borderId="29" xfId="0" applyNumberFormat="1" applyFont="1" applyFill="1" applyBorder="1" applyAlignment="1">
      <alignment horizontal="center" vertical="center"/>
    </xf>
    <xf numFmtId="0" fontId="34" fillId="2" borderId="14" xfId="0" applyFont="1" applyFill="1" applyBorder="1" applyAlignment="1">
      <alignment horizontal="center" vertical="center"/>
    </xf>
    <xf numFmtId="9" fontId="74" fillId="2" borderId="0" xfId="0" applyNumberFormat="1" applyFont="1" applyFill="1" applyBorder="1" applyAlignment="1">
      <alignment horizontal="center" vertical="center"/>
    </xf>
    <xf numFmtId="0" fontId="34" fillId="2" borderId="33" xfId="0" applyFont="1" applyFill="1" applyBorder="1" applyAlignment="1">
      <alignment horizontal="center" vertical="center" wrapText="1"/>
    </xf>
    <xf numFmtId="9" fontId="74" fillId="2" borderId="33" xfId="0" applyNumberFormat="1" applyFont="1" applyFill="1" applyBorder="1" applyAlignment="1">
      <alignment horizontal="center" vertical="center"/>
    </xf>
    <xf numFmtId="9" fontId="66" fillId="16" borderId="4" xfId="1" applyFont="1" applyFill="1" applyBorder="1" applyAlignment="1">
      <alignment horizontal="center" wrapText="1"/>
    </xf>
    <xf numFmtId="0" fontId="66" fillId="16" borderId="4" xfId="0" applyFont="1" applyFill="1" applyBorder="1" applyAlignment="1">
      <alignment horizontal="center" wrapText="1"/>
    </xf>
    <xf numFmtId="0" fontId="41" fillId="8" borderId="25" xfId="0" applyFont="1" applyFill="1" applyBorder="1" applyAlignment="1">
      <alignment vertical="center" wrapText="1"/>
    </xf>
    <xf numFmtId="0" fontId="40" fillId="4" borderId="3" xfId="0" applyFont="1" applyFill="1" applyBorder="1" applyAlignment="1">
      <alignment horizontal="left" vertical="top"/>
    </xf>
    <xf numFmtId="0" fontId="40" fillId="4" borderId="12" xfId="0" applyFont="1" applyFill="1" applyBorder="1" applyAlignment="1">
      <alignment horizontal="left" vertical="top"/>
    </xf>
    <xf numFmtId="0" fontId="40" fillId="4" borderId="3" xfId="0" applyFont="1" applyFill="1" applyBorder="1" applyAlignment="1">
      <alignment horizontal="left" vertical="top" wrapText="1"/>
    </xf>
    <xf numFmtId="0" fontId="41" fillId="4" borderId="4" xfId="0" applyFont="1" applyFill="1" applyBorder="1" applyAlignment="1">
      <alignment horizontal="left" vertical="top"/>
    </xf>
    <xf numFmtId="0" fontId="41" fillId="4" borderId="4" xfId="0" applyFont="1" applyFill="1" applyBorder="1" applyAlignment="1">
      <alignment horizontal="left" vertical="top" wrapText="1"/>
    </xf>
    <xf numFmtId="0" fontId="41" fillId="4" borderId="12" xfId="0" applyFont="1" applyFill="1" applyBorder="1" applyAlignment="1">
      <alignment horizontal="left" vertical="top"/>
    </xf>
    <xf numFmtId="0" fontId="41" fillId="4" borderId="12" xfId="0" applyFont="1" applyFill="1" applyBorder="1" applyAlignment="1">
      <alignment horizontal="left" vertical="top" wrapText="1"/>
    </xf>
    <xf numFmtId="0" fontId="41" fillId="4" borderId="4" xfId="0" applyFont="1" applyFill="1" applyBorder="1" applyAlignment="1">
      <alignment horizontal="left" vertical="center"/>
    </xf>
    <xf numFmtId="0" fontId="41" fillId="4" borderId="4" xfId="0" applyFont="1" applyFill="1" applyBorder="1" applyAlignment="1">
      <alignment horizontal="left" vertical="center" wrapText="1"/>
    </xf>
    <xf numFmtId="0" fontId="41" fillId="4" borderId="8" xfId="0" applyFont="1" applyFill="1" applyBorder="1" applyAlignment="1">
      <alignment horizontal="left" vertical="center"/>
    </xf>
    <xf numFmtId="0" fontId="5" fillId="2" borderId="0" xfId="0" applyFont="1" applyFill="1" applyAlignment="1">
      <alignment horizontal="left" vertical="top"/>
    </xf>
    <xf numFmtId="0" fontId="5" fillId="0" borderId="0" xfId="0" applyFont="1" applyFill="1" applyAlignment="1">
      <alignment horizontal="left" vertical="top"/>
    </xf>
    <xf numFmtId="0" fontId="5" fillId="2" borderId="0" xfId="0" applyFont="1" applyFill="1" applyAlignment="1">
      <alignment horizontal="left" vertical="center"/>
    </xf>
    <xf numFmtId="0" fontId="5" fillId="2" borderId="0" xfId="0" applyFont="1" applyFill="1" applyAlignment="1">
      <alignment horizontal="center" vertical="top"/>
    </xf>
    <xf numFmtId="9" fontId="5" fillId="2" borderId="0" xfId="1" applyFont="1" applyFill="1" applyAlignment="1">
      <alignment horizontal="center" vertical="top"/>
    </xf>
    <xf numFmtId="0" fontId="5" fillId="2" borderId="0" xfId="0" applyFont="1" applyFill="1" applyAlignment="1" applyProtection="1">
      <alignment horizontal="left" vertical="top"/>
      <protection hidden="1"/>
    </xf>
    <xf numFmtId="0" fontId="41" fillId="4" borderId="4" xfId="0" applyFont="1" applyFill="1" applyBorder="1" applyAlignment="1">
      <alignment horizontal="center" vertical="center" wrapText="1"/>
    </xf>
    <xf numFmtId="0" fontId="41" fillId="4" borderId="12" xfId="0" applyFont="1" applyFill="1" applyBorder="1" applyAlignment="1">
      <alignment horizontal="center" vertical="center" wrapText="1"/>
    </xf>
    <xf numFmtId="0" fontId="5" fillId="2" borderId="0" xfId="0" applyFont="1" applyFill="1" applyAlignment="1">
      <alignment horizontal="left" wrapText="1"/>
    </xf>
    <xf numFmtId="0" fontId="5" fillId="2" borderId="0" xfId="0" applyFont="1" applyFill="1" applyAlignment="1">
      <alignment horizontal="center"/>
    </xf>
    <xf numFmtId="9" fontId="5" fillId="2" borderId="0" xfId="1" applyFont="1" applyFill="1" applyAlignment="1">
      <alignment horizontal="center"/>
    </xf>
    <xf numFmtId="0" fontId="27" fillId="0" borderId="4" xfId="0" applyFont="1" applyBorder="1" applyAlignment="1">
      <alignment horizontal="left" wrapText="1"/>
    </xf>
    <xf numFmtId="0" fontId="28" fillId="0" borderId="0" xfId="0" applyFont="1" applyAlignment="1">
      <alignment horizontal="left" vertical="top" wrapText="1"/>
    </xf>
    <xf numFmtId="0" fontId="0" fillId="0" borderId="1" xfId="0" applyBorder="1" applyAlignment="1" applyProtection="1">
      <alignment horizontal="center" vertical="top"/>
      <protection locked="0"/>
    </xf>
    <xf numFmtId="0" fontId="62" fillId="0" borderId="4" xfId="0" applyFont="1" applyBorder="1" applyAlignment="1">
      <alignment horizontal="left" vertical="top"/>
    </xf>
    <xf numFmtId="0" fontId="15" fillId="0" borderId="9" xfId="0" applyFont="1" applyBorder="1" applyAlignment="1">
      <alignment horizontal="center" vertical="top" wrapText="1"/>
    </xf>
    <xf numFmtId="0" fontId="41" fillId="4" borderId="12" xfId="0" applyFont="1" applyFill="1" applyBorder="1" applyAlignment="1">
      <alignment horizontal="center" vertical="top"/>
    </xf>
    <xf numFmtId="0" fontId="41" fillId="4" borderId="12" xfId="0" applyFont="1" applyFill="1" applyBorder="1" applyAlignment="1">
      <alignment horizontal="center" vertical="top" wrapText="1"/>
    </xf>
    <xf numFmtId="0" fontId="0" fillId="0" borderId="0" xfId="0" applyAlignment="1">
      <alignment vertical="center" wrapText="1"/>
    </xf>
    <xf numFmtId="0" fontId="9" fillId="0" borderId="3" xfId="0" applyFont="1" applyBorder="1" applyAlignment="1">
      <alignment wrapText="1"/>
    </xf>
    <xf numFmtId="0" fontId="28" fillId="0" borderId="0" xfId="0" applyFont="1" applyAlignment="1">
      <alignment vertical="top" wrapText="1"/>
    </xf>
    <xf numFmtId="0" fontId="0" fillId="2" borderId="4" xfId="0" applyFill="1" applyBorder="1" applyAlignment="1" applyProtection="1">
      <alignment vertical="top" wrapText="1"/>
      <protection locked="0"/>
    </xf>
    <xf numFmtId="0" fontId="0" fillId="2" borderId="4" xfId="0" applyFill="1" applyBorder="1" applyAlignment="1" applyProtection="1">
      <alignment vertical="top"/>
      <protection locked="0"/>
    </xf>
    <xf numFmtId="0" fontId="0" fillId="0" borderId="2" xfId="0" applyBorder="1" applyAlignment="1" applyProtection="1">
      <alignment horizontal="center" vertical="top"/>
      <protection locked="0"/>
    </xf>
    <xf numFmtId="0" fontId="0" fillId="2" borderId="9" xfId="0" applyFill="1" applyBorder="1" applyAlignment="1" applyProtection="1">
      <alignment vertical="top"/>
      <protection locked="0"/>
    </xf>
    <xf numFmtId="0" fontId="0" fillId="0" borderId="1" xfId="0" applyBorder="1" applyAlignment="1">
      <alignment vertical="top" wrapText="1"/>
    </xf>
    <xf numFmtId="0" fontId="15" fillId="2" borderId="4" xfId="0" applyFont="1" applyFill="1" applyBorder="1" applyAlignment="1" applyProtection="1">
      <alignment vertical="top"/>
      <protection locked="0"/>
    </xf>
    <xf numFmtId="0" fontId="15" fillId="2" borderId="4" xfId="0" applyFont="1" applyFill="1" applyBorder="1" applyAlignment="1">
      <alignment vertical="top"/>
    </xf>
    <xf numFmtId="0" fontId="0" fillId="2" borderId="4" xfId="0" applyFill="1" applyBorder="1" applyAlignment="1">
      <alignment vertical="top"/>
    </xf>
    <xf numFmtId="0" fontId="3" fillId="0" borderId="0" xfId="0" applyFont="1" applyFill="1" applyAlignment="1">
      <alignment horizontal="left" vertical="top"/>
    </xf>
    <xf numFmtId="0" fontId="41" fillId="4" borderId="4" xfId="0" applyFont="1" applyFill="1" applyBorder="1" applyAlignment="1">
      <alignment horizontal="center" vertical="top" wrapText="1"/>
    </xf>
    <xf numFmtId="0" fontId="59" fillId="2" borderId="4" xfId="0" applyFont="1" applyFill="1" applyBorder="1" applyAlignment="1">
      <alignment vertical="top" wrapText="1"/>
    </xf>
    <xf numFmtId="0" fontId="15" fillId="12" borderId="4" xfId="0" applyFont="1" applyFill="1" applyBorder="1" applyAlignment="1">
      <alignment vertical="top" wrapText="1"/>
    </xf>
    <xf numFmtId="0" fontId="15" fillId="12" borderId="7" xfId="0" applyFont="1" applyFill="1" applyBorder="1" applyAlignment="1">
      <alignment vertical="top" wrapText="1"/>
    </xf>
    <xf numFmtId="0" fontId="41" fillId="4" borderId="4" xfId="0" applyFont="1" applyFill="1" applyBorder="1" applyAlignment="1">
      <alignment horizontal="center" vertical="top"/>
    </xf>
    <xf numFmtId="0" fontId="41" fillId="4" borderId="8" xfId="0" applyFont="1" applyFill="1" applyBorder="1" applyAlignment="1">
      <alignment horizontal="center" vertical="top" wrapText="1"/>
    </xf>
    <xf numFmtId="0" fontId="41" fillId="4" borderId="8" xfId="0" applyFont="1" applyFill="1" applyBorder="1" applyAlignment="1">
      <alignment horizontal="center" vertical="top"/>
    </xf>
    <xf numFmtId="0" fontId="5" fillId="2" borderId="0" xfId="0" applyFont="1" applyFill="1" applyAlignment="1">
      <alignment vertical="center"/>
    </xf>
    <xf numFmtId="0" fontId="41" fillId="4" borderId="18" xfId="0" applyFont="1" applyFill="1" applyBorder="1" applyAlignment="1">
      <alignment horizontal="center" vertical="top" wrapText="1"/>
    </xf>
    <xf numFmtId="0" fontId="40" fillId="4" borderId="4" xfId="0" applyFont="1" applyFill="1" applyBorder="1" applyAlignment="1">
      <alignment horizontal="center" vertical="top" wrapText="1"/>
    </xf>
    <xf numFmtId="16" fontId="0" fillId="0" borderId="4" xfId="0" applyNumberFormat="1" applyBorder="1" applyAlignment="1">
      <alignment vertical="top" wrapText="1"/>
    </xf>
    <xf numFmtId="0" fontId="0" fillId="0" borderId="4" xfId="0" applyBorder="1" applyAlignment="1" applyProtection="1">
      <alignment vertical="top"/>
      <protection locked="0"/>
    </xf>
    <xf numFmtId="0" fontId="0" fillId="0" borderId="3" xfId="0" applyBorder="1" applyAlignment="1">
      <alignment vertical="top"/>
    </xf>
    <xf numFmtId="0" fontId="4" fillId="0" borderId="4" xfId="0" applyFont="1" applyBorder="1" applyAlignment="1">
      <alignment horizontal="center" wrapText="1"/>
    </xf>
    <xf numFmtId="0" fontId="3" fillId="2" borderId="0" xfId="0" applyFont="1" applyFill="1" applyAlignment="1">
      <alignment horizontal="left"/>
    </xf>
    <xf numFmtId="0" fontId="0" fillId="0" borderId="0" xfId="0" applyFont="1" applyAlignment="1">
      <alignment horizontal="left"/>
    </xf>
    <xf numFmtId="0" fontId="5" fillId="2" borderId="0" xfId="0" applyFont="1" applyFill="1" applyAlignment="1">
      <alignment horizontal="left"/>
    </xf>
    <xf numFmtId="0" fontId="5" fillId="2" borderId="0" xfId="0" applyFont="1" applyFill="1" applyAlignment="1" applyProtection="1">
      <alignment horizontal="left"/>
      <protection hidden="1"/>
    </xf>
    <xf numFmtId="0" fontId="52" fillId="0" borderId="4" xfId="0" applyFont="1" applyBorder="1" applyAlignment="1">
      <alignment vertical="top" wrapText="1"/>
    </xf>
    <xf numFmtId="0" fontId="40" fillId="2" borderId="0" xfId="0" applyFont="1" applyFill="1" applyAlignment="1">
      <alignment horizontal="left" vertical="top"/>
    </xf>
    <xf numFmtId="0" fontId="40" fillId="0" borderId="0" xfId="0" applyFont="1" applyAlignment="1">
      <alignment horizontal="left" vertical="top"/>
    </xf>
    <xf numFmtId="0" fontId="40" fillId="4" borderId="4" xfId="0" applyFont="1" applyFill="1" applyBorder="1" applyAlignment="1">
      <alignment vertical="top"/>
    </xf>
    <xf numFmtId="0" fontId="15" fillId="0" borderId="8" xfId="0" applyFont="1" applyBorder="1" applyAlignment="1" applyProtection="1">
      <alignment horizontal="center" vertical="top"/>
      <protection locked="0"/>
    </xf>
    <xf numFmtId="0" fontId="15" fillId="0" borderId="8" xfId="0" applyFont="1" applyBorder="1" applyAlignment="1">
      <alignment vertical="top"/>
    </xf>
    <xf numFmtId="0" fontId="40" fillId="4" borderId="0" xfId="0" applyFont="1" applyFill="1" applyAlignment="1">
      <alignment vertical="top"/>
    </xf>
    <xf numFmtId="0" fontId="5" fillId="2" borderId="0" xfId="0" applyFont="1" applyFill="1" applyAlignment="1">
      <alignment horizontal="center" vertical="top" wrapText="1"/>
    </xf>
    <xf numFmtId="9" fontId="5" fillId="2" borderId="0" xfId="1" applyFont="1" applyFill="1" applyAlignment="1">
      <alignment horizontal="center" vertical="top" wrapText="1"/>
    </xf>
    <xf numFmtId="0" fontId="66" fillId="2" borderId="0" xfId="0" applyFont="1" applyFill="1" applyAlignment="1">
      <alignment horizontal="left" vertical="top"/>
    </xf>
    <xf numFmtId="0" fontId="25" fillId="0" borderId="0" xfId="0" applyFont="1" applyAlignment="1">
      <alignment horizontal="center" vertical="center" wrapText="1"/>
    </xf>
    <xf numFmtId="0" fontId="20" fillId="0" borderId="15" xfId="0" applyFont="1" applyBorder="1" applyAlignment="1">
      <alignment vertical="center" wrapText="1"/>
    </xf>
    <xf numFmtId="0" fontId="4" fillId="0" borderId="8" xfId="0" applyFont="1" applyBorder="1" applyAlignment="1">
      <alignment horizontal="center" vertical="top"/>
    </xf>
    <xf numFmtId="0" fontId="29" fillId="0" borderId="8" xfId="0" applyFont="1" applyBorder="1" applyAlignment="1">
      <alignment horizontal="center" vertical="top" wrapText="1"/>
    </xf>
    <xf numFmtId="0" fontId="27" fillId="2" borderId="8" xfId="0" applyFont="1" applyFill="1" applyBorder="1" applyAlignment="1">
      <alignment horizontal="left" vertical="top" wrapText="1"/>
    </xf>
    <xf numFmtId="0" fontId="15" fillId="0" borderId="4" xfId="0" applyFont="1" applyBorder="1" applyAlignment="1" applyProtection="1">
      <alignment vertical="top"/>
      <protection locked="0"/>
    </xf>
    <xf numFmtId="0" fontId="2" fillId="2" borderId="0" xfId="0" applyFont="1" applyFill="1" applyAlignment="1">
      <alignment horizontal="left" vertical="top" wrapText="1"/>
    </xf>
    <xf numFmtId="0" fontId="5" fillId="2" borderId="0" xfId="0" applyFont="1" applyFill="1" applyAlignment="1">
      <alignment horizontal="left" vertical="top" wrapText="1"/>
    </xf>
    <xf numFmtId="0" fontId="18" fillId="0" borderId="4" xfId="0" applyFont="1" applyBorder="1" applyAlignment="1">
      <alignment horizontal="left" vertical="center" wrapText="1"/>
    </xf>
    <xf numFmtId="0" fontId="81" fillId="0" borderId="4" xfId="0" applyFont="1" applyBorder="1" applyAlignment="1">
      <alignment horizontal="left" vertical="top" wrapText="1"/>
    </xf>
    <xf numFmtId="9" fontId="18" fillId="2" borderId="3" xfId="1" applyFont="1" applyFill="1" applyBorder="1" applyAlignment="1">
      <alignment horizontal="center" vertical="center" wrapText="1"/>
    </xf>
    <xf numFmtId="0" fontId="41" fillId="4" borderId="0" xfId="0" applyFont="1" applyFill="1" applyAlignment="1">
      <alignment horizontal="center" vertical="top"/>
    </xf>
    <xf numFmtId="0" fontId="11" fillId="2" borderId="0" xfId="0" applyFont="1" applyFill="1" applyAlignment="1">
      <alignment horizontal="left" vertical="center"/>
    </xf>
    <xf numFmtId="0" fontId="11" fillId="2" borderId="0" xfId="0" applyFont="1" applyFill="1" applyAlignment="1">
      <alignment horizontal="left" vertical="top"/>
    </xf>
    <xf numFmtId="0" fontId="11" fillId="2" borderId="0" xfId="0" applyFont="1" applyFill="1" applyAlignment="1">
      <alignment horizontal="center" vertical="top"/>
    </xf>
    <xf numFmtId="9" fontId="11" fillId="2" borderId="0" xfId="1" applyFont="1" applyFill="1" applyAlignment="1">
      <alignment horizontal="center" vertical="top"/>
    </xf>
    <xf numFmtId="0" fontId="11" fillId="2" borderId="0" xfId="0" applyFont="1" applyFill="1" applyAlignment="1" applyProtection="1">
      <alignment horizontal="left" vertical="top"/>
      <protection hidden="1"/>
    </xf>
    <xf numFmtId="0" fontId="11" fillId="0" borderId="0" xfId="0" applyFont="1" applyAlignment="1">
      <alignment horizontal="center" vertical="top"/>
    </xf>
    <xf numFmtId="0" fontId="9" fillId="0" borderId="4" xfId="0" applyFont="1" applyBorder="1" applyAlignment="1" applyProtection="1">
      <alignment horizontal="center" vertical="top"/>
      <protection locked="0"/>
    </xf>
    <xf numFmtId="0" fontId="27" fillId="0" borderId="4" xfId="0" applyFont="1" applyBorder="1" applyAlignment="1">
      <alignment horizontal="left" vertical="top"/>
    </xf>
    <xf numFmtId="0" fontId="9" fillId="0" borderId="4" xfId="0" applyFont="1" applyBorder="1" applyAlignment="1">
      <alignment horizontal="left" vertical="top"/>
    </xf>
    <xf numFmtId="0" fontId="9" fillId="0" borderId="4" xfId="0" applyFont="1" applyBorder="1" applyAlignment="1" applyProtection="1">
      <alignment horizontal="left" vertical="top"/>
      <protection locked="0"/>
    </xf>
    <xf numFmtId="0" fontId="9" fillId="0" borderId="4" xfId="0" applyFont="1" applyBorder="1" applyAlignment="1">
      <alignment horizontal="center" vertical="top"/>
    </xf>
    <xf numFmtId="0" fontId="27" fillId="2" borderId="4" xfId="0" applyFont="1" applyFill="1" applyBorder="1" applyAlignment="1">
      <alignment horizontal="left" vertical="top"/>
    </xf>
    <xf numFmtId="0" fontId="9" fillId="2" borderId="0" xfId="0" applyFont="1" applyFill="1" applyAlignment="1">
      <alignment horizontal="left" vertical="top"/>
    </xf>
    <xf numFmtId="0" fontId="27" fillId="0" borderId="4" xfId="0" applyFont="1" applyBorder="1" applyAlignment="1">
      <alignment wrapText="1"/>
    </xf>
    <xf numFmtId="0" fontId="9" fillId="0" borderId="4" xfId="0" applyFont="1" applyBorder="1" applyAlignment="1" applyProtection="1">
      <alignment horizontal="center" vertical="top" wrapText="1"/>
      <protection locked="0"/>
    </xf>
    <xf numFmtId="0" fontId="27" fillId="2" borderId="9" xfId="0" applyFont="1" applyFill="1" applyBorder="1" applyAlignment="1">
      <alignment horizontal="left" vertical="top"/>
    </xf>
    <xf numFmtId="0" fontId="9" fillId="2" borderId="3" xfId="0" applyFont="1" applyFill="1" applyBorder="1" applyAlignment="1">
      <alignment wrapText="1"/>
    </xf>
    <xf numFmtId="0" fontId="27" fillId="0" borderId="4" xfId="0" applyFont="1" applyBorder="1" applyAlignment="1" applyProtection="1">
      <alignment horizontal="center" vertical="top"/>
      <protection locked="0"/>
    </xf>
    <xf numFmtId="0" fontId="9" fillId="0" borderId="4" xfId="0" applyFont="1" applyBorder="1" applyAlignment="1">
      <alignment vertical="center" wrapText="1"/>
    </xf>
    <xf numFmtId="0" fontId="27" fillId="0" borderId="4" xfId="0" applyFont="1" applyBorder="1"/>
    <xf numFmtId="18" fontId="9" fillId="0" borderId="4" xfId="0" applyNumberFormat="1" applyFont="1" applyBorder="1" applyAlignment="1">
      <alignment horizontal="left" vertical="top"/>
    </xf>
    <xf numFmtId="0" fontId="27" fillId="0" borderId="0" xfId="0" applyFont="1" applyAlignment="1">
      <alignment horizontal="left" vertical="top"/>
    </xf>
    <xf numFmtId="0" fontId="9" fillId="0" borderId="4" xfId="0" applyFont="1" applyBorder="1" applyAlignment="1">
      <alignment horizontal="justify" vertical="top" wrapText="1"/>
    </xf>
    <xf numFmtId="0" fontId="9" fillId="2" borderId="4" xfId="0" applyFont="1" applyFill="1" applyBorder="1" applyAlignment="1" applyProtection="1">
      <alignment horizontal="center" vertical="top"/>
      <protection locked="0"/>
    </xf>
    <xf numFmtId="0" fontId="27" fillId="0" borderId="1" xfId="0" applyFont="1" applyBorder="1" applyAlignment="1">
      <alignment horizontal="left" vertical="top"/>
    </xf>
    <xf numFmtId="0" fontId="9" fillId="0" borderId="0" xfId="0" applyFont="1" applyAlignment="1">
      <alignment horizontal="left" vertical="top"/>
    </xf>
    <xf numFmtId="0" fontId="27" fillId="0" borderId="0" xfId="0" applyFont="1"/>
    <xf numFmtId="0" fontId="9" fillId="0" borderId="9" xfId="0" applyFont="1" applyBorder="1" applyAlignment="1" applyProtection="1">
      <alignment horizontal="left" vertical="top"/>
      <protection locked="0"/>
    </xf>
    <xf numFmtId="0" fontId="27" fillId="0" borderId="4" xfId="0" applyFont="1" applyBorder="1" applyAlignment="1" applyProtection="1">
      <alignment horizontal="center"/>
      <protection locked="0"/>
    </xf>
    <xf numFmtId="0" fontId="9" fillId="0" borderId="4" xfId="0" applyFont="1" applyBorder="1" applyProtection="1">
      <protection locked="0"/>
    </xf>
    <xf numFmtId="0" fontId="9" fillId="0" borderId="4" xfId="0" applyFont="1" applyBorder="1"/>
    <xf numFmtId="0" fontId="9" fillId="0" borderId="4" xfId="0" applyFont="1" applyBorder="1" applyAlignment="1" applyProtection="1">
      <alignment horizontal="center"/>
      <protection locked="0"/>
    </xf>
    <xf numFmtId="0" fontId="27" fillId="0" borderId="8" xfId="0" applyFont="1" applyBorder="1"/>
    <xf numFmtId="0" fontId="9" fillId="0" borderId="1" xfId="0" applyFont="1" applyBorder="1" applyProtection="1">
      <protection locked="0"/>
    </xf>
    <xf numFmtId="0" fontId="9" fillId="0" borderId="4" xfId="0" applyFont="1" applyBorder="1" applyAlignment="1" applyProtection="1">
      <alignment horizontal="center" wrapText="1"/>
      <protection locked="0"/>
    </xf>
    <xf numFmtId="0" fontId="27" fillId="0" borderId="0" xfId="0" applyFont="1" applyAlignment="1">
      <alignment horizontal="center"/>
    </xf>
    <xf numFmtId="0" fontId="27" fillId="0" borderId="4" xfId="0" applyFont="1" applyBorder="1" applyAlignment="1">
      <alignment vertical="top"/>
    </xf>
    <xf numFmtId="0" fontId="27" fillId="0" borderId="4" xfId="0" applyFont="1" applyBorder="1" applyAlignment="1">
      <alignment horizontal="center" vertical="top"/>
    </xf>
    <xf numFmtId="0" fontId="42" fillId="4" borderId="4" xfId="0" applyFont="1" applyFill="1" applyBorder="1"/>
    <xf numFmtId="0" fontId="27" fillId="0" borderId="4" xfId="0" applyFont="1" applyBorder="1" applyAlignment="1" applyProtection="1">
      <alignment horizontal="left" vertical="top" wrapText="1"/>
      <protection locked="0"/>
    </xf>
    <xf numFmtId="0" fontId="9" fillId="0" borderId="1" xfId="0" applyFont="1" applyBorder="1" applyAlignment="1">
      <alignment wrapText="1"/>
    </xf>
    <xf numFmtId="0" fontId="9" fillId="0" borderId="4" xfId="0" applyFont="1" applyBorder="1" applyAlignment="1">
      <alignment horizontal="center"/>
    </xf>
    <xf numFmtId="0" fontId="27" fillId="0" borderId="9" xfId="0" applyFont="1" applyBorder="1" applyAlignment="1">
      <alignment horizontal="left" vertical="top"/>
    </xf>
    <xf numFmtId="0" fontId="9" fillId="2" borderId="4" xfId="0" applyFont="1" applyFill="1" applyBorder="1"/>
    <xf numFmtId="0" fontId="9" fillId="2" borderId="13" xfId="0" applyFont="1" applyFill="1" applyBorder="1" applyAlignment="1">
      <alignment wrapText="1"/>
    </xf>
    <xf numFmtId="9" fontId="9" fillId="0" borderId="4" xfId="0" applyNumberFormat="1" applyFont="1" applyBorder="1" applyProtection="1">
      <protection locked="0"/>
    </xf>
    <xf numFmtId="0" fontId="6" fillId="0" borderId="4" xfId="0" applyFont="1" applyBorder="1" applyAlignment="1">
      <alignment horizontal="center" vertical="top"/>
    </xf>
    <xf numFmtId="0" fontId="34" fillId="0" borderId="4" xfId="0" applyFont="1" applyBorder="1" applyAlignment="1">
      <alignment horizontal="center" vertical="top"/>
    </xf>
    <xf numFmtId="0" fontId="83" fillId="0" borderId="4" xfId="0" applyFont="1" applyBorder="1" applyAlignment="1" applyProtection="1">
      <alignment horizontal="left" vertical="top" wrapText="1"/>
      <protection hidden="1"/>
    </xf>
    <xf numFmtId="0" fontId="83" fillId="0" borderId="4" xfId="0" applyFont="1" applyBorder="1" applyAlignment="1" applyProtection="1">
      <alignment horizontal="left" vertical="center" wrapText="1"/>
      <protection hidden="1"/>
    </xf>
    <xf numFmtId="0" fontId="84" fillId="0" borderId="0" xfId="0" applyFont="1" applyAlignment="1">
      <alignment horizontal="left" vertical="top" wrapText="1"/>
    </xf>
    <xf numFmtId="0" fontId="69" fillId="0" borderId="4" xfId="0" applyFont="1" applyBorder="1" applyAlignment="1">
      <alignment horizontal="left" vertical="center" wrapText="1"/>
    </xf>
    <xf numFmtId="0" fontId="69" fillId="0" borderId="4" xfId="0" applyFont="1" applyBorder="1" applyAlignment="1">
      <alignment horizontal="left" vertical="top" wrapText="1"/>
    </xf>
    <xf numFmtId="9" fontId="16" fillId="2" borderId="3" xfId="0" applyNumberFormat="1" applyFont="1" applyFill="1" applyBorder="1" applyAlignment="1">
      <alignment horizontal="center" vertical="center" wrapText="1"/>
    </xf>
    <xf numFmtId="0" fontId="9" fillId="0" borderId="4" xfId="0" applyFont="1" applyBorder="1" applyAlignment="1" applyProtection="1">
      <alignment horizontal="left" vertical="top" wrapText="1"/>
      <protection locked="0"/>
    </xf>
    <xf numFmtId="0" fontId="27" fillId="0" borderId="4" xfId="0" applyFont="1" applyBorder="1" applyAlignment="1" applyProtection="1">
      <alignment horizontal="center" vertical="top" wrapText="1"/>
      <protection locked="0"/>
    </xf>
    <xf numFmtId="0" fontId="9" fillId="0" borderId="9" xfId="0" applyFont="1" applyBorder="1" applyAlignment="1" applyProtection="1">
      <alignment horizontal="left" vertical="top" wrapText="1"/>
      <protection locked="0"/>
    </xf>
    <xf numFmtId="0" fontId="40" fillId="4" borderId="9" xfId="0" applyFont="1" applyFill="1" applyBorder="1" applyAlignment="1">
      <alignment horizontal="left" vertical="top" wrapText="1"/>
    </xf>
    <xf numFmtId="0" fontId="9" fillId="0" borderId="9" xfId="0" applyFont="1" applyBorder="1" applyAlignment="1" applyProtection="1">
      <alignment horizontal="center" vertical="top" wrapText="1"/>
      <protection locked="0"/>
    </xf>
    <xf numFmtId="0" fontId="9" fillId="2" borderId="4" xfId="0" applyFont="1" applyFill="1" applyBorder="1" applyAlignment="1" applyProtection="1">
      <alignment horizontal="left" vertical="top" wrapText="1"/>
      <protection locked="0"/>
    </xf>
    <xf numFmtId="0" fontId="27" fillId="0" borderId="0" xfId="0" applyFont="1" applyAlignment="1">
      <alignment vertical="top" wrapText="1"/>
    </xf>
    <xf numFmtId="0" fontId="9" fillId="0" borderId="12" xfId="0" applyFont="1" applyBorder="1" applyAlignment="1">
      <alignment vertical="top" wrapText="1"/>
    </xf>
    <xf numFmtId="0" fontId="9" fillId="2" borderId="4" xfId="0" applyFont="1" applyFill="1" applyBorder="1" applyAlignment="1" applyProtection="1">
      <alignment horizontal="center" vertical="top" wrapText="1"/>
      <protection locked="0"/>
    </xf>
    <xf numFmtId="0" fontId="9" fillId="0" borderId="4" xfId="0" applyFont="1" applyBorder="1" applyAlignment="1" applyProtection="1">
      <alignment vertical="top" wrapText="1"/>
      <protection locked="0"/>
    </xf>
    <xf numFmtId="0" fontId="27" fillId="0" borderId="0" xfId="0" applyFont="1" applyAlignment="1">
      <alignment horizontal="center" vertical="top"/>
    </xf>
    <xf numFmtId="0" fontId="28" fillId="0" borderId="4" xfId="0" applyFont="1" applyBorder="1" applyAlignment="1">
      <alignment horizontal="left" vertical="top" wrapText="1"/>
    </xf>
    <xf numFmtId="0" fontId="25" fillId="0" borderId="0" xfId="0" applyFont="1" applyAlignment="1">
      <alignment horizontal="left" vertical="top" wrapText="1"/>
    </xf>
    <xf numFmtId="0" fontId="11" fillId="0" borderId="0" xfId="0" applyFont="1" applyAlignment="1">
      <alignment horizontal="center" vertical="top" wrapText="1"/>
    </xf>
    <xf numFmtId="0" fontId="25" fillId="2" borderId="0" xfId="0" applyFont="1" applyFill="1" applyAlignment="1">
      <alignment horizontal="left" vertical="top" wrapText="1"/>
    </xf>
    <xf numFmtId="0" fontId="11" fillId="2" borderId="0" xfId="0" applyFont="1" applyFill="1" applyAlignment="1">
      <alignment horizontal="left" vertical="top" wrapText="1"/>
    </xf>
    <xf numFmtId="0" fontId="11" fillId="2" borderId="0" xfId="0" applyFont="1" applyFill="1" applyAlignment="1">
      <alignment horizontal="center" vertical="top" wrapText="1"/>
    </xf>
    <xf numFmtId="9" fontId="11" fillId="2" borderId="0" xfId="1" applyFont="1" applyFill="1" applyAlignment="1">
      <alignment horizontal="center" vertical="top" wrapText="1"/>
    </xf>
    <xf numFmtId="0" fontId="2" fillId="2" borderId="0" xfId="0" applyFont="1" applyFill="1" applyBorder="1" applyAlignment="1">
      <alignment vertical="top"/>
    </xf>
    <xf numFmtId="0" fontId="5" fillId="2" borderId="0" xfId="0" applyFont="1" applyFill="1" applyBorder="1" applyAlignment="1">
      <alignment horizontal="left" vertical="top" wrapText="1"/>
    </xf>
    <xf numFmtId="0" fontId="5" fillId="2" borderId="0" xfId="0" applyFont="1" applyFill="1" applyBorder="1"/>
    <xf numFmtId="0" fontId="5" fillId="2" borderId="0" xfId="0" applyFont="1" applyFill="1" applyBorder="1" applyAlignment="1">
      <alignment horizontal="left" vertical="center"/>
    </xf>
    <xf numFmtId="0" fontId="5" fillId="2" borderId="0" xfId="0" applyFont="1" applyFill="1" applyBorder="1" applyAlignment="1">
      <alignment horizontal="left" vertical="top"/>
    </xf>
    <xf numFmtId="9" fontId="5" fillId="2" borderId="0" xfId="1" applyFont="1" applyFill="1" applyBorder="1" applyAlignment="1">
      <alignment horizontal="left" vertical="top"/>
    </xf>
    <xf numFmtId="0" fontId="5" fillId="2" borderId="0" xfId="0" applyFont="1" applyFill="1" applyBorder="1" applyAlignment="1" applyProtection="1">
      <alignment horizontal="left" vertical="top"/>
      <protection hidden="1"/>
    </xf>
    <xf numFmtId="0" fontId="5" fillId="0" borderId="0" xfId="0" applyFont="1" applyBorder="1" applyAlignment="1">
      <alignment horizontal="left" vertical="top"/>
    </xf>
    <xf numFmtId="0" fontId="13" fillId="0" borderId="2" xfId="0" applyFont="1" applyBorder="1" applyAlignment="1" applyProtection="1">
      <alignment horizontal="center" vertical="top"/>
      <protection locked="0"/>
    </xf>
    <xf numFmtId="0" fontId="5" fillId="2" borderId="0" xfId="0" applyFont="1" applyFill="1" applyBorder="1" applyAlignment="1">
      <alignment vertical="top"/>
    </xf>
    <xf numFmtId="0" fontId="5" fillId="2" borderId="0" xfId="0" applyFont="1" applyFill="1" applyBorder="1" applyAlignment="1">
      <alignment horizontal="center" vertical="top"/>
    </xf>
    <xf numFmtId="9" fontId="5" fillId="2" borderId="0" xfId="1" applyFont="1" applyFill="1" applyBorder="1" applyAlignment="1">
      <alignment horizontal="center" vertical="top"/>
    </xf>
    <xf numFmtId="0" fontId="5" fillId="0" borderId="0" xfId="0" applyFont="1" applyBorder="1" applyAlignment="1">
      <alignment horizontal="left" vertical="center"/>
    </xf>
    <xf numFmtId="0" fontId="5" fillId="0" borderId="0" xfId="0" applyFont="1" applyBorder="1" applyAlignment="1">
      <alignment vertical="top"/>
    </xf>
    <xf numFmtId="0" fontId="5" fillId="0" borderId="0" xfId="0" applyFont="1" applyBorder="1" applyAlignment="1">
      <alignment horizontal="center" vertical="top"/>
    </xf>
    <xf numFmtId="0" fontId="5" fillId="0" borderId="0" xfId="0" applyFont="1" applyBorder="1" applyAlignment="1">
      <alignment horizontal="left" vertical="top" wrapText="1"/>
    </xf>
    <xf numFmtId="0" fontId="43" fillId="18" borderId="31" xfId="0" applyFont="1" applyFill="1" applyBorder="1" applyAlignment="1">
      <alignment vertical="center"/>
    </xf>
    <xf numFmtId="0" fontId="55" fillId="2" borderId="20" xfId="0" applyFont="1" applyFill="1" applyBorder="1" applyAlignment="1">
      <alignment horizontal="right" vertical="top" wrapText="1"/>
    </xf>
    <xf numFmtId="0" fontId="0" fillId="0" borderId="13" xfId="0" applyBorder="1" applyAlignment="1">
      <alignment vertical="top" wrapText="1"/>
    </xf>
    <xf numFmtId="0" fontId="0" fillId="0" borderId="3" xfId="0" applyBorder="1" applyAlignment="1" applyProtection="1">
      <alignment vertical="top"/>
      <protection locked="0"/>
    </xf>
    <xf numFmtId="0" fontId="25" fillId="0" borderId="15" xfId="0" applyFont="1" applyBorder="1" applyAlignment="1">
      <alignment horizontal="center" vertical="center" wrapText="1"/>
    </xf>
    <xf numFmtId="0" fontId="5" fillId="0" borderId="0" xfId="0" applyFont="1" applyAlignment="1">
      <alignment vertical="top" wrapText="1"/>
    </xf>
    <xf numFmtId="0" fontId="2" fillId="2" borderId="0" xfId="0" applyFont="1" applyFill="1" applyAlignment="1">
      <alignment horizontal="left" vertical="center"/>
    </xf>
    <xf numFmtId="9" fontId="5" fillId="2" borderId="0" xfId="1" applyFont="1" applyFill="1" applyAlignment="1" applyProtection="1">
      <alignment horizontal="center" vertical="top"/>
      <protection hidden="1"/>
    </xf>
    <xf numFmtId="0" fontId="41" fillId="4" borderId="3" xfId="0" applyFont="1" applyFill="1" applyBorder="1" applyAlignment="1">
      <alignment horizontal="center" vertical="top" wrapText="1"/>
    </xf>
    <xf numFmtId="0" fontId="41" fillId="4" borderId="7" xfId="0" applyFont="1" applyFill="1" applyBorder="1" applyAlignment="1">
      <alignment horizontal="center" vertical="top" wrapText="1"/>
    </xf>
    <xf numFmtId="0" fontId="28" fillId="0" borderId="4" xfId="0" applyFont="1" applyBorder="1" applyAlignment="1">
      <alignment vertical="top" wrapText="1"/>
    </xf>
    <xf numFmtId="0" fontId="5" fillId="0" borderId="0" xfId="0" applyFont="1" applyAlignment="1">
      <alignment horizontal="center" vertical="center"/>
    </xf>
    <xf numFmtId="0" fontId="5" fillId="2" borderId="0" xfId="0" applyFont="1" applyFill="1" applyAlignment="1">
      <alignment horizontal="center" vertical="center"/>
    </xf>
    <xf numFmtId="0" fontId="5" fillId="2" borderId="0" xfId="0" applyFont="1" applyFill="1" applyAlignment="1" applyProtection="1">
      <alignment horizontal="center" vertical="center"/>
      <protection hidden="1"/>
    </xf>
    <xf numFmtId="9" fontId="5" fillId="2" borderId="0" xfId="1" applyFont="1" applyFill="1" applyAlignment="1" applyProtection="1">
      <alignment horizontal="center" vertical="center"/>
      <protection hidden="1"/>
    </xf>
    <xf numFmtId="0" fontId="20" fillId="0" borderId="0" xfId="0" applyFont="1" applyBorder="1" applyAlignment="1">
      <alignment vertical="center" wrapText="1"/>
    </xf>
    <xf numFmtId="0" fontId="3" fillId="2" borderId="16" xfId="0" applyFont="1" applyFill="1" applyBorder="1" applyAlignment="1" applyProtection="1">
      <alignment horizontal="left" vertical="top"/>
      <protection hidden="1"/>
    </xf>
    <xf numFmtId="0" fontId="25" fillId="0" borderId="0" xfId="0" applyFont="1" applyBorder="1" applyAlignment="1">
      <alignment vertical="center" wrapText="1"/>
    </xf>
    <xf numFmtId="0" fontId="25" fillId="0" borderId="16" xfId="0" applyFont="1" applyBorder="1" applyAlignment="1">
      <alignment vertical="center" wrapText="1"/>
    </xf>
    <xf numFmtId="0" fontId="23" fillId="2" borderId="21" xfId="0" applyFont="1" applyFill="1" applyBorder="1" applyAlignment="1">
      <alignment horizontal="center" vertical="center"/>
    </xf>
    <xf numFmtId="0" fontId="23" fillId="2" borderId="22" xfId="0" applyFont="1" applyFill="1" applyBorder="1" applyAlignment="1">
      <alignment horizontal="center" vertical="center"/>
    </xf>
    <xf numFmtId="0" fontId="23" fillId="2" borderId="23" xfId="0" applyFont="1" applyFill="1" applyBorder="1" applyAlignment="1">
      <alignment horizontal="center" vertical="center"/>
    </xf>
    <xf numFmtId="9" fontId="75" fillId="16" borderId="45" xfId="1" applyFont="1" applyFill="1" applyBorder="1" applyAlignment="1">
      <alignment horizontal="center" vertical="center" wrapText="1"/>
    </xf>
    <xf numFmtId="9" fontId="75" fillId="16" borderId="32" xfId="1" applyFont="1" applyFill="1" applyBorder="1" applyAlignment="1">
      <alignment horizontal="center" vertical="center" wrapText="1"/>
    </xf>
    <xf numFmtId="0" fontId="68" fillId="7" borderId="28" xfId="0" applyFont="1" applyFill="1" applyBorder="1" applyAlignment="1">
      <alignment horizontal="center" vertical="center" wrapText="1"/>
    </xf>
    <xf numFmtId="0" fontId="68" fillId="7" borderId="29" xfId="0" applyFont="1" applyFill="1" applyBorder="1" applyAlignment="1">
      <alignment horizontal="center" vertical="center" wrapText="1"/>
    </xf>
    <xf numFmtId="0" fontId="68" fillId="7" borderId="23" xfId="0" applyFont="1" applyFill="1" applyBorder="1" applyAlignment="1">
      <alignment horizontal="center" vertical="center" wrapText="1"/>
    </xf>
    <xf numFmtId="0" fontId="75" fillId="17" borderId="46" xfId="0" applyFont="1" applyFill="1" applyBorder="1" applyAlignment="1">
      <alignment horizontal="center" vertical="top" wrapText="1"/>
    </xf>
    <xf numFmtId="0" fontId="75" fillId="17" borderId="44" xfId="0" applyFont="1" applyFill="1" applyBorder="1" applyAlignment="1">
      <alignment horizontal="center" vertical="top" wrapText="1"/>
    </xf>
    <xf numFmtId="0" fontId="75" fillId="16" borderId="31" xfId="0" applyFont="1" applyFill="1" applyBorder="1" applyAlignment="1">
      <alignment horizontal="center" vertical="top" wrapText="1"/>
    </xf>
    <xf numFmtId="0" fontId="75" fillId="16" borderId="44" xfId="0" applyFont="1" applyFill="1" applyBorder="1" applyAlignment="1">
      <alignment horizontal="center" vertical="top" wrapText="1"/>
    </xf>
    <xf numFmtId="9" fontId="75" fillId="17" borderId="45" xfId="1" applyFont="1" applyFill="1" applyBorder="1" applyAlignment="1">
      <alignment horizontal="center" vertical="center" wrapText="1"/>
    </xf>
    <xf numFmtId="9" fontId="75" fillId="17" borderId="32" xfId="1" applyFont="1" applyFill="1" applyBorder="1" applyAlignment="1">
      <alignment horizontal="center" vertical="center" wrapText="1"/>
    </xf>
    <xf numFmtId="0" fontId="6" fillId="3" borderId="4" xfId="0" applyFont="1" applyFill="1" applyBorder="1" applyAlignment="1">
      <alignment horizontal="left" wrapText="1"/>
    </xf>
    <xf numFmtId="0" fontId="17" fillId="8" borderId="13" xfId="0" applyFont="1" applyFill="1" applyBorder="1" applyAlignment="1">
      <alignment horizontal="center" vertical="center" wrapText="1"/>
    </xf>
    <xf numFmtId="0" fontId="25" fillId="4" borderId="35" xfId="0" applyFont="1" applyFill="1" applyBorder="1" applyAlignment="1">
      <alignment horizontal="center" vertical="center" wrapText="1"/>
    </xf>
    <xf numFmtId="0" fontId="25" fillId="4" borderId="22" xfId="0" applyFont="1" applyFill="1" applyBorder="1" applyAlignment="1">
      <alignment horizontal="center" vertical="center" wrapText="1"/>
    </xf>
    <xf numFmtId="0" fontId="25" fillId="4" borderId="36" xfId="0" applyFont="1" applyFill="1" applyBorder="1" applyAlignment="1">
      <alignment horizontal="center" vertical="center" wrapText="1"/>
    </xf>
    <xf numFmtId="0" fontId="17" fillId="8" borderId="40" xfId="0" applyFont="1" applyFill="1" applyBorder="1" applyAlignment="1">
      <alignment horizontal="center" vertical="center" wrapText="1"/>
    </xf>
    <xf numFmtId="0" fontId="17" fillId="8" borderId="14" xfId="0" applyFont="1" applyFill="1" applyBorder="1" applyAlignment="1">
      <alignment horizontal="center" vertical="center" wrapText="1"/>
    </xf>
    <xf numFmtId="0" fontId="17" fillId="8" borderId="41" xfId="0" applyFont="1" applyFill="1" applyBorder="1" applyAlignment="1">
      <alignment horizontal="center" vertical="center" wrapText="1"/>
    </xf>
    <xf numFmtId="0" fontId="0" fillId="18" borderId="26" xfId="0" applyFill="1" applyBorder="1" applyAlignment="1">
      <alignment horizontal="center"/>
    </xf>
    <xf numFmtId="0" fontId="0" fillId="18" borderId="14" xfId="0" applyFill="1" applyBorder="1" applyAlignment="1">
      <alignment horizontal="center"/>
    </xf>
    <xf numFmtId="0" fontId="0" fillId="18" borderId="23" xfId="0" applyFill="1" applyBorder="1" applyAlignment="1">
      <alignment horizontal="center"/>
    </xf>
    <xf numFmtId="0" fontId="77" fillId="6" borderId="26" xfId="0" applyFont="1" applyFill="1" applyBorder="1" applyAlignment="1">
      <alignment horizontal="center" vertical="center"/>
    </xf>
    <xf numFmtId="0" fontId="77" fillId="6" borderId="14" xfId="0" applyFont="1" applyFill="1" applyBorder="1" applyAlignment="1">
      <alignment horizontal="center" vertical="center"/>
    </xf>
    <xf numFmtId="0" fontId="77" fillId="6" borderId="27" xfId="0" applyFont="1" applyFill="1" applyBorder="1" applyAlignment="1">
      <alignment horizontal="center" vertical="center"/>
    </xf>
    <xf numFmtId="0" fontId="77" fillId="6" borderId="28" xfId="0" applyFont="1" applyFill="1" applyBorder="1" applyAlignment="1">
      <alignment horizontal="center" vertical="center"/>
    </xf>
    <xf numFmtId="0" fontId="77" fillId="6" borderId="29" xfId="0" applyFont="1" applyFill="1" applyBorder="1" applyAlignment="1">
      <alignment horizontal="center" vertical="center"/>
    </xf>
    <xf numFmtId="0" fontId="77" fillId="6" borderId="30" xfId="0" applyFont="1" applyFill="1" applyBorder="1" applyAlignment="1">
      <alignment horizontal="center" vertical="center"/>
    </xf>
    <xf numFmtId="0" fontId="22" fillId="7" borderId="21" xfId="0" applyFont="1" applyFill="1" applyBorder="1" applyAlignment="1">
      <alignment horizontal="center" vertical="center" wrapText="1"/>
    </xf>
    <xf numFmtId="0" fontId="22" fillId="7" borderId="22" xfId="0" applyFont="1" applyFill="1" applyBorder="1" applyAlignment="1">
      <alignment horizontal="center" vertical="center" wrapText="1"/>
    </xf>
    <xf numFmtId="0" fontId="22" fillId="7" borderId="23" xfId="0" applyFont="1" applyFill="1" applyBorder="1" applyAlignment="1">
      <alignment horizontal="center" vertical="center" wrapText="1"/>
    </xf>
    <xf numFmtId="0" fontId="12" fillId="0" borderId="4" xfId="0" applyFont="1" applyBorder="1" applyAlignment="1">
      <alignment horizontal="center" vertical="top"/>
    </xf>
    <xf numFmtId="0" fontId="8" fillId="0" borderId="3" xfId="0" applyFont="1" applyBorder="1" applyAlignment="1">
      <alignment horizontal="right" vertical="top"/>
    </xf>
    <xf numFmtId="0" fontId="11" fillId="0" borderId="2" xfId="0" applyFont="1" applyBorder="1" applyAlignment="1">
      <alignment horizontal="right" vertical="top"/>
    </xf>
    <xf numFmtId="0" fontId="11" fillId="0" borderId="1" xfId="0" applyFont="1" applyBorder="1" applyAlignment="1">
      <alignment horizontal="right" vertical="top"/>
    </xf>
    <xf numFmtId="0" fontId="14" fillId="4" borderId="15" xfId="0" applyFont="1" applyFill="1" applyBorder="1" applyAlignment="1" applyProtection="1">
      <alignment horizontal="center" vertical="top" wrapText="1"/>
      <protection hidden="1"/>
    </xf>
    <xf numFmtId="0" fontId="14" fillId="4" borderId="0" xfId="0" applyFont="1" applyFill="1" applyAlignment="1" applyProtection="1">
      <alignment horizontal="center" vertical="top" wrapText="1"/>
      <protection hidden="1"/>
    </xf>
    <xf numFmtId="0" fontId="16" fillId="0" borderId="4" xfId="0" applyFont="1" applyBorder="1" applyAlignment="1" applyProtection="1">
      <alignment horizontal="center" vertical="top" wrapText="1"/>
      <protection hidden="1"/>
    </xf>
    <xf numFmtId="0" fontId="16" fillId="0" borderId="4" xfId="0" applyFont="1" applyBorder="1" applyAlignment="1" applyProtection="1">
      <alignment horizontal="center" vertical="center" wrapText="1"/>
      <protection hidden="1"/>
    </xf>
    <xf numFmtId="0" fontId="16" fillId="0" borderId="3" xfId="0" applyFont="1" applyBorder="1" applyAlignment="1" applyProtection="1">
      <alignment horizontal="center" vertical="top" wrapText="1"/>
      <protection hidden="1"/>
    </xf>
    <xf numFmtId="0" fontId="13" fillId="7" borderId="11" xfId="0" applyFont="1" applyFill="1" applyBorder="1" applyAlignment="1" applyProtection="1">
      <alignment horizontal="center" vertical="center"/>
      <protection locked="0"/>
    </xf>
    <xf numFmtId="0" fontId="13" fillId="7" borderId="10" xfId="0" applyFont="1" applyFill="1" applyBorder="1" applyAlignment="1" applyProtection="1">
      <alignment horizontal="center" vertical="center"/>
      <protection locked="0"/>
    </xf>
    <xf numFmtId="0" fontId="18" fillId="0" borderId="4" xfId="0" applyFont="1" applyBorder="1" applyAlignment="1" applyProtection="1">
      <alignment horizontal="center" vertical="top" wrapText="1"/>
      <protection hidden="1"/>
    </xf>
    <xf numFmtId="0" fontId="18" fillId="0" borderId="4" xfId="0" applyFont="1" applyBorder="1" applyAlignment="1" applyProtection="1">
      <alignment horizontal="center" vertical="center" wrapText="1"/>
      <protection hidden="1"/>
    </xf>
    <xf numFmtId="0" fontId="18" fillId="0" borderId="12" xfId="0" applyFont="1" applyBorder="1" applyAlignment="1" applyProtection="1">
      <alignment horizontal="center" vertical="top" wrapText="1"/>
      <protection hidden="1"/>
    </xf>
    <xf numFmtId="0" fontId="78" fillId="2" borderId="0" xfId="0" applyFont="1" applyFill="1" applyBorder="1" applyAlignment="1" applyProtection="1">
      <alignment horizontal="center" vertical="top" wrapText="1"/>
      <protection hidden="1"/>
    </xf>
    <xf numFmtId="0" fontId="78" fillId="2" borderId="16" xfId="0" applyFont="1" applyFill="1" applyBorder="1" applyAlignment="1" applyProtection="1">
      <alignment horizontal="center" vertical="top" wrapText="1"/>
      <protection hidden="1"/>
    </xf>
    <xf numFmtId="0" fontId="19" fillId="0" borderId="4" xfId="0" applyFont="1" applyBorder="1" applyAlignment="1" applyProtection="1">
      <alignment horizontal="left" vertical="center" wrapText="1"/>
      <protection hidden="1"/>
    </xf>
    <xf numFmtId="0" fontId="26" fillId="0" borderId="4" xfId="0" applyFont="1" applyBorder="1" applyAlignment="1" applyProtection="1">
      <alignment horizontal="center" vertical="center" wrapText="1"/>
      <protection locked="0"/>
    </xf>
    <xf numFmtId="0" fontId="26" fillId="0" borderId="7" xfId="0" applyFont="1" applyBorder="1" applyAlignment="1" applyProtection="1">
      <alignment horizontal="center" vertical="top" wrapText="1"/>
      <protection locked="0"/>
    </xf>
    <xf numFmtId="0" fontId="40" fillId="2" borderId="0" xfId="0" applyFont="1" applyFill="1" applyBorder="1" applyAlignment="1" applyProtection="1">
      <alignment horizontal="center" vertical="top" wrapText="1"/>
      <protection locked="0"/>
    </xf>
    <xf numFmtId="0" fontId="40" fillId="2" borderId="16" xfId="0" applyFont="1" applyFill="1" applyBorder="1" applyAlignment="1" applyProtection="1">
      <alignment horizontal="center" vertical="top" wrapText="1"/>
      <protection locked="0"/>
    </xf>
    <xf numFmtId="0" fontId="13" fillId="7" borderId="4" xfId="0" applyFont="1" applyFill="1" applyBorder="1" applyAlignment="1" applyProtection="1">
      <alignment horizontal="center" vertical="center" wrapText="1"/>
      <protection hidden="1"/>
    </xf>
    <xf numFmtId="0" fontId="13" fillId="7" borderId="9" xfId="0" applyFont="1" applyFill="1" applyBorder="1" applyAlignment="1" applyProtection="1">
      <alignment horizontal="center" vertical="center" wrapText="1"/>
      <protection hidden="1"/>
    </xf>
    <xf numFmtId="0" fontId="13" fillId="7" borderId="12" xfId="0" applyFont="1" applyFill="1" applyBorder="1" applyAlignment="1" applyProtection="1">
      <alignment horizontal="center" vertical="center" wrapText="1"/>
      <protection hidden="1"/>
    </xf>
    <xf numFmtId="0" fontId="13" fillId="2" borderId="0" xfId="0" applyFont="1" applyFill="1" applyBorder="1" applyAlignment="1" applyProtection="1">
      <alignment horizontal="center" vertical="center" wrapText="1"/>
      <protection hidden="1"/>
    </xf>
    <xf numFmtId="0" fontId="13" fillId="2" borderId="16" xfId="0" applyFont="1" applyFill="1" applyBorder="1" applyAlignment="1" applyProtection="1">
      <alignment horizontal="center" vertical="center" wrapText="1"/>
      <protection hidden="1"/>
    </xf>
    <xf numFmtId="0" fontId="21" fillId="0" borderId="4" xfId="0" applyFont="1" applyBorder="1" applyAlignment="1" applyProtection="1">
      <alignment horizontal="center" vertical="top" wrapText="1"/>
      <protection hidden="1"/>
    </xf>
    <xf numFmtId="0" fontId="21" fillId="0" borderId="4" xfId="0" applyFont="1" applyBorder="1" applyAlignment="1" applyProtection="1">
      <alignment horizontal="center" vertical="center" wrapText="1"/>
      <protection hidden="1"/>
    </xf>
    <xf numFmtId="0" fontId="21" fillId="0" borderId="3" xfId="0" applyFont="1" applyBorder="1" applyAlignment="1" applyProtection="1">
      <alignment horizontal="center" vertical="top" wrapText="1"/>
      <protection hidden="1"/>
    </xf>
    <xf numFmtId="0" fontId="22" fillId="2" borderId="2" xfId="0" applyFont="1" applyFill="1" applyBorder="1" applyAlignment="1" applyProtection="1">
      <alignment horizontal="center" vertical="top" wrapText="1"/>
      <protection hidden="1"/>
    </xf>
    <xf numFmtId="0" fontId="22" fillId="2" borderId="1" xfId="0" applyFont="1" applyFill="1" applyBorder="1" applyAlignment="1" applyProtection="1">
      <alignment horizontal="center" vertical="top" wrapText="1"/>
      <protection hidden="1"/>
    </xf>
    <xf numFmtId="0" fontId="8" fillId="2" borderId="4" xfId="0" applyFont="1" applyFill="1" applyBorder="1" applyAlignment="1">
      <alignment horizontal="left" vertical="center"/>
    </xf>
    <xf numFmtId="0" fontId="26" fillId="0" borderId="4" xfId="0" applyFont="1" applyBorder="1" applyAlignment="1" applyProtection="1">
      <alignment horizontal="center" vertical="top" wrapText="1"/>
      <protection locked="0"/>
    </xf>
    <xf numFmtId="0" fontId="26" fillId="0" borderId="3" xfId="0" applyFont="1" applyBorder="1" applyAlignment="1" applyProtection="1">
      <alignment horizontal="center" vertical="top" wrapText="1"/>
      <protection locked="0"/>
    </xf>
    <xf numFmtId="0" fontId="40" fillId="2" borderId="2" xfId="0" applyFont="1" applyFill="1" applyBorder="1" applyAlignment="1" applyProtection="1">
      <alignment horizontal="center" vertical="top" wrapText="1"/>
      <protection locked="0"/>
    </xf>
    <xf numFmtId="0" fontId="40" fillId="2" borderId="1" xfId="0" applyFont="1" applyFill="1" applyBorder="1" applyAlignment="1" applyProtection="1">
      <alignment horizontal="center" vertical="top" wrapText="1"/>
      <protection locked="0"/>
    </xf>
    <xf numFmtId="9" fontId="23" fillId="0" borderId="4" xfId="1" applyFont="1" applyBorder="1" applyAlignment="1" applyProtection="1">
      <alignment horizontal="center" vertical="center" wrapText="1"/>
      <protection hidden="1"/>
    </xf>
    <xf numFmtId="9" fontId="24" fillId="3" borderId="8" xfId="0" applyNumberFormat="1" applyFont="1" applyFill="1" applyBorder="1" applyAlignment="1">
      <alignment horizontal="center" vertical="center"/>
    </xf>
    <xf numFmtId="0" fontId="0" fillId="0" borderId="7" xfId="0" applyBorder="1"/>
    <xf numFmtId="0" fontId="5" fillId="2" borderId="0" xfId="0" applyFont="1" applyFill="1" applyBorder="1"/>
    <xf numFmtId="0" fontId="5" fillId="2" borderId="16" xfId="0" applyFont="1" applyFill="1" applyBorder="1"/>
    <xf numFmtId="0" fontId="0" fillId="0" borderId="4" xfId="0" applyBorder="1"/>
    <xf numFmtId="0" fontId="0" fillId="0" borderId="3" xfId="0" applyBorder="1"/>
    <xf numFmtId="0" fontId="19" fillId="0" borderId="4" xfId="0" applyFont="1" applyBorder="1" applyAlignment="1" applyProtection="1">
      <alignment horizontal="center" vertical="top" wrapText="1"/>
      <protection locked="0"/>
    </xf>
    <xf numFmtId="0" fontId="19" fillId="0" borderId="4" xfId="0" applyFont="1" applyBorder="1" applyAlignment="1" applyProtection="1">
      <alignment horizontal="center" vertical="center" wrapText="1"/>
      <protection locked="0"/>
    </xf>
    <xf numFmtId="0" fontId="19" fillId="0" borderId="3" xfId="0" applyFont="1" applyBorder="1" applyAlignment="1" applyProtection="1">
      <alignment horizontal="center" vertical="top" wrapText="1"/>
      <protection locked="0"/>
    </xf>
    <xf numFmtId="0" fontId="11" fillId="2" borderId="2" xfId="0" applyFont="1" applyFill="1" applyBorder="1" applyAlignment="1" applyProtection="1">
      <alignment horizontal="center" vertical="top" wrapText="1"/>
      <protection locked="0"/>
    </xf>
    <xf numFmtId="0" fontId="11" fillId="2" borderId="1" xfId="0" applyFont="1" applyFill="1" applyBorder="1" applyAlignment="1" applyProtection="1">
      <alignment horizontal="center" vertical="top" wrapText="1"/>
      <protection locked="0"/>
    </xf>
    <xf numFmtId="0" fontId="20" fillId="0" borderId="13" xfId="0" applyFont="1" applyBorder="1" applyAlignment="1" applyProtection="1">
      <alignment horizontal="left" vertical="top" wrapText="1"/>
      <protection hidden="1"/>
    </xf>
    <xf numFmtId="0" fontId="20" fillId="0" borderId="13" xfId="0" applyFont="1" applyBorder="1" applyAlignment="1" applyProtection="1">
      <alignment horizontal="left" vertical="center" wrapText="1"/>
      <protection hidden="1"/>
    </xf>
    <xf numFmtId="0" fontId="20" fillId="0" borderId="15" xfId="0" applyFont="1" applyBorder="1" applyAlignment="1" applyProtection="1">
      <alignment horizontal="left" vertical="top" wrapText="1"/>
      <protection hidden="1"/>
    </xf>
    <xf numFmtId="0" fontId="25" fillId="2" borderId="0" xfId="0" applyFont="1" applyFill="1" applyBorder="1" applyAlignment="1" applyProtection="1">
      <alignment horizontal="left" vertical="top" wrapText="1"/>
      <protection hidden="1"/>
    </xf>
    <xf numFmtId="0" fontId="25" fillId="2" borderId="16" xfId="0" applyFont="1" applyFill="1" applyBorder="1" applyAlignment="1" applyProtection="1">
      <alignment horizontal="left" vertical="top" wrapText="1"/>
      <protection hidden="1"/>
    </xf>
    <xf numFmtId="0" fontId="19" fillId="0" borderId="13" xfId="0" applyFont="1" applyBorder="1" applyAlignment="1" applyProtection="1">
      <alignment horizontal="center" vertical="top" wrapText="1"/>
      <protection locked="0"/>
    </xf>
    <xf numFmtId="0" fontId="19" fillId="0" borderId="13" xfId="0" applyFont="1" applyBorder="1" applyAlignment="1" applyProtection="1">
      <alignment horizontal="center" vertical="center" wrapText="1"/>
      <protection locked="0"/>
    </xf>
    <xf numFmtId="0" fontId="19" fillId="0" borderId="15" xfId="0" applyFont="1" applyBorder="1" applyAlignment="1" applyProtection="1">
      <alignment horizontal="center" vertical="top" wrapText="1"/>
      <protection locked="0"/>
    </xf>
    <xf numFmtId="0" fontId="11" fillId="2" borderId="0" xfId="0" applyFont="1" applyFill="1" applyBorder="1" applyAlignment="1" applyProtection="1">
      <alignment horizontal="center" vertical="top" wrapText="1"/>
      <protection locked="0"/>
    </xf>
    <xf numFmtId="0" fontId="11" fillId="2" borderId="16" xfId="0" applyFont="1" applyFill="1" applyBorder="1" applyAlignment="1" applyProtection="1">
      <alignment horizontal="center" vertical="top" wrapText="1"/>
      <protection locked="0"/>
    </xf>
    <xf numFmtId="0" fontId="25" fillId="7" borderId="4" xfId="0" applyFont="1" applyFill="1" applyBorder="1" applyAlignment="1">
      <alignment horizontal="center" vertical="center" wrapText="1"/>
    </xf>
    <xf numFmtId="0" fontId="25" fillId="7" borderId="3" xfId="0" applyFont="1" applyFill="1" applyBorder="1" applyAlignment="1">
      <alignment horizontal="center" vertical="center" wrapText="1"/>
    </xf>
    <xf numFmtId="0" fontId="25" fillId="2" borderId="0" xfId="0" applyFont="1" applyFill="1" applyBorder="1" applyAlignment="1">
      <alignment horizontal="center" vertical="center" wrapText="1"/>
    </xf>
    <xf numFmtId="0" fontId="25" fillId="2" borderId="16" xfId="0" applyFont="1" applyFill="1" applyBorder="1" applyAlignment="1">
      <alignment horizontal="center" vertical="center" wrapText="1"/>
    </xf>
    <xf numFmtId="0" fontId="20" fillId="0" borderId="9" xfId="0" applyFont="1" applyBorder="1" applyAlignment="1" applyProtection="1">
      <alignment horizontal="left" vertical="top" wrapText="1"/>
      <protection hidden="1"/>
    </xf>
    <xf numFmtId="0" fontId="20" fillId="0" borderId="9" xfId="0" applyFont="1" applyBorder="1" applyAlignment="1" applyProtection="1">
      <alignment horizontal="left" vertical="center" wrapText="1"/>
      <protection hidden="1"/>
    </xf>
    <xf numFmtId="0" fontId="20" fillId="0" borderId="12" xfId="0" applyFont="1" applyBorder="1" applyAlignment="1" applyProtection="1">
      <alignment horizontal="left" vertical="top" wrapText="1"/>
      <protection hidden="1"/>
    </xf>
    <xf numFmtId="0" fontId="19" fillId="0" borderId="4" xfId="0" applyFont="1" applyBorder="1" applyAlignment="1" applyProtection="1">
      <alignment horizontal="left" vertical="top" wrapText="1"/>
      <protection hidden="1"/>
    </xf>
    <xf numFmtId="0" fontId="19" fillId="0" borderId="3" xfId="0" applyFont="1" applyBorder="1" applyAlignment="1" applyProtection="1">
      <alignment horizontal="left" vertical="top" wrapText="1"/>
      <protection hidden="1"/>
    </xf>
    <xf numFmtId="0" fontId="11" fillId="2" borderId="2" xfId="0" applyFont="1" applyFill="1" applyBorder="1" applyAlignment="1" applyProtection="1">
      <alignment horizontal="left" vertical="top" wrapText="1"/>
      <protection hidden="1"/>
    </xf>
    <xf numFmtId="0" fontId="11" fillId="2" borderId="1" xfId="0" applyFont="1" applyFill="1" applyBorder="1" applyAlignment="1" applyProtection="1">
      <alignment horizontal="left" vertical="top" wrapText="1"/>
      <protection hidden="1"/>
    </xf>
    <xf numFmtId="0" fontId="19" fillId="0" borderId="3" xfId="0" applyFont="1" applyBorder="1" applyAlignment="1" applyProtection="1">
      <alignment horizontal="left" vertical="top" wrapText="1"/>
      <protection locked="0"/>
    </xf>
    <xf numFmtId="0" fontId="19" fillId="0" borderId="2" xfId="0" applyFont="1" applyBorder="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25" fillId="19" borderId="3" xfId="0" applyFont="1" applyFill="1" applyBorder="1" applyAlignment="1">
      <alignment horizontal="center" vertical="center"/>
    </xf>
    <xf numFmtId="0" fontId="25" fillId="19" borderId="2" xfId="0" applyFont="1" applyFill="1" applyBorder="1" applyAlignment="1">
      <alignment horizontal="center" vertical="center"/>
    </xf>
    <xf numFmtId="0" fontId="25" fillId="19" borderId="1" xfId="0" applyFont="1" applyFill="1" applyBorder="1" applyAlignment="1">
      <alignment horizontal="center" vertical="center"/>
    </xf>
    <xf numFmtId="0" fontId="23" fillId="0" borderId="7" xfId="0" applyFont="1" applyBorder="1" applyAlignment="1">
      <alignment horizontal="center" vertical="top"/>
    </xf>
    <xf numFmtId="0" fontId="23" fillId="0" borderId="6" xfId="0" applyFont="1" applyBorder="1" applyAlignment="1">
      <alignment horizontal="center" vertical="top"/>
    </xf>
    <xf numFmtId="0" fontId="22" fillId="0" borderId="6" xfId="0" applyFont="1" applyBorder="1" applyAlignment="1">
      <alignment horizontal="center" vertical="top"/>
    </xf>
    <xf numFmtId="0" fontId="22" fillId="0" borderId="5" xfId="0" applyFont="1" applyBorder="1" applyAlignment="1">
      <alignment horizontal="center" vertical="top"/>
    </xf>
    <xf numFmtId="0" fontId="25" fillId="19" borderId="4" xfId="0" applyFont="1" applyFill="1" applyBorder="1" applyAlignment="1">
      <alignment horizontal="center" vertical="center"/>
    </xf>
    <xf numFmtId="0" fontId="6" fillId="3" borderId="4" xfId="0" applyFont="1" applyFill="1" applyBorder="1" applyAlignment="1">
      <alignment horizontal="center" vertical="top" wrapText="1"/>
    </xf>
    <xf numFmtId="0" fontId="6" fillId="3" borderId="3" xfId="0" applyFont="1" applyFill="1" applyBorder="1" applyAlignment="1">
      <alignment horizontal="center" vertical="top" wrapText="1"/>
    </xf>
    <xf numFmtId="0" fontId="6" fillId="3" borderId="2" xfId="0" applyFont="1" applyFill="1" applyBorder="1" applyAlignment="1">
      <alignment horizontal="center" vertical="top" wrapText="1"/>
    </xf>
    <xf numFmtId="0" fontId="6" fillId="3" borderId="1" xfId="0" applyFont="1" applyFill="1" applyBorder="1" applyAlignment="1">
      <alignment horizontal="center" vertical="top" wrapText="1"/>
    </xf>
    <xf numFmtId="0" fontId="6" fillId="3" borderId="4"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34" fillId="3" borderId="3" xfId="0" applyFont="1" applyFill="1" applyBorder="1" applyAlignment="1">
      <alignment horizontal="center" vertical="top" wrapText="1"/>
    </xf>
    <xf numFmtId="0" fontId="34" fillId="3" borderId="2" xfId="0" applyFont="1" applyFill="1" applyBorder="1" applyAlignment="1">
      <alignment horizontal="center" vertical="top" wrapText="1"/>
    </xf>
    <xf numFmtId="0" fontId="34" fillId="3" borderId="1" xfId="0" applyFont="1" applyFill="1" applyBorder="1" applyAlignment="1">
      <alignment horizontal="center" vertical="top" wrapText="1"/>
    </xf>
    <xf numFmtId="0" fontId="29" fillId="3" borderId="3" xfId="0" applyFont="1" applyFill="1" applyBorder="1" applyAlignment="1">
      <alignment horizontal="center" wrapText="1"/>
    </xf>
    <xf numFmtId="0" fontId="29" fillId="3" borderId="2" xfId="0" applyFont="1" applyFill="1" applyBorder="1" applyAlignment="1">
      <alignment horizontal="center" wrapText="1"/>
    </xf>
    <xf numFmtId="0" fontId="29" fillId="3" borderId="2"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34" fillId="14" borderId="3" xfId="0" applyFont="1" applyFill="1" applyBorder="1" applyAlignment="1">
      <alignment horizontal="center" vertical="top" wrapText="1"/>
    </xf>
    <xf numFmtId="0" fontId="0" fillId="0" borderId="2" xfId="0" applyBorder="1"/>
    <xf numFmtId="0" fontId="25" fillId="8" borderId="4" xfId="0" applyFont="1" applyFill="1" applyBorder="1" applyAlignment="1">
      <alignment horizontal="center" vertical="center"/>
    </xf>
    <xf numFmtId="0" fontId="17" fillId="19" borderId="4" xfId="0" applyFont="1" applyFill="1" applyBorder="1" applyAlignment="1">
      <alignment horizontal="center" vertical="center"/>
    </xf>
    <xf numFmtId="0" fontId="6" fillId="3" borderId="3" xfId="0" applyFont="1" applyFill="1" applyBorder="1" applyAlignment="1">
      <alignment horizontal="left" vertical="center" wrapText="1"/>
    </xf>
    <xf numFmtId="0" fontId="6" fillId="3" borderId="2" xfId="0" applyFont="1" applyFill="1" applyBorder="1" applyAlignment="1">
      <alignment horizontal="left" vertical="center" wrapText="1"/>
    </xf>
    <xf numFmtId="0" fontId="29" fillId="3" borderId="1" xfId="0" applyFont="1" applyFill="1" applyBorder="1" applyAlignment="1">
      <alignment horizontal="center" wrapText="1"/>
    </xf>
    <xf numFmtId="0" fontId="19" fillId="0" borderId="3" xfId="0" applyFont="1" applyBorder="1" applyAlignment="1" applyProtection="1">
      <alignment horizontal="left" vertical="center" wrapText="1"/>
      <protection hidden="1"/>
    </xf>
    <xf numFmtId="0" fontId="19" fillId="0" borderId="1" xfId="0" applyFont="1" applyBorder="1" applyAlignment="1" applyProtection="1">
      <alignment horizontal="left" vertical="center" wrapText="1"/>
      <protection hidden="1"/>
    </xf>
    <xf numFmtId="0" fontId="40" fillId="0" borderId="4" xfId="0" applyFont="1" applyBorder="1" applyAlignment="1" applyProtection="1">
      <alignment horizontal="center" vertical="top" wrapText="1"/>
      <protection locked="0"/>
    </xf>
    <xf numFmtId="0" fontId="12" fillId="0" borderId="3" xfId="0" applyFont="1" applyBorder="1" applyAlignment="1">
      <alignment horizontal="center" vertical="top"/>
    </xf>
    <xf numFmtId="0" fontId="12" fillId="0" borderId="2" xfId="0" applyFont="1" applyBorder="1" applyAlignment="1">
      <alignment horizontal="center" vertical="top"/>
    </xf>
    <xf numFmtId="0" fontId="13" fillId="7" borderId="2" xfId="0" applyFont="1" applyFill="1" applyBorder="1" applyAlignment="1" applyProtection="1">
      <alignment horizontal="center" vertical="top"/>
      <protection locked="0"/>
    </xf>
    <xf numFmtId="0" fontId="13" fillId="7" borderId="1" xfId="0" applyFont="1" applyFill="1" applyBorder="1" applyAlignment="1" applyProtection="1">
      <alignment horizontal="center" vertical="top"/>
      <protection locked="0"/>
    </xf>
    <xf numFmtId="0" fontId="78" fillId="0" borderId="4" xfId="0" applyFont="1" applyBorder="1" applyAlignment="1" applyProtection="1">
      <alignment horizontal="center" vertical="top" wrapText="1"/>
      <protection hidden="1"/>
    </xf>
    <xf numFmtId="0" fontId="13" fillId="7" borderId="12" xfId="0" applyFont="1" applyFill="1" applyBorder="1" applyAlignment="1">
      <alignment horizontal="center" vertical="center" wrapText="1"/>
    </xf>
    <xf numFmtId="0" fontId="13" fillId="7" borderId="11" xfId="0" applyFont="1" applyFill="1" applyBorder="1" applyAlignment="1">
      <alignment horizontal="center" vertical="center" wrapText="1"/>
    </xf>
    <xf numFmtId="0" fontId="13" fillId="7" borderId="10" xfId="0" applyFont="1" applyFill="1" applyBorder="1" applyAlignment="1">
      <alignment horizontal="center" vertical="center" wrapText="1"/>
    </xf>
    <xf numFmtId="0" fontId="23" fillId="0" borderId="3" xfId="0" applyFont="1" applyBorder="1" applyAlignment="1">
      <alignment horizontal="center" vertical="top" wrapText="1"/>
    </xf>
    <xf numFmtId="0" fontId="23" fillId="0" borderId="2" xfId="0" applyFont="1" applyBorder="1" applyAlignment="1">
      <alignment horizontal="center" vertical="top" wrapText="1"/>
    </xf>
    <xf numFmtId="0" fontId="23" fillId="0" borderId="1" xfId="0" applyFont="1" applyBorder="1" applyAlignment="1">
      <alignment horizontal="center" vertical="top" wrapText="1"/>
    </xf>
    <xf numFmtId="0" fontId="12" fillId="2" borderId="4" xfId="0" applyFont="1" applyFill="1" applyBorder="1" applyAlignment="1">
      <alignment horizontal="center" vertical="top"/>
    </xf>
    <xf numFmtId="0" fontId="13" fillId="2" borderId="4" xfId="0" applyFont="1" applyFill="1" applyBorder="1" applyAlignment="1">
      <alignment horizontal="center" vertical="top"/>
    </xf>
    <xf numFmtId="9" fontId="23" fillId="2" borderId="4" xfId="1" applyFont="1" applyFill="1" applyBorder="1" applyAlignment="1" applyProtection="1">
      <alignment horizontal="center" vertical="center" wrapText="1"/>
      <protection hidden="1"/>
    </xf>
    <xf numFmtId="9" fontId="24" fillId="3" borderId="12" xfId="0" applyNumberFormat="1" applyFont="1" applyFill="1" applyBorder="1" applyAlignment="1">
      <alignment horizontal="center" vertical="center"/>
    </xf>
    <xf numFmtId="0" fontId="24" fillId="3" borderId="11" xfId="0" applyFont="1" applyFill="1" applyBorder="1" applyAlignment="1">
      <alignment horizontal="center" vertical="center"/>
    </xf>
    <xf numFmtId="0" fontId="79" fillId="3" borderId="11" xfId="0" applyFont="1" applyFill="1" applyBorder="1" applyAlignment="1">
      <alignment horizontal="center" vertical="center"/>
    </xf>
    <xf numFmtId="0" fontId="79" fillId="3" borderId="10" xfId="0" applyFont="1" applyFill="1" applyBorder="1" applyAlignment="1">
      <alignment horizontal="center" vertical="center"/>
    </xf>
    <xf numFmtId="0" fontId="24" fillId="3" borderId="15" xfId="0" applyFont="1" applyFill="1" applyBorder="1" applyAlignment="1">
      <alignment horizontal="center" vertical="center"/>
    </xf>
    <xf numFmtId="0" fontId="24" fillId="3" borderId="0" xfId="0" applyFont="1" applyFill="1" applyAlignment="1">
      <alignment horizontal="center" vertical="center"/>
    </xf>
    <xf numFmtId="0" fontId="79" fillId="3" borderId="0" xfId="0" applyFont="1" applyFill="1" applyAlignment="1">
      <alignment horizontal="center" vertical="center"/>
    </xf>
    <xf numFmtId="0" fontId="79" fillId="3" borderId="16" xfId="0" applyFont="1" applyFill="1" applyBorder="1" applyAlignment="1">
      <alignment horizontal="center" vertical="center"/>
    </xf>
    <xf numFmtId="0" fontId="24" fillId="3" borderId="7" xfId="0" applyFont="1" applyFill="1" applyBorder="1" applyAlignment="1">
      <alignment horizontal="center" vertical="center"/>
    </xf>
    <xf numFmtId="0" fontId="24" fillId="3" borderId="6" xfId="0" applyFont="1" applyFill="1" applyBorder="1" applyAlignment="1">
      <alignment horizontal="center" vertical="center"/>
    </xf>
    <xf numFmtId="0" fontId="79" fillId="3" borderId="6" xfId="0" applyFont="1" applyFill="1" applyBorder="1" applyAlignment="1">
      <alignment horizontal="center" vertical="center"/>
    </xf>
    <xf numFmtId="0" fontId="79" fillId="3" borderId="5" xfId="0" applyFont="1" applyFill="1" applyBorder="1" applyAlignment="1">
      <alignment horizontal="center" vertical="center"/>
    </xf>
    <xf numFmtId="0" fontId="19" fillId="0" borderId="2" xfId="0" applyFont="1" applyBorder="1" applyAlignment="1" applyProtection="1">
      <alignment horizontal="center" vertical="top" wrapText="1"/>
      <protection locked="0"/>
    </xf>
    <xf numFmtId="0" fontId="11" fillId="0" borderId="2" xfId="0" applyFont="1" applyBorder="1" applyAlignment="1" applyProtection="1">
      <alignment horizontal="center" vertical="top" wrapText="1"/>
      <protection locked="0"/>
    </xf>
    <xf numFmtId="0" fontId="11" fillId="0" borderId="1" xfId="0" applyFont="1" applyBorder="1" applyAlignment="1" applyProtection="1">
      <alignment horizontal="center" vertical="top" wrapText="1"/>
      <protection locked="0"/>
    </xf>
    <xf numFmtId="0" fontId="20" fillId="0" borderId="3" xfId="0" applyFont="1" applyBorder="1" applyAlignment="1" applyProtection="1">
      <alignment horizontal="left" vertical="top" wrapText="1"/>
      <protection hidden="1"/>
    </xf>
    <xf numFmtId="0" fontId="20" fillId="0" borderId="2" xfId="0" applyFont="1" applyBorder="1" applyAlignment="1" applyProtection="1">
      <alignment horizontal="left" vertical="top" wrapText="1"/>
      <protection hidden="1"/>
    </xf>
    <xf numFmtId="0" fontId="25" fillId="0" borderId="2" xfId="0" applyFont="1" applyBorder="1" applyAlignment="1" applyProtection="1">
      <alignment horizontal="left" vertical="top" wrapText="1"/>
      <protection hidden="1"/>
    </xf>
    <xf numFmtId="0" fontId="25" fillId="0" borderId="1" xfId="0" applyFont="1" applyBorder="1" applyAlignment="1" applyProtection="1">
      <alignment horizontal="left" vertical="top" wrapText="1"/>
      <protection hidden="1"/>
    </xf>
    <xf numFmtId="0" fontId="23" fillId="7" borderId="3" xfId="0" applyFont="1" applyFill="1" applyBorder="1" applyAlignment="1">
      <alignment horizontal="center" vertical="center" wrapText="1"/>
    </xf>
    <xf numFmtId="0" fontId="23" fillId="7" borderId="2" xfId="0" applyFont="1" applyFill="1" applyBorder="1" applyAlignment="1">
      <alignment horizontal="center" vertical="center" wrapText="1"/>
    </xf>
    <xf numFmtId="0" fontId="22" fillId="7" borderId="2" xfId="0" applyFont="1" applyFill="1" applyBorder="1" applyAlignment="1">
      <alignment horizontal="center" vertical="center" wrapText="1"/>
    </xf>
    <xf numFmtId="0" fontId="22" fillId="7" borderId="1" xfId="0" applyFont="1" applyFill="1" applyBorder="1" applyAlignment="1">
      <alignment horizontal="center" vertical="center" wrapText="1"/>
    </xf>
    <xf numFmtId="0" fontId="19" fillId="0" borderId="2" xfId="0" applyFont="1" applyBorder="1" applyAlignment="1" applyProtection="1">
      <alignment horizontal="left" vertical="top" wrapText="1"/>
      <protection hidden="1"/>
    </xf>
    <xf numFmtId="0" fontId="11" fillId="0" borderId="2" xfId="0" applyFont="1" applyBorder="1" applyAlignment="1" applyProtection="1">
      <alignment horizontal="left" vertical="top" wrapText="1"/>
      <protection hidden="1"/>
    </xf>
    <xf numFmtId="0" fontId="11" fillId="0" borderId="1" xfId="0" applyFont="1" applyBorder="1" applyAlignment="1" applyProtection="1">
      <alignment horizontal="left" vertical="top" wrapText="1"/>
      <protection hidden="1"/>
    </xf>
    <xf numFmtId="0" fontId="20" fillId="0" borderId="4" xfId="0" applyFont="1" applyBorder="1" applyAlignment="1">
      <alignment horizontal="center" vertical="center" wrapText="1"/>
    </xf>
    <xf numFmtId="0" fontId="25" fillId="0" borderId="4" xfId="0" applyFont="1" applyBorder="1" applyAlignment="1">
      <alignment horizontal="center" vertical="center" wrapText="1"/>
    </xf>
    <xf numFmtId="0" fontId="34" fillId="3" borderId="3" xfId="0" applyFont="1" applyFill="1" applyBorder="1" applyAlignment="1">
      <alignment horizontal="center" vertical="center" wrapText="1"/>
    </xf>
    <xf numFmtId="0" fontId="0" fillId="0" borderId="1" xfId="0" applyBorder="1"/>
    <xf numFmtId="0" fontId="41" fillId="8" borderId="3" xfId="0" applyFont="1" applyFill="1" applyBorder="1" applyAlignment="1">
      <alignment horizontal="center" vertical="top"/>
    </xf>
    <xf numFmtId="0" fontId="20" fillId="0" borderId="3"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 xfId="0" applyFont="1" applyBorder="1" applyAlignment="1">
      <alignment horizontal="center" vertical="center" wrapText="1"/>
    </xf>
    <xf numFmtId="0" fontId="41" fillId="8" borderId="2" xfId="0" applyFont="1" applyFill="1" applyBorder="1" applyAlignment="1">
      <alignment horizontal="center" vertical="top"/>
    </xf>
    <xf numFmtId="0" fontId="41" fillId="8" borderId="1" xfId="0" applyFont="1" applyFill="1" applyBorder="1" applyAlignment="1">
      <alignment horizontal="center" vertical="top"/>
    </xf>
    <xf numFmtId="0" fontId="41" fillId="8" borderId="7" xfId="0" applyFont="1" applyFill="1" applyBorder="1" applyAlignment="1">
      <alignment horizontal="center" vertical="top"/>
    </xf>
    <xf numFmtId="0" fontId="0" fillId="0" borderId="6" xfId="0" applyBorder="1"/>
    <xf numFmtId="0" fontId="29" fillId="14" borderId="3" xfId="0" applyFont="1" applyFill="1" applyBorder="1" applyAlignment="1">
      <alignment horizontal="center" vertical="top"/>
    </xf>
    <xf numFmtId="0" fontId="34" fillId="3" borderId="4" xfId="0" applyFont="1" applyFill="1" applyBorder="1" applyAlignment="1">
      <alignment horizontal="center" vertical="center" wrapText="1"/>
    </xf>
    <xf numFmtId="0" fontId="12" fillId="0" borderId="4" xfId="0" applyFont="1" applyBorder="1" applyAlignment="1" applyProtection="1">
      <alignment horizontal="center" vertical="center"/>
      <protection locked="0"/>
    </xf>
    <xf numFmtId="0" fontId="12" fillId="0" borderId="3" xfId="0" applyFont="1" applyBorder="1" applyAlignment="1" applyProtection="1">
      <alignment horizontal="center" vertical="top" wrapText="1"/>
      <protection locked="0"/>
    </xf>
    <xf numFmtId="0" fontId="12" fillId="0" borderId="2" xfId="0" applyFont="1" applyBorder="1" applyAlignment="1" applyProtection="1">
      <alignment horizontal="center" vertical="top" wrapText="1"/>
      <protection locked="0"/>
    </xf>
    <xf numFmtId="0" fontId="12" fillId="0" borderId="1" xfId="0" applyFont="1" applyBorder="1" applyAlignment="1" applyProtection="1">
      <alignment horizontal="center" vertical="top" wrapText="1"/>
      <protection locked="0"/>
    </xf>
    <xf numFmtId="0" fontId="12" fillId="0" borderId="11" xfId="0" applyFont="1" applyBorder="1" applyAlignment="1" applyProtection="1">
      <alignment horizontal="center" vertical="top"/>
      <protection locked="0"/>
    </xf>
    <xf numFmtId="0" fontId="12" fillId="0" borderId="0" xfId="0" applyFont="1" applyAlignment="1" applyProtection="1">
      <alignment horizontal="center" vertical="top"/>
      <protection locked="0"/>
    </xf>
    <xf numFmtId="0" fontId="12" fillId="0" borderId="6" xfId="0" applyFont="1" applyBorder="1" applyAlignment="1" applyProtection="1">
      <alignment horizontal="center" vertical="top"/>
      <protection locked="0"/>
    </xf>
    <xf numFmtId="0" fontId="19" fillId="0" borderId="4" xfId="0" applyFont="1" applyBorder="1" applyAlignment="1" applyProtection="1">
      <alignment horizontal="left" vertical="center" wrapText="1"/>
      <protection locked="0"/>
    </xf>
    <xf numFmtId="0" fontId="26" fillId="0" borderId="4" xfId="0" applyFont="1" applyBorder="1" applyAlignment="1" applyProtection="1">
      <alignment vertical="top" wrapText="1"/>
      <protection locked="0"/>
    </xf>
    <xf numFmtId="0" fontId="40" fillId="0" borderId="1" xfId="0" applyFont="1" applyBorder="1" applyAlignment="1" applyProtection="1">
      <alignment horizontal="center" vertical="top" wrapText="1"/>
      <protection locked="0"/>
    </xf>
    <xf numFmtId="0" fontId="40" fillId="0" borderId="3" xfId="0" applyFont="1" applyBorder="1" applyAlignment="1" applyProtection="1">
      <alignment horizontal="center" vertical="top" wrapText="1"/>
      <protection locked="0"/>
    </xf>
    <xf numFmtId="0" fontId="13" fillId="7" borderId="11" xfId="0" applyFont="1" applyFill="1" applyBorder="1" applyAlignment="1">
      <alignment vertical="top" wrapText="1"/>
    </xf>
    <xf numFmtId="0" fontId="13" fillId="7" borderId="11" xfId="0" applyFont="1" applyFill="1" applyBorder="1" applyAlignment="1">
      <alignment horizontal="center" vertical="top" wrapText="1"/>
    </xf>
    <xf numFmtId="0" fontId="13" fillId="7" borderId="11" xfId="0" applyFont="1" applyFill="1" applyBorder="1" applyAlignment="1">
      <alignment horizontal="left" vertical="top" wrapText="1"/>
    </xf>
    <xf numFmtId="0" fontId="23" fillId="2" borderId="4" xfId="0" applyFont="1" applyFill="1" applyBorder="1" applyAlignment="1">
      <alignment horizontal="center" vertical="top" wrapText="1"/>
    </xf>
    <xf numFmtId="0" fontId="23" fillId="2" borderId="4" xfId="0" applyFont="1" applyFill="1" applyBorder="1" applyAlignment="1">
      <alignment vertical="top" wrapText="1"/>
    </xf>
    <xf numFmtId="9" fontId="12" fillId="2" borderId="4" xfId="0" applyNumberFormat="1" applyFont="1" applyFill="1" applyBorder="1" applyAlignment="1">
      <alignment horizontal="center" vertical="center" wrapText="1"/>
    </xf>
    <xf numFmtId="9" fontId="12" fillId="2" borderId="4" xfId="0" applyNumberFormat="1" applyFont="1" applyFill="1" applyBorder="1" applyAlignment="1">
      <alignment horizontal="center" vertical="center"/>
    </xf>
    <xf numFmtId="9" fontId="13" fillId="2" borderId="1" xfId="0" applyNumberFormat="1" applyFont="1" applyFill="1" applyBorder="1" applyAlignment="1">
      <alignment horizontal="center" vertical="center"/>
    </xf>
    <xf numFmtId="9" fontId="13" fillId="2" borderId="3" xfId="0" applyNumberFormat="1" applyFont="1" applyFill="1" applyBorder="1" applyAlignment="1">
      <alignment horizontal="center" vertical="center"/>
    </xf>
    <xf numFmtId="0" fontId="18" fillId="0" borderId="4" xfId="0" applyFont="1" applyBorder="1" applyAlignment="1" applyProtection="1">
      <alignment horizontal="center" vertical="top" wrapText="1"/>
      <protection locked="0"/>
    </xf>
    <xf numFmtId="0" fontId="18" fillId="0" borderId="4" xfId="0" applyFont="1" applyBorder="1" applyAlignment="1" applyProtection="1">
      <alignment vertical="top" wrapText="1"/>
      <protection locked="0"/>
    </xf>
    <xf numFmtId="0" fontId="18" fillId="0" borderId="4" xfId="0" applyFont="1" applyBorder="1" applyAlignment="1" applyProtection="1">
      <alignment horizontal="left" vertical="top" wrapText="1"/>
      <protection locked="0"/>
    </xf>
    <xf numFmtId="0" fontId="78" fillId="0" borderId="1" xfId="0" applyFont="1" applyBorder="1" applyAlignment="1" applyProtection="1">
      <alignment horizontal="center" vertical="top" wrapText="1"/>
      <protection locked="0"/>
    </xf>
    <xf numFmtId="0" fontId="78" fillId="0" borderId="3" xfId="0" applyFont="1" applyBorder="1" applyAlignment="1" applyProtection="1">
      <alignment horizontal="center" vertical="top" wrapText="1"/>
      <protection locked="0"/>
    </xf>
    <xf numFmtId="0" fontId="8" fillId="2" borderId="4" xfId="0" applyFont="1" applyFill="1" applyBorder="1" applyAlignment="1" applyProtection="1">
      <alignment horizontal="left" vertical="center"/>
      <protection locked="0"/>
    </xf>
    <xf numFmtId="0" fontId="19" fillId="0" borderId="3" xfId="0" applyFont="1" applyBorder="1" applyAlignment="1" applyProtection="1">
      <alignment horizontal="left" vertical="center" wrapText="1"/>
      <protection locked="0"/>
    </xf>
    <xf numFmtId="0" fontId="19" fillId="0" borderId="1" xfId="0" applyFont="1" applyBorder="1" applyAlignment="1" applyProtection="1">
      <alignment horizontal="left" vertical="center" wrapText="1"/>
      <protection locked="0"/>
    </xf>
    <xf numFmtId="9" fontId="21" fillId="2" borderId="4" xfId="1" applyFont="1" applyFill="1" applyBorder="1" applyAlignment="1">
      <alignment horizontal="center" vertical="center" wrapText="1"/>
    </xf>
    <xf numFmtId="9" fontId="24" fillId="3" borderId="12" xfId="0" applyNumberFormat="1" applyFont="1" applyFill="1" applyBorder="1" applyAlignment="1">
      <alignment horizontal="center" vertical="center" wrapText="1"/>
    </xf>
    <xf numFmtId="9" fontId="24" fillId="3" borderId="10" xfId="0" applyNumberFormat="1" applyFont="1" applyFill="1" applyBorder="1" applyAlignment="1">
      <alignment horizontal="center" vertical="center"/>
    </xf>
    <xf numFmtId="9" fontId="79" fillId="3" borderId="11" xfId="0" applyNumberFormat="1" applyFont="1" applyFill="1" applyBorder="1" applyAlignment="1">
      <alignment horizontal="center" vertical="center"/>
    </xf>
    <xf numFmtId="9" fontId="24" fillId="3" borderId="15" xfId="0" applyNumberFormat="1" applyFont="1" applyFill="1" applyBorder="1" applyAlignment="1">
      <alignment horizontal="center" vertical="center" wrapText="1"/>
    </xf>
    <xf numFmtId="9" fontId="24" fillId="3" borderId="16" xfId="0" applyNumberFormat="1" applyFont="1" applyFill="1" applyBorder="1" applyAlignment="1">
      <alignment horizontal="center" vertical="center"/>
    </xf>
    <xf numFmtId="9" fontId="79" fillId="3" borderId="0" xfId="0" applyNumberFormat="1" applyFont="1" applyFill="1" applyAlignment="1">
      <alignment horizontal="center" vertical="center"/>
    </xf>
    <xf numFmtId="9" fontId="24" fillId="3" borderId="7" xfId="0" applyNumberFormat="1" applyFont="1" applyFill="1" applyBorder="1" applyAlignment="1">
      <alignment horizontal="center" vertical="center" wrapText="1"/>
    </xf>
    <xf numFmtId="9" fontId="24" fillId="3" borderId="5" xfId="0" applyNumberFormat="1" applyFont="1" applyFill="1" applyBorder="1" applyAlignment="1">
      <alignment horizontal="center" vertical="center"/>
    </xf>
    <xf numFmtId="9" fontId="79" fillId="3" borderId="6" xfId="0" applyNumberFormat="1" applyFont="1" applyFill="1" applyBorder="1" applyAlignment="1">
      <alignment horizontal="center" vertical="center"/>
    </xf>
    <xf numFmtId="0" fontId="19" fillId="0" borderId="4" xfId="0" applyFont="1" applyBorder="1" applyAlignment="1" applyProtection="1">
      <alignment vertical="top" wrapText="1"/>
      <protection locked="0"/>
    </xf>
    <xf numFmtId="0" fontId="19" fillId="0" borderId="4" xfId="0" applyFont="1" applyBorder="1" applyAlignment="1" applyProtection="1">
      <alignment horizontal="left" vertical="top" wrapText="1"/>
      <protection locked="0"/>
    </xf>
    <xf numFmtId="0" fontId="11" fillId="0" borderId="3" xfId="0" applyFont="1" applyBorder="1" applyAlignment="1" applyProtection="1">
      <alignment horizontal="center" vertical="top" wrapText="1"/>
      <protection locked="0"/>
    </xf>
    <xf numFmtId="0" fontId="20" fillId="0" borderId="3" xfId="0" applyFont="1" applyBorder="1" applyAlignment="1" applyProtection="1">
      <alignment horizontal="left" vertical="top" wrapText="1"/>
      <protection locked="0"/>
    </xf>
    <xf numFmtId="0" fontId="20" fillId="0" borderId="2" xfId="0" applyFont="1" applyBorder="1" applyAlignment="1" applyProtection="1">
      <alignment vertical="top" wrapText="1"/>
      <protection locked="0"/>
    </xf>
    <xf numFmtId="0" fontId="20" fillId="0" borderId="2" xfId="0" applyFont="1" applyBorder="1" applyAlignment="1" applyProtection="1">
      <alignment horizontal="center" vertical="top" wrapText="1"/>
      <protection locked="0"/>
    </xf>
    <xf numFmtId="0" fontId="20" fillId="0" borderId="2" xfId="0" applyFont="1" applyBorder="1" applyAlignment="1" applyProtection="1">
      <alignment horizontal="left" vertical="top" wrapText="1"/>
      <protection locked="0"/>
    </xf>
    <xf numFmtId="0" fontId="20" fillId="0" borderId="1" xfId="0" applyFont="1" applyBorder="1" applyAlignment="1" applyProtection="1">
      <alignment horizontal="left" vertical="top" wrapText="1"/>
      <protection locked="0"/>
    </xf>
    <xf numFmtId="0" fontId="25" fillId="0" borderId="2" xfId="0" applyFont="1" applyBorder="1" applyAlignment="1" applyProtection="1">
      <alignment horizontal="left" vertical="top" wrapText="1"/>
      <protection locked="0"/>
    </xf>
    <xf numFmtId="0" fontId="19" fillId="0" borderId="2" xfId="0" applyFont="1" applyBorder="1" applyAlignment="1" applyProtection="1">
      <alignment vertical="top" wrapText="1"/>
      <protection locked="0"/>
    </xf>
    <xf numFmtId="0" fontId="19" fillId="0" borderId="1" xfId="0" applyFont="1" applyBorder="1" applyAlignment="1" applyProtection="1">
      <alignment horizontal="center" vertical="top" wrapText="1"/>
      <protection locked="0"/>
    </xf>
    <xf numFmtId="0" fontId="23" fillId="7" borderId="3" xfId="0" applyFont="1" applyFill="1" applyBorder="1" applyAlignment="1" applyProtection="1">
      <alignment horizontal="center" vertical="center" wrapText="1"/>
      <protection locked="0"/>
    </xf>
    <xf numFmtId="0" fontId="23" fillId="7" borderId="2" xfId="0" applyFont="1" applyFill="1" applyBorder="1" applyAlignment="1" applyProtection="1">
      <alignment horizontal="center" vertical="center" wrapText="1"/>
      <protection locked="0"/>
    </xf>
    <xf numFmtId="0" fontId="23" fillId="7" borderId="2" xfId="0" applyFont="1" applyFill="1" applyBorder="1" applyAlignment="1" applyProtection="1">
      <alignment vertical="top" wrapText="1"/>
      <protection locked="0"/>
    </xf>
    <xf numFmtId="0" fontId="23" fillId="7" borderId="2" xfId="0" applyFont="1" applyFill="1" applyBorder="1" applyAlignment="1" applyProtection="1">
      <alignment horizontal="center" vertical="top" wrapText="1"/>
      <protection locked="0"/>
    </xf>
    <xf numFmtId="0" fontId="23" fillId="7" borderId="2" xfId="0" applyFont="1" applyFill="1" applyBorder="1" applyAlignment="1" applyProtection="1">
      <alignment horizontal="left" vertical="top" wrapText="1"/>
      <protection locked="0"/>
    </xf>
    <xf numFmtId="0" fontId="23" fillId="7" borderId="1" xfId="0" applyFont="1" applyFill="1" applyBorder="1" applyAlignment="1" applyProtection="1">
      <alignment horizontal="center" vertical="center" wrapText="1"/>
      <protection locked="0"/>
    </xf>
    <xf numFmtId="0" fontId="22" fillId="7" borderId="2" xfId="0" applyFont="1" applyFill="1" applyBorder="1" applyAlignment="1" applyProtection="1">
      <alignment horizontal="center" vertical="center" wrapText="1"/>
      <protection locked="0"/>
    </xf>
    <xf numFmtId="0" fontId="20" fillId="0" borderId="4" xfId="0" applyFont="1" applyBorder="1" applyAlignment="1" applyProtection="1">
      <alignment horizontal="left" vertical="top" wrapText="1"/>
      <protection locked="0"/>
    </xf>
    <xf numFmtId="0" fontId="20" fillId="0" borderId="4" xfId="0" applyFont="1" applyBorder="1" applyAlignment="1" applyProtection="1">
      <alignment vertical="top" wrapText="1"/>
      <protection locked="0"/>
    </xf>
    <xf numFmtId="0" fontId="20" fillId="0" borderId="4" xfId="0" applyFont="1" applyBorder="1" applyAlignment="1" applyProtection="1">
      <alignment horizontal="center" vertical="top" wrapText="1"/>
      <protection locked="0"/>
    </xf>
    <xf numFmtId="0" fontId="25" fillId="0" borderId="1" xfId="0" applyFont="1" applyBorder="1" applyAlignment="1" applyProtection="1">
      <alignment horizontal="left" vertical="top" wrapText="1"/>
      <protection locked="0"/>
    </xf>
    <xf numFmtId="0" fontId="25" fillId="0" borderId="3" xfId="0" applyFont="1" applyBorder="1" applyAlignment="1" applyProtection="1">
      <alignment horizontal="left" vertical="top" wrapText="1"/>
      <protection locked="0"/>
    </xf>
    <xf numFmtId="0" fontId="19" fillId="0" borderId="1" xfId="0" applyFont="1" applyBorder="1" applyAlignment="1" applyProtection="1">
      <alignment horizontal="left" vertical="top" wrapText="1"/>
      <protection locked="0"/>
    </xf>
    <xf numFmtId="0" fontId="11" fillId="0" borderId="3" xfId="0" applyFont="1" applyBorder="1" applyAlignment="1" applyProtection="1">
      <alignment horizontal="left" vertical="top" wrapText="1"/>
      <protection locked="0"/>
    </xf>
    <xf numFmtId="0" fontId="20" fillId="0" borderId="3" xfId="0" applyFont="1" applyBorder="1" applyAlignment="1" applyProtection="1">
      <alignment horizontal="center" vertical="center" wrapText="1"/>
      <protection locked="0"/>
    </xf>
    <xf numFmtId="0" fontId="20" fillId="0" borderId="2"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25" fillId="0" borderId="11" xfId="0" applyFont="1" applyBorder="1" applyAlignment="1" applyProtection="1">
      <alignment horizontal="center" vertical="center" wrapText="1"/>
      <protection locked="0"/>
    </xf>
    <xf numFmtId="0" fontId="23" fillId="0" borderId="7" xfId="0" applyFont="1" applyBorder="1" applyAlignment="1">
      <alignment horizontal="center" vertical="center"/>
    </xf>
    <xf numFmtId="0" fontId="23" fillId="0" borderId="6" xfId="0" applyFont="1" applyBorder="1" applyAlignment="1">
      <alignment horizontal="center" vertical="center"/>
    </xf>
    <xf numFmtId="0" fontId="23" fillId="0" borderId="6" xfId="0" applyFont="1" applyBorder="1" applyAlignment="1">
      <alignment vertical="top"/>
    </xf>
    <xf numFmtId="0" fontId="23" fillId="0" borderId="6" xfId="0" applyFont="1" applyBorder="1" applyAlignment="1">
      <alignment horizontal="left" vertical="top" wrapText="1"/>
    </xf>
    <xf numFmtId="0" fontId="23" fillId="0" borderId="5" xfId="0" applyFont="1" applyBorder="1" applyAlignment="1">
      <alignment horizontal="center" vertical="center"/>
    </xf>
    <xf numFmtId="0" fontId="25" fillId="8" borderId="3" xfId="0" applyFont="1" applyFill="1" applyBorder="1" applyAlignment="1">
      <alignment horizontal="center" vertical="top"/>
    </xf>
    <xf numFmtId="0" fontId="25" fillId="8" borderId="2" xfId="0" applyFont="1" applyFill="1" applyBorder="1" applyAlignment="1">
      <alignment vertical="top"/>
    </xf>
    <xf numFmtId="0" fontId="25" fillId="8" borderId="2" xfId="0" applyFont="1" applyFill="1" applyBorder="1" applyAlignment="1">
      <alignment horizontal="center" vertical="top"/>
    </xf>
    <xf numFmtId="0" fontId="25" fillId="8" borderId="2" xfId="0" applyFont="1" applyFill="1" applyBorder="1" applyAlignment="1">
      <alignment horizontal="left" vertical="top" wrapText="1"/>
    </xf>
    <xf numFmtId="0" fontId="25" fillId="8" borderId="1" xfId="0" applyFont="1" applyFill="1" applyBorder="1" applyAlignment="1">
      <alignment horizontal="center" vertical="top"/>
    </xf>
    <xf numFmtId="0" fontId="32" fillId="3" borderId="3" xfId="0" applyFont="1" applyFill="1" applyBorder="1" applyAlignment="1">
      <alignment horizontal="center" vertical="top" wrapText="1"/>
    </xf>
    <xf numFmtId="0" fontId="32" fillId="3" borderId="2" xfId="0" applyFont="1" applyFill="1" applyBorder="1" applyAlignment="1">
      <alignment horizontal="center" vertical="top" wrapText="1"/>
    </xf>
    <xf numFmtId="0" fontId="32" fillId="3" borderId="1" xfId="0" applyFont="1" applyFill="1" applyBorder="1" applyAlignment="1">
      <alignment horizontal="center" vertical="top" wrapText="1"/>
    </xf>
    <xf numFmtId="0" fontId="34" fillId="3" borderId="2" xfId="0" applyFont="1" applyFill="1" applyBorder="1" applyAlignment="1">
      <alignment horizontal="center" vertical="center" wrapText="1"/>
    </xf>
    <xf numFmtId="0" fontId="34" fillId="3" borderId="1" xfId="0" applyFont="1" applyFill="1" applyBorder="1" applyAlignment="1">
      <alignment horizontal="center" vertical="center" wrapText="1"/>
    </xf>
    <xf numFmtId="0" fontId="25" fillId="8" borderId="3" xfId="0" applyFont="1" applyFill="1" applyBorder="1" applyAlignment="1">
      <alignment horizontal="center" vertical="center"/>
    </xf>
    <xf numFmtId="0" fontId="25" fillId="8" borderId="2" xfId="0" applyFont="1" applyFill="1" applyBorder="1" applyAlignment="1">
      <alignment horizontal="center" vertical="center"/>
    </xf>
    <xf numFmtId="0" fontId="25" fillId="8" borderId="1" xfId="0" applyFont="1" applyFill="1" applyBorder="1" applyAlignment="1">
      <alignment horizontal="center" vertical="center"/>
    </xf>
    <xf numFmtId="0" fontId="25" fillId="8" borderId="4" xfId="0" applyFont="1" applyFill="1" applyBorder="1" applyAlignment="1">
      <alignment horizontal="center" vertical="top"/>
    </xf>
    <xf numFmtId="0" fontId="25" fillId="8" borderId="4" xfId="0" applyFont="1" applyFill="1" applyBorder="1" applyAlignment="1">
      <alignment vertical="top"/>
    </xf>
    <xf numFmtId="0" fontId="25" fillId="8" borderId="4" xfId="0" applyFont="1" applyFill="1" applyBorder="1" applyAlignment="1">
      <alignment horizontal="left" vertical="top" wrapText="1"/>
    </xf>
    <xf numFmtId="0" fontId="34" fillId="3" borderId="2" xfId="0" applyFont="1" applyFill="1" applyBorder="1" applyAlignment="1">
      <alignment vertical="top" wrapText="1"/>
    </xf>
    <xf numFmtId="0" fontId="34" fillId="3" borderId="2" xfId="0" applyFont="1" applyFill="1" applyBorder="1" applyAlignment="1">
      <alignment horizontal="left" vertical="top" wrapText="1"/>
    </xf>
    <xf numFmtId="0" fontId="32" fillId="3" borderId="3" xfId="0" applyFont="1" applyFill="1" applyBorder="1" applyAlignment="1">
      <alignment horizontal="center" vertical="center" wrapText="1"/>
    </xf>
    <xf numFmtId="0" fontId="32" fillId="3" borderId="2" xfId="0" applyFont="1" applyFill="1" applyBorder="1" applyAlignment="1">
      <alignment horizontal="center" vertical="center" wrapText="1"/>
    </xf>
    <xf numFmtId="0" fontId="32" fillId="3" borderId="1" xfId="0" applyFont="1" applyFill="1" applyBorder="1" applyAlignment="1">
      <alignment horizontal="center" vertical="center" wrapText="1"/>
    </xf>
    <xf numFmtId="0" fontId="32" fillId="3" borderId="2" xfId="0" applyFont="1" applyFill="1" applyBorder="1" applyAlignment="1">
      <alignment vertical="top" wrapText="1"/>
    </xf>
    <xf numFmtId="0" fontId="32" fillId="3" borderId="2" xfId="0" applyFont="1" applyFill="1" applyBorder="1" applyAlignment="1">
      <alignment horizontal="left" vertical="top" wrapText="1"/>
    </xf>
    <xf numFmtId="0" fontId="34" fillId="14" borderId="3" xfId="0" applyFont="1" applyFill="1" applyBorder="1" applyAlignment="1">
      <alignment horizontal="center" vertical="top"/>
    </xf>
    <xf numFmtId="0" fontId="34" fillId="14" borderId="2" xfId="0" applyFont="1" applyFill="1" applyBorder="1" applyAlignment="1">
      <alignment horizontal="center" vertical="top"/>
    </xf>
    <xf numFmtId="0" fontId="34" fillId="3" borderId="4" xfId="0" applyFont="1" applyFill="1" applyBorder="1" applyAlignment="1">
      <alignment horizontal="center" vertical="top" wrapText="1"/>
    </xf>
    <xf numFmtId="0" fontId="6" fillId="3" borderId="2" xfId="0" applyFont="1" applyFill="1" applyBorder="1" applyAlignment="1">
      <alignment vertical="top" wrapText="1"/>
    </xf>
    <xf numFmtId="0" fontId="6" fillId="3" borderId="2" xfId="0" applyFont="1" applyFill="1" applyBorder="1" applyAlignment="1">
      <alignment horizontal="left" vertical="top" wrapText="1"/>
    </xf>
    <xf numFmtId="0" fontId="6" fillId="3" borderId="1" xfId="0" applyFont="1" applyFill="1" applyBorder="1" applyAlignment="1">
      <alignment horizontal="left" vertical="center" wrapText="1"/>
    </xf>
    <xf numFmtId="0" fontId="29" fillId="3" borderId="12" xfId="0" applyFont="1" applyFill="1" applyBorder="1" applyAlignment="1">
      <alignment horizontal="center" wrapText="1"/>
    </xf>
    <xf numFmtId="0" fontId="29" fillId="3" borderId="11" xfId="0" applyFont="1" applyFill="1" applyBorder="1" applyAlignment="1">
      <alignment vertical="top" wrapText="1"/>
    </xf>
    <xf numFmtId="0" fontId="29" fillId="3" borderId="11" xfId="0" applyFont="1" applyFill="1" applyBorder="1" applyAlignment="1">
      <alignment horizontal="center" vertical="top" wrapText="1"/>
    </xf>
    <xf numFmtId="0" fontId="29" fillId="3" borderId="11" xfId="0" applyFont="1" applyFill="1" applyBorder="1" applyAlignment="1">
      <alignment horizontal="left" vertical="top" wrapText="1"/>
    </xf>
    <xf numFmtId="0" fontId="29" fillId="3" borderId="10" xfId="0" applyFont="1" applyFill="1" applyBorder="1" applyAlignment="1">
      <alignment horizontal="center" wrapText="1"/>
    </xf>
    <xf numFmtId="0" fontId="12" fillId="0" borderId="1" xfId="0" applyFont="1" applyBorder="1" applyAlignment="1">
      <alignment horizontal="center" vertical="top"/>
    </xf>
    <xf numFmtId="0" fontId="69" fillId="0" borderId="3" xfId="0" applyFont="1" applyBorder="1" applyAlignment="1">
      <alignment horizontal="center" vertical="top"/>
    </xf>
    <xf numFmtId="0" fontId="69" fillId="0" borderId="2" xfId="0" applyFont="1" applyBorder="1" applyAlignment="1">
      <alignment horizontal="center" vertical="top"/>
    </xf>
    <xf numFmtId="0" fontId="68" fillId="0" borderId="4" xfId="0" applyFont="1" applyBorder="1" applyAlignment="1" applyProtection="1">
      <alignment horizontal="center" vertical="top" wrapText="1"/>
      <protection hidden="1"/>
    </xf>
    <xf numFmtId="0" fontId="81" fillId="2" borderId="4" xfId="0" applyFont="1" applyFill="1" applyBorder="1" applyAlignment="1">
      <alignment horizontal="left" vertical="center"/>
    </xf>
    <xf numFmtId="0" fontId="68" fillId="7" borderId="12" xfId="0" applyFont="1" applyFill="1" applyBorder="1" applyAlignment="1" applyProtection="1">
      <alignment horizontal="center" vertical="center" wrapText="1"/>
      <protection hidden="1"/>
    </xf>
    <xf numFmtId="0" fontId="68" fillId="7" borderId="11" xfId="0" applyFont="1" applyFill="1" applyBorder="1" applyAlignment="1" applyProtection="1">
      <alignment horizontal="center" vertical="center" wrapText="1"/>
      <protection hidden="1"/>
    </xf>
    <xf numFmtId="0" fontId="69" fillId="2" borderId="3" xfId="0" applyFont="1" applyFill="1" applyBorder="1" applyAlignment="1">
      <alignment horizontal="center" vertical="top" wrapText="1"/>
    </xf>
    <xf numFmtId="0" fontId="69" fillId="2" borderId="2" xfId="0" applyFont="1" applyFill="1" applyBorder="1" applyAlignment="1">
      <alignment horizontal="center" vertical="top" wrapText="1"/>
    </xf>
    <xf numFmtId="0" fontId="69" fillId="2" borderId="4" xfId="0" applyFont="1" applyFill="1" applyBorder="1" applyAlignment="1">
      <alignment horizontal="center" vertical="top" wrapText="1"/>
    </xf>
    <xf numFmtId="0" fontId="68" fillId="2" borderId="4" xfId="0" applyFont="1" applyFill="1" applyBorder="1" applyAlignment="1">
      <alignment horizontal="center" vertical="top" wrapText="1"/>
    </xf>
    <xf numFmtId="0" fontId="24" fillId="3" borderId="11" xfId="0" applyFont="1" applyFill="1" applyBorder="1" applyAlignment="1">
      <alignment horizontal="center" vertical="center" wrapText="1"/>
    </xf>
    <xf numFmtId="0" fontId="79" fillId="3" borderId="11" xfId="0" applyFont="1" applyFill="1" applyBorder="1" applyAlignment="1">
      <alignment horizontal="center" vertical="center" wrapText="1"/>
    </xf>
    <xf numFmtId="0" fontId="79" fillId="3" borderId="10" xfId="0" applyFont="1" applyFill="1" applyBorder="1" applyAlignment="1">
      <alignment horizontal="center" vertical="center" wrapText="1"/>
    </xf>
    <xf numFmtId="0" fontId="24" fillId="3" borderId="15" xfId="0" applyFont="1" applyFill="1" applyBorder="1" applyAlignment="1">
      <alignment horizontal="center" vertical="center" wrapText="1"/>
    </xf>
    <xf numFmtId="0" fontId="24" fillId="3" borderId="0" xfId="0" applyFont="1" applyFill="1" applyAlignment="1">
      <alignment horizontal="center" vertical="center" wrapText="1"/>
    </xf>
    <xf numFmtId="0" fontId="79" fillId="3" borderId="0" xfId="0" applyFont="1" applyFill="1" applyAlignment="1">
      <alignment horizontal="center" vertical="center" wrapText="1"/>
    </xf>
    <xf numFmtId="0" fontId="79" fillId="3" borderId="16" xfId="0" applyFont="1" applyFill="1" applyBorder="1" applyAlignment="1">
      <alignment horizontal="center" vertical="center" wrapText="1"/>
    </xf>
    <xf numFmtId="0" fontId="24" fillId="3" borderId="7" xfId="0" applyFont="1" applyFill="1" applyBorder="1" applyAlignment="1">
      <alignment horizontal="center" vertical="center" wrapText="1"/>
    </xf>
    <xf numFmtId="0" fontId="24" fillId="3" borderId="6" xfId="0" applyFont="1" applyFill="1" applyBorder="1" applyAlignment="1">
      <alignment horizontal="center" vertical="center" wrapText="1"/>
    </xf>
    <xf numFmtId="0" fontId="79" fillId="3" borderId="6" xfId="0" applyFont="1" applyFill="1" applyBorder="1" applyAlignment="1">
      <alignment horizontal="center" vertical="center" wrapText="1"/>
    </xf>
    <xf numFmtId="0" fontId="79" fillId="3" borderId="5" xfId="0" applyFont="1" applyFill="1" applyBorder="1" applyAlignment="1">
      <alignment horizontal="center" vertical="center" wrapText="1"/>
    </xf>
    <xf numFmtId="0" fontId="43" fillId="7" borderId="3" xfId="0" applyFont="1" applyFill="1" applyBorder="1" applyAlignment="1">
      <alignment horizontal="center" vertical="center" wrapText="1"/>
    </xf>
    <xf numFmtId="0" fontId="43" fillId="7" borderId="2" xfId="0" applyFont="1" applyFill="1" applyBorder="1" applyAlignment="1">
      <alignment horizontal="center" vertical="center" wrapText="1"/>
    </xf>
    <xf numFmtId="0" fontId="25" fillId="7" borderId="2" xfId="0" applyFont="1" applyFill="1" applyBorder="1" applyAlignment="1">
      <alignment horizontal="center" vertical="center" wrapText="1"/>
    </xf>
    <xf numFmtId="0" fontId="25" fillId="7" borderId="1" xfId="0" applyFont="1" applyFill="1" applyBorder="1" applyAlignment="1">
      <alignment horizontal="center" vertical="center" wrapText="1"/>
    </xf>
    <xf numFmtId="0" fontId="20" fillId="0" borderId="4" xfId="0" applyFont="1" applyBorder="1" applyAlignment="1" applyProtection="1">
      <alignment horizontal="left" vertical="top" wrapText="1"/>
      <protection hidden="1"/>
    </xf>
    <xf numFmtId="0" fontId="25" fillId="0" borderId="4" xfId="0" applyFont="1" applyBorder="1" applyAlignment="1" applyProtection="1">
      <alignment horizontal="left" vertical="top" wrapText="1"/>
      <protection hidden="1"/>
    </xf>
    <xf numFmtId="0" fontId="83" fillId="0" borderId="3" xfId="0" applyFont="1" applyBorder="1" applyAlignment="1" applyProtection="1">
      <alignment horizontal="left" vertical="center" wrapText="1"/>
      <protection hidden="1"/>
    </xf>
    <xf numFmtId="0" fontId="83" fillId="0" borderId="1" xfId="0" applyFont="1" applyBorder="1" applyAlignment="1" applyProtection="1">
      <alignment horizontal="left" vertical="center" wrapText="1"/>
      <protection hidden="1"/>
    </xf>
    <xf numFmtId="0" fontId="83" fillId="0" borderId="4" xfId="0" applyFont="1" applyBorder="1" applyAlignment="1" applyProtection="1">
      <alignment horizontal="left" vertical="center" wrapText="1"/>
      <protection hidden="1"/>
    </xf>
    <xf numFmtId="0" fontId="11" fillId="0" borderId="4" xfId="0" applyFont="1" applyBorder="1" applyAlignment="1" applyProtection="1">
      <alignment horizontal="center" vertical="top" wrapText="1"/>
      <protection locked="0"/>
    </xf>
    <xf numFmtId="0" fontId="11" fillId="0" borderId="4" xfId="0" applyFont="1" applyBorder="1" applyAlignment="1" applyProtection="1">
      <alignment horizontal="left" vertical="top" wrapText="1"/>
      <protection locked="0"/>
    </xf>
    <xf numFmtId="0" fontId="20" fillId="0" borderId="12" xfId="0" applyFont="1" applyBorder="1" applyAlignment="1">
      <alignment horizontal="center" vertical="center" wrapText="1"/>
    </xf>
    <xf numFmtId="0" fontId="20" fillId="0" borderId="11"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10" xfId="0" applyFont="1" applyBorder="1" applyAlignment="1">
      <alignment horizontal="center" vertical="center" wrapText="1"/>
    </xf>
    <xf numFmtId="0" fontId="20" fillId="0" borderId="15" xfId="0" applyFont="1" applyBorder="1" applyAlignment="1">
      <alignment horizontal="center" vertical="center" wrapText="1"/>
    </xf>
    <xf numFmtId="0" fontId="20" fillId="0" borderId="0"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16"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6"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5" xfId="0" applyFont="1" applyBorder="1" applyAlignment="1">
      <alignment horizontal="center" vertical="center" wrapText="1"/>
    </xf>
    <xf numFmtId="0" fontId="43" fillId="0" borderId="7" xfId="0" applyFont="1" applyBorder="1" applyAlignment="1">
      <alignment horizontal="center" vertical="top" wrapText="1"/>
    </xf>
    <xf numFmtId="0" fontId="43" fillId="0" borderId="6" xfId="0" applyFont="1" applyBorder="1" applyAlignment="1">
      <alignment horizontal="center" vertical="top" wrapText="1"/>
    </xf>
    <xf numFmtId="0" fontId="43" fillId="0" borderId="5" xfId="0" applyFont="1" applyBorder="1" applyAlignment="1">
      <alignment horizontal="center" vertical="top" wrapText="1"/>
    </xf>
    <xf numFmtId="0" fontId="25" fillId="8" borderId="2" xfId="0" applyFont="1" applyFill="1" applyBorder="1" applyAlignment="1">
      <alignment horizontal="center" vertical="top" wrapText="1"/>
    </xf>
    <xf numFmtId="0" fontId="43" fillId="3" borderId="3" xfId="0" applyFont="1" applyFill="1" applyBorder="1" applyAlignment="1">
      <alignment horizontal="center" wrapText="1"/>
    </xf>
    <xf numFmtId="0" fontId="43" fillId="3" borderId="2" xfId="0" applyFont="1" applyFill="1" applyBorder="1" applyAlignment="1">
      <alignment horizontal="center" wrapText="1"/>
    </xf>
    <xf numFmtId="0" fontId="43" fillId="3" borderId="1" xfId="0" applyFont="1" applyFill="1" applyBorder="1" applyAlignment="1">
      <alignment horizontal="center" wrapText="1"/>
    </xf>
    <xf numFmtId="0" fontId="43" fillId="3" borderId="3" xfId="0" applyFont="1" applyFill="1" applyBorder="1" applyAlignment="1">
      <alignment horizontal="center" vertical="center" wrapText="1"/>
    </xf>
    <xf numFmtId="0" fontId="43" fillId="3" borderId="2" xfId="0" applyFont="1" applyFill="1" applyBorder="1" applyAlignment="1">
      <alignment horizontal="center" vertical="center" wrapText="1"/>
    </xf>
    <xf numFmtId="0" fontId="43" fillId="3" borderId="1" xfId="0" applyFont="1" applyFill="1" applyBorder="1" applyAlignment="1">
      <alignment horizontal="center" vertical="center" wrapText="1"/>
    </xf>
    <xf numFmtId="0" fontId="29" fillId="3" borderId="3" xfId="0" applyFont="1" applyFill="1" applyBorder="1" applyAlignment="1">
      <alignment horizontal="center" vertical="center" wrapText="1"/>
    </xf>
    <xf numFmtId="0" fontId="29" fillId="3" borderId="1" xfId="0" applyFont="1" applyFill="1" applyBorder="1" applyAlignment="1">
      <alignment horizontal="center" vertical="center" wrapText="1"/>
    </xf>
    <xf numFmtId="0" fontId="25" fillId="8" borderId="1" xfId="0" applyFont="1" applyFill="1" applyBorder="1" applyAlignment="1">
      <alignment horizontal="center" vertical="top" wrapText="1"/>
    </xf>
    <xf numFmtId="0" fontId="34" fillId="3" borderId="7" xfId="0" applyFont="1" applyFill="1" applyBorder="1" applyAlignment="1">
      <alignment horizontal="center" vertical="top" wrapText="1"/>
    </xf>
    <xf numFmtId="0" fontId="34" fillId="3" borderId="6" xfId="0" applyFont="1" applyFill="1" applyBorder="1" applyAlignment="1">
      <alignment horizontal="center" vertical="top" wrapText="1"/>
    </xf>
    <xf numFmtId="0" fontId="34" fillId="3" borderId="5" xfId="0" applyFont="1" applyFill="1" applyBorder="1" applyAlignment="1">
      <alignment horizontal="center" vertical="top" wrapText="1"/>
    </xf>
    <xf numFmtId="0" fontId="25" fillId="8" borderId="4" xfId="0" applyFont="1" applyFill="1" applyBorder="1" applyAlignment="1">
      <alignment horizontal="center" vertical="top" wrapText="1"/>
    </xf>
    <xf numFmtId="0" fontId="25" fillId="8" borderId="3" xfId="0" applyFont="1" applyFill="1" applyBorder="1" applyAlignment="1">
      <alignment horizontal="center" vertical="top" wrapText="1"/>
    </xf>
    <xf numFmtId="0" fontId="69" fillId="0" borderId="4" xfId="0" applyFont="1" applyBorder="1" applyAlignment="1">
      <alignment horizontal="center" vertical="center"/>
    </xf>
    <xf numFmtId="0" fontId="68" fillId="0" borderId="4" xfId="0" applyFont="1" applyBorder="1" applyAlignment="1" applyProtection="1">
      <alignment horizontal="center" vertical="center" wrapText="1"/>
      <protection hidden="1"/>
    </xf>
    <xf numFmtId="0" fontId="78" fillId="7" borderId="12" xfId="0" applyFont="1" applyFill="1" applyBorder="1" applyAlignment="1" applyProtection="1">
      <alignment horizontal="center" vertical="center" wrapText="1"/>
      <protection hidden="1"/>
    </xf>
    <xf numFmtId="0" fontId="78" fillId="7" borderId="11" xfId="0" applyFont="1" applyFill="1" applyBorder="1" applyAlignment="1" applyProtection="1">
      <alignment horizontal="center" vertical="center" wrapText="1"/>
      <protection hidden="1"/>
    </xf>
    <xf numFmtId="0" fontId="76" fillId="2" borderId="4" xfId="0" applyFont="1" applyFill="1" applyBorder="1" applyAlignment="1">
      <alignment horizontal="center" vertical="top" wrapText="1"/>
    </xf>
    <xf numFmtId="0" fontId="76" fillId="2" borderId="4" xfId="0" applyFont="1" applyFill="1" applyBorder="1" applyAlignment="1">
      <alignment horizontal="center" vertical="top"/>
    </xf>
    <xf numFmtId="0" fontId="78" fillId="2" borderId="4" xfId="0" applyFont="1" applyFill="1" applyBorder="1" applyAlignment="1">
      <alignment horizontal="center" vertical="top"/>
    </xf>
    <xf numFmtId="0" fontId="20" fillId="0" borderId="0" xfId="0" applyFont="1" applyAlignment="1">
      <alignment horizontal="center" vertical="center" wrapText="1"/>
    </xf>
    <xf numFmtId="0" fontId="25" fillId="0" borderId="0" xfId="0" applyFont="1" applyAlignment="1">
      <alignment horizontal="center" vertical="center" wrapText="1"/>
    </xf>
    <xf numFmtId="0" fontId="43" fillId="0" borderId="7" xfId="0" applyFont="1" applyBorder="1" applyAlignment="1">
      <alignment horizontal="center" vertical="center"/>
    </xf>
    <xf numFmtId="0" fontId="43" fillId="0" borderId="6" xfId="0" applyFont="1" applyBorder="1" applyAlignment="1">
      <alignment horizontal="center" vertical="top"/>
    </xf>
    <xf numFmtId="0" fontId="43" fillId="0" borderId="5" xfId="0" applyFont="1" applyBorder="1" applyAlignment="1">
      <alignment horizontal="center" vertical="top"/>
    </xf>
    <xf numFmtId="0" fontId="25" fillId="8" borderId="6" xfId="0" applyFont="1" applyFill="1" applyBorder="1" applyAlignment="1">
      <alignment horizontal="center" vertical="top"/>
    </xf>
    <xf numFmtId="0" fontId="43" fillId="14" borderId="3" xfId="0" applyFont="1" applyFill="1" applyBorder="1" applyAlignment="1">
      <alignment horizontal="center" vertical="top"/>
    </xf>
    <xf numFmtId="0" fontId="8" fillId="0" borderId="2" xfId="0" applyFont="1" applyBorder="1"/>
    <xf numFmtId="0" fontId="43" fillId="3" borderId="3" xfId="0" applyFont="1" applyFill="1" applyBorder="1" applyAlignment="1">
      <alignment horizontal="center" vertical="top" wrapText="1"/>
    </xf>
    <xf numFmtId="0" fontId="43" fillId="3" borderId="2" xfId="0" applyFont="1" applyFill="1" applyBorder="1" applyAlignment="1">
      <alignment horizontal="center" vertical="top" wrapText="1"/>
    </xf>
    <xf numFmtId="0" fontId="43" fillId="3" borderId="1" xfId="0" applyFont="1" applyFill="1" applyBorder="1" applyAlignment="1">
      <alignment horizontal="center" vertical="top" wrapText="1"/>
    </xf>
    <xf numFmtId="0" fontId="20" fillId="0" borderId="2" xfId="0" applyFont="1" applyBorder="1" applyAlignment="1" applyProtection="1">
      <alignment horizontal="center" vertical="top" wrapText="1"/>
      <protection hidden="1"/>
    </xf>
    <xf numFmtId="0" fontId="13" fillId="7" borderId="11" xfId="0" applyFont="1" applyFill="1" applyBorder="1" applyAlignment="1" applyProtection="1">
      <alignment horizontal="center" vertical="center" wrapText="1"/>
      <protection hidden="1"/>
    </xf>
    <xf numFmtId="0" fontId="23" fillId="2" borderId="6" xfId="0" applyFont="1" applyFill="1" applyBorder="1" applyAlignment="1">
      <alignment horizontal="center" vertical="top" wrapText="1"/>
    </xf>
    <xf numFmtId="0" fontId="23" fillId="2" borderId="5" xfId="0" applyFont="1" applyFill="1" applyBorder="1" applyAlignment="1">
      <alignment horizontal="center" vertical="top" wrapText="1"/>
    </xf>
    <xf numFmtId="0" fontId="20" fillId="0" borderId="4" xfId="0" applyFont="1" applyBorder="1" applyAlignment="1" applyProtection="1">
      <alignment horizontal="center" vertical="top" wrapText="1"/>
      <protection hidden="1"/>
    </xf>
    <xf numFmtId="0" fontId="19" fillId="0" borderId="2" xfId="0" applyFont="1" applyBorder="1" applyAlignment="1" applyProtection="1">
      <alignment horizontal="center" vertical="top" wrapText="1"/>
      <protection hidden="1"/>
    </xf>
    <xf numFmtId="0" fontId="29" fillId="3" borderId="3" xfId="0" applyFont="1" applyFill="1" applyBorder="1" applyAlignment="1">
      <alignment horizontal="center" vertical="top" wrapText="1"/>
    </xf>
    <xf numFmtId="0" fontId="29" fillId="3" borderId="2" xfId="0" applyFont="1" applyFill="1" applyBorder="1" applyAlignment="1">
      <alignment horizontal="center" vertical="top" wrapText="1"/>
    </xf>
    <xf numFmtId="0" fontId="29" fillId="3" borderId="1" xfId="0" applyFont="1" applyFill="1" applyBorder="1" applyAlignment="1">
      <alignment horizontal="center" vertical="top" wrapText="1"/>
    </xf>
    <xf numFmtId="0" fontId="26" fillId="3" borderId="3" xfId="0" applyFont="1" applyFill="1" applyBorder="1" applyAlignment="1">
      <alignment horizontal="center" vertical="top" wrapText="1"/>
    </xf>
    <xf numFmtId="0" fontId="26" fillId="3" borderId="2" xfId="0" applyFont="1" applyFill="1" applyBorder="1" applyAlignment="1">
      <alignment horizontal="center" vertical="top" wrapText="1"/>
    </xf>
    <xf numFmtId="0" fontId="26" fillId="3" borderId="1" xfId="0" applyFont="1" applyFill="1" applyBorder="1" applyAlignment="1">
      <alignment horizontal="center" vertical="top" wrapText="1"/>
    </xf>
    <xf numFmtId="0" fontId="20" fillId="0" borderId="10" xfId="0" applyFont="1" applyBorder="1" applyAlignment="1">
      <alignment horizontal="center" vertical="center" wrapText="1"/>
    </xf>
    <xf numFmtId="0" fontId="20" fillId="0" borderId="5" xfId="0" applyFont="1" applyBorder="1" applyAlignment="1">
      <alignment horizontal="center" vertical="center" wrapText="1"/>
    </xf>
    <xf numFmtId="0" fontId="6" fillId="3" borderId="7" xfId="0" applyFont="1" applyFill="1" applyBorder="1" applyAlignment="1">
      <alignment horizontal="center" vertical="top" wrapText="1"/>
    </xf>
    <xf numFmtId="0" fontId="6" fillId="3" borderId="6" xfId="0" applyFont="1" applyFill="1" applyBorder="1" applyAlignment="1">
      <alignment horizontal="center" vertical="top" wrapText="1"/>
    </xf>
    <xf numFmtId="0" fontId="6" fillId="3" borderId="5" xfId="0" applyFont="1" applyFill="1" applyBorder="1" applyAlignment="1">
      <alignment horizontal="center" vertical="top" wrapText="1"/>
    </xf>
    <xf numFmtId="0" fontId="0" fillId="0" borderId="2" xfId="0" applyBorder="1" applyAlignment="1">
      <alignment horizontal="center"/>
    </xf>
    <xf numFmtId="0" fontId="29" fillId="3" borderId="4" xfId="0" applyFont="1" applyFill="1" applyBorder="1" applyAlignment="1">
      <alignment horizontal="center" wrapText="1"/>
    </xf>
    <xf numFmtId="0" fontId="41" fillId="8" borderId="4" xfId="0" applyFont="1" applyFill="1" applyBorder="1" applyAlignment="1">
      <alignment horizontal="center" vertical="top"/>
    </xf>
    <xf numFmtId="0" fontId="41" fillId="8" borderId="4" xfId="0" applyFont="1" applyFill="1" applyBorder="1" applyAlignment="1">
      <alignment horizontal="center" vertical="top" wrapText="1"/>
    </xf>
    <xf numFmtId="0" fontId="23" fillId="0" borderId="5" xfId="0" applyFont="1" applyBorder="1" applyAlignment="1">
      <alignment horizontal="center" vertical="top"/>
    </xf>
    <xf numFmtId="0" fontId="80" fillId="3" borderId="2" xfId="0" applyFont="1" applyFill="1" applyBorder="1" applyAlignment="1">
      <alignment horizontal="center" vertical="center" wrapText="1"/>
    </xf>
    <xf numFmtId="0" fontId="34" fillId="3" borderId="3" xfId="0" applyFont="1" applyFill="1" applyBorder="1" applyAlignment="1">
      <alignment horizontal="center" wrapText="1"/>
    </xf>
    <xf numFmtId="0" fontId="34" fillId="3" borderId="2" xfId="0" applyFont="1" applyFill="1" applyBorder="1" applyAlignment="1">
      <alignment horizontal="center" wrapText="1"/>
    </xf>
    <xf numFmtId="0" fontId="34" fillId="3" borderId="1" xfId="0" applyFont="1" applyFill="1" applyBorder="1" applyAlignment="1">
      <alignment horizontal="center" wrapText="1"/>
    </xf>
    <xf numFmtId="0" fontId="6" fillId="3" borderId="4" xfId="0" applyFont="1" applyFill="1" applyBorder="1" applyAlignment="1">
      <alignment horizontal="left" vertical="center" wrapText="1"/>
    </xf>
    <xf numFmtId="0" fontId="45" fillId="2" borderId="4" xfId="0" applyFont="1" applyFill="1" applyBorder="1" applyAlignment="1">
      <alignment horizontal="center" vertical="top" wrapText="1"/>
    </xf>
    <xf numFmtId="0" fontId="34" fillId="9" borderId="3" xfId="0" applyFont="1" applyFill="1" applyBorder="1" applyAlignment="1">
      <alignment horizontal="center" vertical="center" wrapText="1"/>
    </xf>
    <xf numFmtId="0" fontId="34" fillId="9" borderId="2" xfId="0" applyFont="1" applyFill="1" applyBorder="1" applyAlignment="1">
      <alignment horizontal="center" vertical="center" wrapText="1"/>
    </xf>
    <xf numFmtId="0" fontId="34" fillId="9" borderId="1" xfId="0" applyFont="1" applyFill="1" applyBorder="1" applyAlignment="1">
      <alignment horizontal="center" vertical="center" wrapText="1"/>
    </xf>
    <xf numFmtId="0" fontId="34" fillId="3" borderId="6" xfId="0" applyFont="1" applyFill="1" applyBorder="1" applyAlignment="1">
      <alignment horizontal="center" vertical="center" wrapText="1"/>
    </xf>
    <xf numFmtId="0" fontId="29" fillId="9" borderId="3" xfId="0" applyFont="1" applyFill="1" applyBorder="1" applyAlignment="1">
      <alignment horizontal="center" wrapText="1"/>
    </xf>
    <xf numFmtId="0" fontId="29" fillId="9" borderId="2" xfId="0" applyFont="1" applyFill="1" applyBorder="1" applyAlignment="1">
      <alignment horizontal="center" vertical="top" wrapText="1"/>
    </xf>
    <xf numFmtId="0" fontId="29" fillId="9" borderId="2" xfId="0" applyFont="1" applyFill="1" applyBorder="1" applyAlignment="1">
      <alignment horizontal="center" wrapText="1"/>
    </xf>
    <xf numFmtId="0" fontId="29" fillId="9" borderId="1" xfId="0" applyFont="1" applyFill="1" applyBorder="1" applyAlignment="1">
      <alignment horizontal="center" wrapText="1"/>
    </xf>
    <xf numFmtId="0" fontId="6" fillId="9" borderId="3" xfId="0" applyFont="1" applyFill="1" applyBorder="1" applyAlignment="1">
      <alignment horizontal="left" vertical="center" wrapText="1"/>
    </xf>
    <xf numFmtId="0" fontId="6" fillId="9" borderId="2" xfId="0" applyFont="1" applyFill="1" applyBorder="1" applyAlignment="1">
      <alignment horizontal="left" vertical="top" wrapText="1"/>
    </xf>
    <xf numFmtId="0" fontId="6" fillId="9" borderId="2" xfId="0" applyFont="1" applyFill="1" applyBorder="1" applyAlignment="1">
      <alignment horizontal="center" vertical="center" wrapText="1"/>
    </xf>
    <xf numFmtId="0" fontId="6" fillId="9" borderId="2" xfId="0" applyFont="1" applyFill="1" applyBorder="1" applyAlignment="1">
      <alignment horizontal="left" vertical="center" wrapText="1"/>
    </xf>
    <xf numFmtId="0" fontId="6" fillId="9" borderId="1" xfId="0" applyFont="1" applyFill="1" applyBorder="1" applyAlignment="1">
      <alignment horizontal="left" vertical="center" wrapText="1"/>
    </xf>
    <xf numFmtId="0" fontId="13" fillId="7" borderId="2" xfId="0" applyFont="1" applyFill="1" applyBorder="1" applyAlignment="1">
      <alignment horizontal="center" vertical="top"/>
    </xf>
    <xf numFmtId="0" fontId="13" fillId="7" borderId="1" xfId="0" applyFont="1" applyFill="1" applyBorder="1" applyAlignment="1">
      <alignment horizontal="center" vertical="top"/>
    </xf>
    <xf numFmtId="0" fontId="18" fillId="0" borderId="4" xfId="0" applyFont="1" applyBorder="1" applyAlignment="1">
      <alignment horizontal="center" vertical="top" wrapText="1"/>
    </xf>
    <xf numFmtId="0" fontId="78" fillId="0" borderId="4" xfId="0" applyFont="1" applyBorder="1" applyAlignment="1">
      <alignment horizontal="center" vertical="top" wrapText="1"/>
    </xf>
    <xf numFmtId="0" fontId="78" fillId="0" borderId="3" xfId="0" applyFont="1" applyBorder="1" applyAlignment="1">
      <alignment horizontal="center" vertical="top" wrapText="1"/>
    </xf>
    <xf numFmtId="0" fontId="12" fillId="2" borderId="4" xfId="0" applyFont="1" applyFill="1" applyBorder="1" applyAlignment="1">
      <alignment horizontal="center" vertical="top" wrapText="1"/>
    </xf>
    <xf numFmtId="0" fontId="13" fillId="2" borderId="3" xfId="0" applyFont="1" applyFill="1" applyBorder="1" applyAlignment="1">
      <alignment horizontal="center" vertical="top"/>
    </xf>
    <xf numFmtId="0" fontId="24" fillId="3" borderId="11" xfId="0" applyFont="1" applyFill="1" applyBorder="1" applyAlignment="1">
      <alignment horizontal="center" vertical="top" wrapText="1"/>
    </xf>
    <xf numFmtId="0" fontId="24" fillId="3" borderId="0" xfId="0" applyFont="1" applyFill="1" applyAlignment="1">
      <alignment horizontal="center" vertical="top" wrapText="1"/>
    </xf>
    <xf numFmtId="0" fontId="24" fillId="3" borderId="6" xfId="0" applyFont="1" applyFill="1" applyBorder="1" applyAlignment="1">
      <alignment horizontal="center" vertical="top" wrapText="1"/>
    </xf>
    <xf numFmtId="0" fontId="25" fillId="0" borderId="4" xfId="0" applyFont="1" applyBorder="1" applyAlignment="1" applyProtection="1">
      <alignment horizontal="left" vertical="top" wrapText="1"/>
      <protection locked="0"/>
    </xf>
    <xf numFmtId="0" fontId="20" fillId="0" borderId="4" xfId="0" applyFont="1" applyBorder="1" applyAlignment="1">
      <alignment horizontal="center" vertical="top" wrapText="1"/>
    </xf>
    <xf numFmtId="0" fontId="23" fillId="0" borderId="6" xfId="0" applyFont="1" applyBorder="1" applyAlignment="1">
      <alignment horizontal="center" vertical="top" wrapText="1"/>
    </xf>
    <xf numFmtId="0" fontId="34" fillId="9" borderId="2" xfId="0" applyFont="1" applyFill="1" applyBorder="1" applyAlignment="1">
      <alignment horizontal="center" vertical="top" wrapText="1"/>
    </xf>
    <xf numFmtId="0" fontId="78" fillId="0" borderId="3" xfId="0" applyFont="1" applyBorder="1" applyAlignment="1" applyProtection="1">
      <alignment horizontal="center" vertical="top" wrapText="1"/>
      <protection hidden="1"/>
    </xf>
    <xf numFmtId="0" fontId="79" fillId="3" borderId="0" xfId="0" applyFont="1" applyFill="1" applyBorder="1" applyAlignment="1">
      <alignment horizontal="center" vertical="center"/>
    </xf>
    <xf numFmtId="0" fontId="25" fillId="0" borderId="3" xfId="0" applyFont="1" applyBorder="1" applyAlignment="1" applyProtection="1">
      <alignment horizontal="left" vertical="top" wrapText="1"/>
      <protection hidden="1"/>
    </xf>
    <xf numFmtId="0" fontId="25" fillId="0" borderId="3" xfId="0" applyFont="1" applyBorder="1" applyAlignment="1">
      <alignment horizontal="center" vertical="center" wrapText="1"/>
    </xf>
    <xf numFmtId="0" fontId="23" fillId="0" borderId="3" xfId="0" applyFont="1" applyBorder="1" applyAlignment="1">
      <alignment horizontal="center" vertical="center"/>
    </xf>
    <xf numFmtId="0" fontId="23" fillId="0" borderId="2" xfId="0" applyFont="1" applyBorder="1" applyAlignment="1">
      <alignment horizontal="center" vertical="top"/>
    </xf>
    <xf numFmtId="0" fontId="23" fillId="0" borderId="1" xfId="0" applyFont="1" applyBorder="1" applyAlignment="1">
      <alignment horizontal="center" vertical="top"/>
    </xf>
    <xf numFmtId="0" fontId="0" fillId="3" borderId="2" xfId="0" applyFill="1" applyBorder="1" applyAlignment="1">
      <alignment horizontal="center" vertical="top" wrapText="1"/>
    </xf>
    <xf numFmtId="0" fontId="23" fillId="0" borderId="2" xfId="0" applyFont="1" applyBorder="1" applyAlignment="1">
      <alignment horizontal="center" vertical="center"/>
    </xf>
    <xf numFmtId="0" fontId="23" fillId="0" borderId="1" xfId="0" applyFont="1" applyBorder="1" applyAlignment="1">
      <alignment horizontal="center" vertical="center"/>
    </xf>
    <xf numFmtId="0" fontId="41" fillId="8" borderId="6" xfId="0" applyFont="1" applyFill="1" applyBorder="1" applyAlignment="1">
      <alignment horizontal="center" vertical="top"/>
    </xf>
    <xf numFmtId="0" fontId="23" fillId="0" borderId="3" xfId="0" applyFont="1" applyBorder="1" applyAlignment="1">
      <alignment horizontal="center" vertical="top"/>
    </xf>
    <xf numFmtId="0" fontId="34" fillId="3" borderId="7" xfId="0" applyFont="1" applyFill="1" applyBorder="1" applyAlignment="1">
      <alignment horizontal="center" vertical="center" wrapText="1"/>
    </xf>
    <xf numFmtId="0" fontId="34" fillId="3" borderId="5" xfId="0" applyFont="1" applyFill="1" applyBorder="1" applyAlignment="1">
      <alignment horizontal="center" vertical="center" wrapText="1"/>
    </xf>
    <xf numFmtId="0" fontId="12" fillId="0" borderId="4" xfId="0" applyFont="1" applyBorder="1" applyAlignment="1">
      <alignment horizontal="center"/>
    </xf>
    <xf numFmtId="0" fontId="12" fillId="0" borderId="2" xfId="0" applyFont="1" applyBorder="1" applyAlignment="1">
      <alignment horizontal="center"/>
    </xf>
    <xf numFmtId="0" fontId="18" fillId="0" borderId="4" xfId="0" applyFont="1" applyBorder="1" applyAlignment="1" applyProtection="1">
      <alignment horizontal="center" wrapText="1"/>
      <protection hidden="1"/>
    </xf>
    <xf numFmtId="0" fontId="26" fillId="0" borderId="4" xfId="0" applyFont="1" applyBorder="1" applyAlignment="1" applyProtection="1">
      <alignment horizontal="center" wrapText="1"/>
      <protection locked="0"/>
    </xf>
    <xf numFmtId="0" fontId="13" fillId="7" borderId="11" xfId="0" applyFont="1" applyFill="1" applyBorder="1" applyAlignment="1" applyProtection="1">
      <alignment horizontal="center" wrapText="1"/>
      <protection hidden="1"/>
    </xf>
    <xf numFmtId="0" fontId="23" fillId="2" borderId="4" xfId="0" applyFont="1" applyFill="1" applyBorder="1" applyAlignment="1">
      <alignment horizontal="center" wrapText="1"/>
    </xf>
    <xf numFmtId="0" fontId="23" fillId="7" borderId="2" xfId="0" applyFont="1" applyFill="1" applyBorder="1" applyAlignment="1">
      <alignment horizontal="center" wrapText="1"/>
    </xf>
    <xf numFmtId="0" fontId="20" fillId="0" borderId="4" xfId="0" applyFont="1" applyBorder="1" applyAlignment="1" applyProtection="1">
      <alignment horizontal="left" wrapText="1"/>
      <protection hidden="1"/>
    </xf>
    <xf numFmtId="0" fontId="19" fillId="0" borderId="4" xfId="0" applyFont="1" applyBorder="1" applyAlignment="1" applyProtection="1">
      <alignment horizontal="center" wrapText="1"/>
      <protection locked="0"/>
    </xf>
    <xf numFmtId="0" fontId="19" fillId="0" borderId="2" xfId="0" applyFont="1" applyBorder="1" applyAlignment="1" applyProtection="1">
      <alignment horizontal="center" wrapText="1"/>
      <protection locked="0"/>
    </xf>
    <xf numFmtId="0" fontId="20" fillId="0" borderId="2" xfId="0" applyFont="1" applyBorder="1" applyAlignment="1" applyProtection="1">
      <alignment horizontal="left" wrapText="1"/>
      <protection hidden="1"/>
    </xf>
    <xf numFmtId="0" fontId="19" fillId="0" borderId="4" xfId="0" applyFont="1" applyBorder="1" applyAlignment="1" applyProtection="1">
      <alignment horizontal="left" wrapText="1"/>
      <protection locked="0"/>
    </xf>
    <xf numFmtId="0" fontId="20" fillId="0" borderId="4" xfId="0" applyFont="1" applyBorder="1" applyAlignment="1">
      <alignment horizontal="center" wrapText="1"/>
    </xf>
    <xf numFmtId="0" fontId="23" fillId="0" borderId="2" xfId="0" applyFont="1" applyBorder="1" applyAlignment="1">
      <alignment horizontal="center"/>
    </xf>
    <xf numFmtId="0" fontId="34" fillId="3" borderId="3" xfId="0" applyFont="1" applyFill="1" applyBorder="1" applyAlignment="1">
      <alignment horizontal="center" vertical="top"/>
    </xf>
    <xf numFmtId="0" fontId="34" fillId="3" borderId="2" xfId="0" applyFont="1" applyFill="1" applyBorder="1" applyAlignment="1">
      <alignment horizontal="center" vertical="top"/>
    </xf>
    <xf numFmtId="0" fontId="34" fillId="3" borderId="1" xfId="0" applyFont="1" applyFill="1" applyBorder="1" applyAlignment="1">
      <alignment horizontal="center" vertical="top"/>
    </xf>
    <xf numFmtId="0" fontId="19" fillId="0" borderId="2" xfId="0" applyFont="1" applyBorder="1" applyAlignment="1" applyProtection="1">
      <alignment horizontal="left" wrapText="1"/>
      <protection hidden="1"/>
    </xf>
    <xf numFmtId="0" fontId="25" fillId="8" borderId="3" xfId="0" applyFont="1" applyFill="1" applyBorder="1" applyAlignment="1">
      <alignment horizontal="center" wrapText="1"/>
    </xf>
    <xf numFmtId="0" fontId="25" fillId="8" borderId="2" xfId="0" applyFont="1" applyFill="1" applyBorder="1" applyAlignment="1">
      <alignment horizontal="center" wrapText="1"/>
    </xf>
    <xf numFmtId="0" fontId="25" fillId="8" borderId="1" xfId="0" applyFont="1" applyFill="1" applyBorder="1" applyAlignment="1">
      <alignment horizontal="center" wrapText="1"/>
    </xf>
    <xf numFmtId="0" fontId="34" fillId="9" borderId="3" xfId="0" applyFont="1" applyFill="1" applyBorder="1" applyAlignment="1">
      <alignment horizontal="center" vertical="center"/>
    </xf>
    <xf numFmtId="0" fontId="34" fillId="9" borderId="2" xfId="0" applyFont="1" applyFill="1" applyBorder="1" applyAlignment="1">
      <alignment horizontal="center" vertical="center"/>
    </xf>
    <xf numFmtId="0" fontId="34" fillId="9" borderId="1" xfId="0" applyFont="1" applyFill="1" applyBorder="1" applyAlignment="1">
      <alignment horizontal="center" vertical="center"/>
    </xf>
    <xf numFmtId="0" fontId="34" fillId="3" borderId="3" xfId="0" applyFont="1" applyFill="1" applyBorder="1" applyAlignment="1">
      <alignment horizontal="center" vertical="center"/>
    </xf>
    <xf numFmtId="0" fontId="34" fillId="3" borderId="2" xfId="0" applyFont="1" applyFill="1" applyBorder="1" applyAlignment="1">
      <alignment horizontal="center" vertical="center"/>
    </xf>
    <xf numFmtId="0" fontId="34" fillId="3"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2" xfId="0" applyFont="1" applyFill="1" applyBorder="1" applyAlignment="1">
      <alignment horizontal="center" vertical="center"/>
    </xf>
    <xf numFmtId="0" fontId="6" fillId="9" borderId="1" xfId="0" applyFont="1" applyFill="1" applyBorder="1" applyAlignment="1">
      <alignment horizontal="center" vertical="center"/>
    </xf>
    <xf numFmtId="0" fontId="25" fillId="8" borderId="3" xfId="0" applyFont="1" applyFill="1" applyBorder="1" applyAlignment="1">
      <alignment horizontal="center"/>
    </xf>
    <xf numFmtId="0" fontId="25" fillId="8" borderId="2" xfId="0" applyFont="1" applyFill="1" applyBorder="1" applyAlignment="1">
      <alignment horizontal="center"/>
    </xf>
    <xf numFmtId="0" fontId="25" fillId="8" borderId="1" xfId="0" applyFont="1" applyFill="1" applyBorder="1" applyAlignment="1">
      <alignment horizontal="center"/>
    </xf>
    <xf numFmtId="0" fontId="34" fillId="9" borderId="3" xfId="0" applyFont="1" applyFill="1" applyBorder="1" applyAlignment="1">
      <alignment horizontal="center" wrapText="1"/>
    </xf>
    <xf numFmtId="0" fontId="34" fillId="9" borderId="2" xfId="0" applyFont="1" applyFill="1" applyBorder="1" applyAlignment="1">
      <alignment horizontal="center" wrapText="1"/>
    </xf>
    <xf numFmtId="0" fontId="34" fillId="9" borderId="1" xfId="0" applyFont="1" applyFill="1" applyBorder="1" applyAlignment="1">
      <alignment horizontal="center" wrapText="1"/>
    </xf>
    <xf numFmtId="0" fontId="34" fillId="9" borderId="3" xfId="0" applyFont="1" applyFill="1" applyBorder="1" applyAlignment="1">
      <alignment horizontal="center" vertical="top" wrapText="1"/>
    </xf>
    <xf numFmtId="0" fontId="34" fillId="9" borderId="1" xfId="0" applyFont="1" applyFill="1" applyBorder="1" applyAlignment="1">
      <alignment horizontal="center" vertical="top" wrapText="1"/>
    </xf>
    <xf numFmtId="0" fontId="55" fillId="3" borderId="2" xfId="0" applyFont="1" applyFill="1" applyBorder="1" applyAlignment="1">
      <alignment horizontal="center" vertical="top" wrapText="1"/>
    </xf>
    <xf numFmtId="0" fontId="6" fillId="3" borderId="3" xfId="0" applyFont="1" applyFill="1" applyBorder="1" applyAlignment="1" applyProtection="1">
      <alignment horizontal="center" vertical="top" wrapText="1"/>
      <protection locked="0"/>
    </xf>
    <xf numFmtId="0" fontId="6" fillId="3" borderId="2" xfId="0" applyFont="1" applyFill="1" applyBorder="1" applyAlignment="1" applyProtection="1">
      <alignment horizontal="center" vertical="top" wrapText="1"/>
      <protection locked="0"/>
    </xf>
    <xf numFmtId="0" fontId="6" fillId="3" borderId="1" xfId="0" applyFont="1" applyFill="1" applyBorder="1" applyAlignment="1" applyProtection="1">
      <alignment horizontal="center" vertical="top" wrapText="1"/>
      <protection locked="0"/>
    </xf>
    <xf numFmtId="0" fontId="25" fillId="8" borderId="7" xfId="0" applyFont="1" applyFill="1" applyBorder="1" applyAlignment="1">
      <alignment horizontal="center"/>
    </xf>
    <xf numFmtId="0" fontId="25" fillId="8" borderId="6" xfId="0" applyFont="1" applyFill="1" applyBorder="1" applyAlignment="1">
      <alignment horizontal="center"/>
    </xf>
    <xf numFmtId="0" fontId="25" fillId="8" borderId="5" xfId="0" applyFont="1" applyFill="1" applyBorder="1" applyAlignment="1">
      <alignment horizontal="center"/>
    </xf>
    <xf numFmtId="0" fontId="29" fillId="2" borderId="3" xfId="0" applyFont="1" applyFill="1" applyBorder="1" applyAlignment="1">
      <alignment horizontal="center" wrapText="1"/>
    </xf>
    <xf numFmtId="0" fontId="29" fillId="2" borderId="2" xfId="0" applyFont="1" applyFill="1" applyBorder="1" applyAlignment="1">
      <alignment horizontal="center" wrapText="1"/>
    </xf>
    <xf numFmtId="0" fontId="29" fillId="2" borderId="1" xfId="0" applyFont="1" applyFill="1" applyBorder="1" applyAlignment="1">
      <alignment horizontal="center" wrapText="1"/>
    </xf>
    <xf numFmtId="0" fontId="67" fillId="0" borderId="3" xfId="0" applyFont="1" applyBorder="1" applyAlignment="1">
      <alignment horizontal="center" vertical="center"/>
    </xf>
    <xf numFmtId="0" fontId="67" fillId="0" borderId="2" xfId="0" applyFont="1" applyBorder="1" applyAlignment="1">
      <alignment horizontal="center" vertical="center"/>
    </xf>
    <xf numFmtId="0" fontId="67" fillId="0" borderId="1" xfId="0" applyFont="1" applyBorder="1" applyAlignment="1">
      <alignment horizontal="center" vertical="center"/>
    </xf>
    <xf numFmtId="0" fontId="25" fillId="8" borderId="7" xfId="0" applyFont="1" applyFill="1" applyBorder="1" applyAlignment="1">
      <alignment horizontal="center" vertical="top"/>
    </xf>
    <xf numFmtId="0" fontId="26" fillId="2" borderId="4" xfId="0" applyFont="1" applyFill="1" applyBorder="1" applyAlignment="1" applyProtection="1">
      <alignment horizontal="center" vertical="top" wrapText="1"/>
      <protection locked="0"/>
    </xf>
    <xf numFmtId="0" fontId="12" fillId="2" borderId="2" xfId="0" applyFont="1" applyFill="1" applyBorder="1" applyAlignment="1">
      <alignment horizontal="center" vertical="top"/>
    </xf>
    <xf numFmtId="0" fontId="18" fillId="2" borderId="4" xfId="0" applyFont="1" applyFill="1" applyBorder="1" applyAlignment="1" applyProtection="1">
      <alignment horizontal="center" vertical="top" wrapText="1"/>
      <protection hidden="1"/>
    </xf>
    <xf numFmtId="0" fontId="20" fillId="2" borderId="2" xfId="0" applyFont="1" applyFill="1" applyBorder="1" applyAlignment="1" applyProtection="1">
      <alignment horizontal="left" vertical="top" wrapText="1"/>
      <protection hidden="1"/>
    </xf>
    <xf numFmtId="0" fontId="13" fillId="2" borderId="11" xfId="0" applyFont="1" applyFill="1" applyBorder="1" applyAlignment="1" applyProtection="1">
      <alignment horizontal="center" vertical="center" wrapText="1"/>
      <protection hidden="1"/>
    </xf>
    <xf numFmtId="0" fontId="24" fillId="2" borderId="11" xfId="0" applyFont="1" applyFill="1" applyBorder="1" applyAlignment="1">
      <alignment horizontal="center" vertical="center"/>
    </xf>
    <xf numFmtId="0" fontId="24" fillId="2" borderId="0" xfId="0" applyFont="1" applyFill="1" applyAlignment="1">
      <alignment horizontal="center" vertical="center"/>
    </xf>
    <xf numFmtId="0" fontId="24" fillId="2" borderId="6" xfId="0" applyFont="1" applyFill="1" applyBorder="1" applyAlignment="1">
      <alignment horizontal="center" vertical="center"/>
    </xf>
    <xf numFmtId="0" fontId="23" fillId="2" borderId="2" xfId="0" applyFont="1" applyFill="1" applyBorder="1" applyAlignment="1">
      <alignment horizontal="center" vertical="center" wrapText="1"/>
    </xf>
    <xf numFmtId="0" fontId="20" fillId="2" borderId="4" xfId="0" applyFont="1" applyFill="1" applyBorder="1" applyAlignment="1" applyProtection="1">
      <alignment horizontal="left" vertical="top" wrapText="1"/>
      <protection hidden="1"/>
    </xf>
    <xf numFmtId="0" fontId="19" fillId="2" borderId="4" xfId="0" applyFont="1" applyFill="1" applyBorder="1" applyAlignment="1" applyProtection="1">
      <alignment horizontal="center" vertical="top" wrapText="1"/>
      <protection locked="0"/>
    </xf>
    <xf numFmtId="0" fontId="19" fillId="2" borderId="2" xfId="0" applyFont="1" applyFill="1" applyBorder="1" applyAlignment="1" applyProtection="1">
      <alignment horizontal="left" vertical="top" wrapText="1"/>
      <protection hidden="1"/>
    </xf>
    <xf numFmtId="0" fontId="19" fillId="2" borderId="2" xfId="0" applyFont="1" applyFill="1" applyBorder="1" applyAlignment="1" applyProtection="1">
      <alignment horizontal="center" vertical="top" wrapText="1"/>
      <protection locked="0"/>
    </xf>
    <xf numFmtId="0" fontId="34" fillId="2" borderId="1" xfId="0" applyFont="1" applyFill="1" applyBorder="1" applyAlignment="1">
      <alignment horizontal="center" vertical="top" wrapText="1"/>
    </xf>
    <xf numFmtId="0" fontId="19" fillId="2" borderId="4" xfId="0" applyFont="1" applyFill="1" applyBorder="1" applyAlignment="1" applyProtection="1">
      <alignment horizontal="left" vertical="top" wrapText="1"/>
      <protection locked="0"/>
    </xf>
    <xf numFmtId="0" fontId="25" fillId="2" borderId="1" xfId="0" applyFont="1" applyFill="1" applyBorder="1" applyAlignment="1">
      <alignment horizontal="center" vertical="top"/>
    </xf>
    <xf numFmtId="0" fontId="34" fillId="2" borderId="1" xfId="0" applyFont="1" applyFill="1" applyBorder="1" applyAlignment="1">
      <alignment horizontal="center" vertical="center" wrapText="1"/>
    </xf>
    <xf numFmtId="0" fontId="25" fillId="2" borderId="2" xfId="0" applyFont="1" applyFill="1" applyBorder="1" applyAlignment="1">
      <alignment horizontal="center" vertical="top"/>
    </xf>
    <xf numFmtId="0" fontId="6" fillId="2" borderId="1" xfId="0" applyFont="1" applyFill="1" applyBorder="1" applyAlignment="1">
      <alignment horizontal="center" vertical="top" wrapText="1"/>
    </xf>
    <xf numFmtId="0" fontId="25" fillId="2" borderId="6" xfId="0" applyFont="1" applyFill="1" applyBorder="1" applyAlignment="1">
      <alignment horizontal="center" vertical="top"/>
    </xf>
    <xf numFmtId="0" fontId="34" fillId="2" borderId="5" xfId="0" applyFont="1" applyFill="1" applyBorder="1" applyAlignment="1">
      <alignment horizontal="center" vertical="center" wrapText="1"/>
    </xf>
    <xf numFmtId="0" fontId="6" fillId="2" borderId="1" xfId="0" applyFont="1" applyFill="1" applyBorder="1" applyAlignment="1">
      <alignment horizontal="left" vertical="center" wrapText="1"/>
    </xf>
    <xf numFmtId="0" fontId="12" fillId="0" borderId="2" xfId="0" applyFont="1" applyBorder="1" applyAlignment="1">
      <alignment horizontal="center" vertical="top" wrapText="1"/>
    </xf>
    <xf numFmtId="0" fontId="23" fillId="2" borderId="6"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5" fillId="8" borderId="1" xfId="0" applyFont="1" applyFill="1" applyBorder="1" applyAlignment="1">
      <alignment horizontal="center" vertical="center" wrapText="1"/>
    </xf>
    <xf numFmtId="0" fontId="34" fillId="7" borderId="3" xfId="0" applyFont="1" applyFill="1" applyBorder="1" applyAlignment="1">
      <alignment horizontal="center" vertical="center" wrapText="1"/>
    </xf>
    <xf numFmtId="0" fontId="34" fillId="7" borderId="2" xfId="0" applyFont="1" applyFill="1" applyBorder="1" applyAlignment="1">
      <alignment horizontal="center" vertical="center" wrapText="1"/>
    </xf>
    <xf numFmtId="0" fontId="34" fillId="7" borderId="1" xfId="0" applyFont="1" applyFill="1" applyBorder="1" applyAlignment="1">
      <alignment horizontal="center" vertical="center" wrapText="1"/>
    </xf>
    <xf numFmtId="0" fontId="25" fillId="8" borderId="2"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0" fillId="7" borderId="9" xfId="0" applyFill="1" applyBorder="1" applyAlignment="1" applyProtection="1">
      <alignment horizontal="center" vertical="center" wrapText="1"/>
      <protection locked="0"/>
    </xf>
    <xf numFmtId="0" fontId="0" fillId="7" borderId="8" xfId="0" applyFill="1" applyBorder="1" applyAlignment="1" applyProtection="1">
      <alignment horizontal="center" vertical="center" wrapText="1"/>
      <protection locked="0"/>
    </xf>
    <xf numFmtId="0" fontId="34" fillId="3" borderId="12" xfId="0" applyFont="1" applyFill="1" applyBorder="1" applyAlignment="1">
      <alignment horizontal="center" vertical="top" wrapText="1"/>
    </xf>
    <xf numFmtId="0" fontId="34" fillId="3" borderId="11" xfId="0" applyFont="1" applyFill="1" applyBorder="1" applyAlignment="1">
      <alignment horizontal="center" vertical="top" wrapText="1"/>
    </xf>
    <xf numFmtId="0" fontId="34" fillId="3" borderId="10" xfId="0" applyFont="1" applyFill="1" applyBorder="1" applyAlignment="1">
      <alignment horizontal="center" vertical="top" wrapText="1"/>
    </xf>
    <xf numFmtId="0" fontId="6" fillId="7" borderId="3" xfId="0" applyFont="1" applyFill="1" applyBorder="1" applyAlignment="1">
      <alignment horizontal="left" vertical="center" wrapText="1"/>
    </xf>
    <xf numFmtId="0" fontId="6" fillId="7" borderId="2" xfId="0" applyFont="1" applyFill="1" applyBorder="1" applyAlignment="1">
      <alignment horizontal="left" vertical="center" wrapText="1"/>
    </xf>
    <xf numFmtId="0" fontId="6" fillId="7" borderId="1" xfId="0" applyFont="1" applyFill="1" applyBorder="1" applyAlignment="1">
      <alignment horizontal="left" vertical="center" wrapText="1"/>
    </xf>
    <xf numFmtId="0" fontId="29" fillId="7" borderId="3" xfId="0" applyFont="1" applyFill="1" applyBorder="1" applyAlignment="1">
      <alignment horizontal="center" wrapText="1"/>
    </xf>
    <xf numFmtId="0" fontId="29" fillId="7" borderId="2" xfId="0" applyFont="1" applyFill="1" applyBorder="1" applyAlignment="1">
      <alignment horizontal="center" wrapText="1"/>
    </xf>
    <xf numFmtId="0" fontId="29" fillId="7" borderId="1" xfId="0" applyFont="1" applyFill="1" applyBorder="1" applyAlignment="1">
      <alignment horizontal="center" wrapText="1"/>
    </xf>
    <xf numFmtId="0" fontId="30" fillId="0" borderId="4" xfId="0" applyFont="1" applyBorder="1" applyAlignment="1" applyProtection="1">
      <alignment horizontal="center" vertical="top" wrapText="1"/>
      <protection locked="0"/>
    </xf>
    <xf numFmtId="0" fontId="23" fillId="2" borderId="3" xfId="0" applyFont="1" applyFill="1" applyBorder="1" applyAlignment="1">
      <alignment horizontal="center" vertical="top" wrapText="1"/>
    </xf>
    <xf numFmtId="0" fontId="23" fillId="2" borderId="2" xfId="0" applyFont="1" applyFill="1" applyBorder="1" applyAlignment="1">
      <alignment horizontal="center" vertical="top" wrapText="1"/>
    </xf>
    <xf numFmtId="9" fontId="24" fillId="3" borderId="4" xfId="0" applyNumberFormat="1" applyFont="1" applyFill="1" applyBorder="1" applyAlignment="1">
      <alignment horizontal="center" vertical="center"/>
    </xf>
    <xf numFmtId="0" fontId="24" fillId="3" borderId="4" xfId="0" applyFont="1" applyFill="1" applyBorder="1" applyAlignment="1">
      <alignment horizontal="center" vertical="center"/>
    </xf>
    <xf numFmtId="0" fontId="24" fillId="3" borderId="4" xfId="0" applyFont="1" applyFill="1" applyBorder="1" applyAlignment="1">
      <alignment horizontal="center" vertical="center" wrapText="1"/>
    </xf>
    <xf numFmtId="0" fontId="79" fillId="3" borderId="4" xfId="0" applyFont="1" applyFill="1" applyBorder="1" applyAlignment="1">
      <alignment horizontal="center" vertical="center"/>
    </xf>
    <xf numFmtId="0" fontId="30" fillId="0" borderId="4" xfId="0" applyFont="1"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26" fillId="0" borderId="4" xfId="0" applyFont="1" applyBorder="1" applyAlignment="1" applyProtection="1">
      <alignment horizontal="left" vertical="top" wrapText="1"/>
      <protection locked="0"/>
    </xf>
    <xf numFmtId="0" fontId="2" fillId="2" borderId="4" xfId="0" applyFont="1" applyFill="1" applyBorder="1" applyAlignment="1" applyProtection="1">
      <alignment horizontal="center" vertical="top" wrapText="1"/>
      <protection locked="0"/>
    </xf>
    <xf numFmtId="0" fontId="26" fillId="0" borderId="4" xfId="0" applyFont="1" applyBorder="1" applyAlignment="1" applyProtection="1">
      <alignment horizontal="left" vertical="center" wrapText="1"/>
      <protection locked="0"/>
    </xf>
    <xf numFmtId="0" fontId="12" fillId="0" borderId="4" xfId="0" applyFont="1" applyBorder="1" applyAlignment="1">
      <alignment horizontal="left" vertical="top"/>
    </xf>
    <xf numFmtId="0" fontId="12" fillId="0" borderId="2" xfId="0" applyFont="1" applyBorder="1" applyAlignment="1">
      <alignment horizontal="left" vertical="top"/>
    </xf>
    <xf numFmtId="0" fontId="18" fillId="0" borderId="4" xfId="0" applyFont="1" applyBorder="1" applyAlignment="1" applyProtection="1">
      <alignment horizontal="left" vertical="top" wrapText="1"/>
      <protection hidden="1"/>
    </xf>
    <xf numFmtId="0" fontId="78" fillId="2" borderId="4" xfId="0" applyFont="1" applyFill="1" applyBorder="1" applyAlignment="1" applyProtection="1">
      <alignment horizontal="center" vertical="top" wrapText="1"/>
      <protection hidden="1"/>
    </xf>
    <xf numFmtId="0" fontId="11" fillId="2" borderId="4" xfId="0" applyFont="1" applyFill="1" applyBorder="1" applyAlignment="1" applyProtection="1">
      <alignment horizontal="center" vertical="top" wrapText="1"/>
      <protection locked="0"/>
    </xf>
    <xf numFmtId="0" fontId="25" fillId="2" borderId="2" xfId="0" applyFont="1" applyFill="1" applyBorder="1" applyAlignment="1" applyProtection="1">
      <alignment horizontal="left" vertical="top" wrapText="1"/>
      <protection hidden="1"/>
    </xf>
    <xf numFmtId="0" fontId="25" fillId="2" borderId="1" xfId="0" applyFont="1" applyFill="1" applyBorder="1" applyAlignment="1" applyProtection="1">
      <alignment horizontal="left" vertical="top" wrapText="1"/>
      <protection hidden="1"/>
    </xf>
    <xf numFmtId="0" fontId="13" fillId="7" borderId="11" xfId="0" applyFont="1" applyFill="1" applyBorder="1" applyAlignment="1" applyProtection="1">
      <alignment horizontal="left" vertical="center" wrapText="1"/>
      <protection hidden="1"/>
    </xf>
    <xf numFmtId="0" fontId="23" fillId="2" borderId="4" xfId="0" applyFont="1" applyFill="1" applyBorder="1" applyAlignment="1">
      <alignment horizontal="left" vertical="top" wrapText="1"/>
    </xf>
    <xf numFmtId="0" fontId="12" fillId="2" borderId="4" xfId="0" applyFont="1" applyFill="1" applyBorder="1" applyAlignment="1">
      <alignment horizontal="left" vertical="top"/>
    </xf>
    <xf numFmtId="0" fontId="24" fillId="3" borderId="11" xfId="0" applyFont="1" applyFill="1" applyBorder="1" applyAlignment="1">
      <alignment horizontal="left" vertical="center"/>
    </xf>
    <xf numFmtId="0" fontId="79" fillId="2" borderId="11" xfId="0" applyFont="1" applyFill="1" applyBorder="1" applyAlignment="1">
      <alignment horizontal="center" vertical="center"/>
    </xf>
    <xf numFmtId="0" fontId="79" fillId="2" borderId="10" xfId="0" applyFont="1" applyFill="1" applyBorder="1" applyAlignment="1">
      <alignment horizontal="center" vertical="center"/>
    </xf>
    <xf numFmtId="0" fontId="24" fillId="3" borderId="0" xfId="0" applyFont="1" applyFill="1" applyAlignment="1">
      <alignment horizontal="left" vertical="center"/>
    </xf>
    <xf numFmtId="0" fontId="79" fillId="2" borderId="0" xfId="0" applyFont="1" applyFill="1" applyAlignment="1">
      <alignment horizontal="center" vertical="center"/>
    </xf>
    <xf numFmtId="0" fontId="79" fillId="2" borderId="16" xfId="0" applyFont="1" applyFill="1" applyBorder="1" applyAlignment="1">
      <alignment horizontal="center" vertical="center"/>
    </xf>
    <xf numFmtId="0" fontId="24" fillId="3" borderId="6" xfId="0" applyFont="1" applyFill="1" applyBorder="1" applyAlignment="1">
      <alignment horizontal="left" vertical="center"/>
    </xf>
    <xf numFmtId="0" fontId="79" fillId="2" borderId="6" xfId="0" applyFont="1" applyFill="1" applyBorder="1" applyAlignment="1">
      <alignment horizontal="center" vertical="center"/>
    </xf>
    <xf numFmtId="0" fontId="79" fillId="2" borderId="5" xfId="0" applyFont="1" applyFill="1" applyBorder="1" applyAlignment="1">
      <alignment horizontal="center" vertical="center"/>
    </xf>
    <xf numFmtId="0" fontId="23" fillId="7" borderId="2" xfId="0" applyFont="1" applyFill="1" applyBorder="1" applyAlignment="1">
      <alignment horizontal="left" vertical="center" wrapText="1"/>
    </xf>
    <xf numFmtId="0" fontId="22" fillId="2" borderId="2"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5" fillId="2" borderId="4" xfId="0" applyFont="1" applyFill="1" applyBorder="1" applyAlignment="1" applyProtection="1">
      <alignment horizontal="left" vertical="top" wrapText="1"/>
      <protection hidden="1"/>
    </xf>
    <xf numFmtId="0" fontId="11" fillId="2" borderId="4" xfId="0" applyFont="1" applyFill="1" applyBorder="1" applyAlignment="1" applyProtection="1">
      <alignment horizontal="left" vertical="top" wrapText="1"/>
      <protection locked="0"/>
    </xf>
    <xf numFmtId="0" fontId="20" fillId="0" borderId="4" xfId="0" applyFont="1" applyBorder="1" applyAlignment="1">
      <alignment horizontal="left" vertical="center" wrapText="1"/>
    </xf>
    <xf numFmtId="0" fontId="25" fillId="2" borderId="4" xfId="0" applyFont="1" applyFill="1" applyBorder="1" applyAlignment="1">
      <alignment horizontal="center" vertical="center" wrapText="1"/>
    </xf>
    <xf numFmtId="0" fontId="25" fillId="8" borderId="7" xfId="0" applyFont="1" applyFill="1" applyBorder="1" applyAlignment="1">
      <alignment horizontal="center" vertical="top" wrapText="1"/>
    </xf>
    <xf numFmtId="0" fontId="25" fillId="8" borderId="6" xfId="0" applyFont="1" applyFill="1" applyBorder="1" applyAlignment="1">
      <alignment horizontal="center" vertical="top" wrapText="1"/>
    </xf>
    <xf numFmtId="0" fontId="4" fillId="3" borderId="3" xfId="0" applyFont="1" applyFill="1" applyBorder="1" applyAlignment="1">
      <alignment horizontal="center" vertical="top" wrapText="1"/>
    </xf>
    <xf numFmtId="0" fontId="4" fillId="3" borderId="2" xfId="0" applyFont="1" applyFill="1" applyBorder="1" applyAlignment="1">
      <alignment horizontal="center" vertical="top" wrapText="1"/>
    </xf>
    <xf numFmtId="0" fontId="4" fillId="3" borderId="1" xfId="0" applyFont="1" applyFill="1" applyBorder="1" applyAlignment="1">
      <alignment horizontal="center" vertical="top" wrapText="1"/>
    </xf>
    <xf numFmtId="0" fontId="78" fillId="0" borderId="1" xfId="0" applyFont="1" applyBorder="1" applyAlignment="1" applyProtection="1">
      <alignment horizontal="center" vertical="top" wrapText="1"/>
      <protection hidden="1"/>
    </xf>
    <xf numFmtId="0" fontId="20" fillId="2" borderId="4" xfId="0" applyFont="1" applyFill="1" applyBorder="1" applyAlignment="1">
      <alignment horizontal="center" vertical="center" wrapText="1"/>
    </xf>
    <xf numFmtId="0" fontId="23" fillId="2" borderId="1" xfId="0" applyFont="1" applyFill="1" applyBorder="1" applyAlignment="1">
      <alignment horizontal="center" vertical="top"/>
    </xf>
    <xf numFmtId="0" fontId="41" fillId="2" borderId="2" xfId="0" applyFont="1" applyFill="1" applyBorder="1" applyAlignment="1">
      <alignment horizontal="center" vertical="top"/>
    </xf>
    <xf numFmtId="0" fontId="6" fillId="2" borderId="1" xfId="0" applyFont="1" applyFill="1" applyBorder="1" applyAlignment="1">
      <alignment horizontal="center" vertical="center" wrapText="1"/>
    </xf>
    <xf numFmtId="0" fontId="34" fillId="2" borderId="1" xfId="0" applyFont="1" applyFill="1" applyBorder="1" applyAlignment="1">
      <alignment horizontal="center" wrapText="1"/>
    </xf>
    <xf numFmtId="0" fontId="55" fillId="3" borderId="2" xfId="0" applyFont="1" applyFill="1" applyBorder="1" applyAlignment="1">
      <alignment horizontal="center" vertical="center" wrapText="1"/>
    </xf>
  </cellXfs>
  <cellStyles count="3">
    <cellStyle name="Hyperlink 2" xfId="2"/>
    <cellStyle name="Normal" xfId="0" builtinId="0"/>
    <cellStyle name="Percent" xfId="1" builtinId="5"/>
  </cellStyles>
  <dxfs count="22">
    <dxf>
      <font>
        <color rgb="FF9C0006"/>
      </font>
      <fill>
        <patternFill>
          <bgColor rgb="FFFFC7CE"/>
        </patternFill>
      </fill>
    </dxf>
    <dxf>
      <fill>
        <patternFill patternType="solid">
          <fgColor rgb="FF0070C0"/>
          <bgColor rgb="FF000000"/>
        </patternFill>
      </fill>
    </dxf>
    <dxf>
      <font>
        <color rgb="FF9C0006"/>
      </font>
      <fill>
        <patternFill>
          <bgColor rgb="FFFFC7CE"/>
        </patternFill>
      </fill>
    </dxf>
    <dxf>
      <fill>
        <patternFill patternType="solid">
          <fgColor rgb="FF0070C0"/>
          <bgColor rgb="FF000000"/>
        </patternFill>
      </fill>
    </dxf>
    <dxf>
      <font>
        <color rgb="FF9C0006"/>
      </font>
      <fill>
        <patternFill>
          <bgColor rgb="FFFFC7CE"/>
        </patternFill>
      </fill>
    </dxf>
    <dxf>
      <fill>
        <patternFill patternType="solid">
          <fgColor rgb="FF0070C0"/>
          <bgColor rgb="FF000000"/>
        </patternFill>
      </fill>
    </dxf>
    <dxf>
      <fill>
        <patternFill patternType="solid">
          <fgColor rgb="FF0070C0"/>
          <bgColor rgb="FF000000"/>
        </patternFill>
      </fill>
    </dxf>
    <dxf>
      <fill>
        <patternFill patternType="solid">
          <fgColor rgb="FF0070C0"/>
          <bgColor rgb="FF000000"/>
        </patternFill>
      </fill>
    </dxf>
    <dxf>
      <fill>
        <patternFill patternType="solid">
          <fgColor rgb="FF0070C0"/>
          <bgColor rgb="FF000000"/>
        </patternFill>
      </fill>
    </dxf>
    <dxf>
      <fill>
        <patternFill patternType="solid">
          <fgColor rgb="FF0070C0"/>
          <bgColor rgb="FF000000"/>
        </patternFill>
      </fill>
    </dxf>
    <dxf>
      <fill>
        <patternFill patternType="solid">
          <fgColor rgb="FF0070C0"/>
          <bgColor rgb="FF000000"/>
        </patternFill>
      </fill>
    </dxf>
    <dxf>
      <fill>
        <patternFill patternType="solid">
          <fgColor rgb="FF0070C0"/>
          <bgColor rgb="FF000000"/>
        </patternFill>
      </fill>
    </dxf>
    <dxf>
      <fill>
        <patternFill patternType="solid">
          <fgColor rgb="FF0070C0"/>
          <bgColor rgb="FF000000"/>
        </patternFill>
      </fill>
    </dxf>
    <dxf>
      <fill>
        <patternFill patternType="solid">
          <fgColor rgb="FF0070C0"/>
          <bgColor rgb="FF000000"/>
        </patternFill>
      </fill>
    </dxf>
    <dxf>
      <fill>
        <patternFill patternType="solid">
          <fgColor rgb="FF0070C0"/>
          <bgColor rgb="FF000000"/>
        </patternFill>
      </fill>
    </dxf>
    <dxf>
      <fill>
        <patternFill patternType="solid">
          <fgColor rgb="FF0070C0"/>
          <bgColor rgb="FF000000"/>
        </patternFill>
      </fill>
    </dxf>
    <dxf>
      <fill>
        <patternFill patternType="solid">
          <fgColor rgb="FF0070C0"/>
          <bgColor rgb="FF000000"/>
        </patternFill>
      </fill>
    </dxf>
    <dxf>
      <fill>
        <patternFill patternType="solid">
          <fgColor rgb="FF0070C0"/>
          <bgColor rgb="FF000000"/>
        </patternFill>
      </fill>
    </dxf>
    <dxf>
      <fill>
        <patternFill patternType="solid">
          <fgColor rgb="FF0070C0"/>
          <bgColor rgb="FF000000"/>
        </patternFill>
      </fill>
    </dxf>
    <dxf>
      <fill>
        <patternFill patternType="solid">
          <fgColor rgb="FF0070C0"/>
          <bgColor rgb="FF000000"/>
        </patternFill>
      </fill>
    </dxf>
    <dxf>
      <fill>
        <patternFill patternType="solid">
          <fgColor rgb="FF0070C0"/>
          <bgColor rgb="FF000000"/>
        </patternFill>
      </fill>
    </dxf>
    <dxf>
      <fill>
        <patternFill patternType="solid">
          <fgColor rgb="FF0070C0"/>
          <bgColor rgb="FF000000"/>
        </patternFill>
      </fill>
    </dxf>
  </dxfs>
  <tableStyles count="0" defaultTableStyle="TableStyleMedium2" defaultPivotStyle="PivotStyleLight16"/>
  <colors>
    <mruColors>
      <color rgb="FF0000CC"/>
      <color rgb="FF008000"/>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115450</xdr:colOff>
      <xdr:row>2</xdr:row>
      <xdr:rowOff>1</xdr:rowOff>
    </xdr:from>
    <xdr:to>
      <xdr:col>1</xdr:col>
      <xdr:colOff>2302026</xdr:colOff>
      <xdr:row>8</xdr:row>
      <xdr:rowOff>392640</xdr:rowOff>
    </xdr:to>
    <xdr:pic>
      <xdr:nvPicPr>
        <xdr:cNvPr id="2" name="Picture 1">
          <a:extLst>
            <a:ext uri="{FF2B5EF4-FFF2-40B4-BE49-F238E27FC236}">
              <a16:creationId xmlns:a16="http://schemas.microsoft.com/office/drawing/2014/main" id="{79FEDB1C-6163-4136-8E0F-CE73DA3468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450" y="857251"/>
          <a:ext cx="3193844" cy="2964389"/>
        </a:xfrm>
        <a:prstGeom prst="rect">
          <a:avLst/>
        </a:prstGeom>
      </xdr:spPr>
    </xdr:pic>
    <xdr:clientData/>
  </xdr:twoCellAnchor>
  <xdr:twoCellAnchor editAs="oneCell">
    <xdr:from>
      <xdr:col>5</xdr:col>
      <xdr:colOff>519547</xdr:colOff>
      <xdr:row>2</xdr:row>
      <xdr:rowOff>9074</xdr:rowOff>
    </xdr:from>
    <xdr:to>
      <xdr:col>6</xdr:col>
      <xdr:colOff>759113</xdr:colOff>
      <xdr:row>9</xdr:row>
      <xdr:rowOff>221227</xdr:rowOff>
    </xdr:to>
    <xdr:pic>
      <xdr:nvPicPr>
        <xdr:cNvPr id="3" name="Picture 2">
          <a:extLst>
            <a:ext uri="{FF2B5EF4-FFF2-40B4-BE49-F238E27FC236}">
              <a16:creationId xmlns:a16="http://schemas.microsoft.com/office/drawing/2014/main" id="{4F1CCDC1-435B-456B-9271-279E6AB5F2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77547" y="866324"/>
          <a:ext cx="2942285" cy="32125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sers\apple\Downloads\Summary%20and%20Table%20of%20Conten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and Table of Content"/>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119"/>
  <sheetViews>
    <sheetView tabSelected="1" zoomScale="70" zoomScaleNormal="70" zoomScaleSheetLayoutView="70" zoomScalePageLayoutView="90" workbookViewId="0">
      <selection activeCell="A4" sqref="A4"/>
    </sheetView>
  </sheetViews>
  <sheetFormatPr defaultColWidth="8.7109375" defaultRowHeight="15"/>
  <cols>
    <col min="1" max="1" width="26.140625" style="1" customWidth="1"/>
    <col min="2" max="2" width="23.28515625" style="1" customWidth="1"/>
    <col min="3" max="3" width="25.42578125" style="1" customWidth="1"/>
    <col min="4" max="4" width="29.140625" style="1" customWidth="1"/>
    <col min="5" max="5" width="23.140625" style="1" customWidth="1"/>
    <col min="6" max="6" width="24.28515625" style="1" customWidth="1"/>
    <col min="7" max="7" width="28.85546875" style="536" customWidth="1"/>
    <col min="8" max="8" width="23.42578125" style="536" customWidth="1"/>
    <col min="9" max="16384" width="8.7109375" style="1"/>
  </cols>
  <sheetData>
    <row r="1" spans="2:7" ht="39.75" customHeight="1" thickBot="1">
      <c r="B1" s="1163" t="s">
        <v>7155</v>
      </c>
      <c r="C1" s="1204"/>
      <c r="D1" s="1205"/>
      <c r="E1" s="1205"/>
      <c r="F1" s="1205"/>
      <c r="G1" s="1206"/>
    </row>
    <row r="2" spans="2:7" ht="40.5" customHeight="1" thickBot="1">
      <c r="B2" s="1182" t="s">
        <v>7153</v>
      </c>
      <c r="C2" s="1183"/>
      <c r="D2" s="1183"/>
      <c r="E2" s="1183"/>
      <c r="F2" s="1184"/>
      <c r="G2" s="1164" t="s">
        <v>7154</v>
      </c>
    </row>
    <row r="3" spans="2:7" ht="39" customHeight="1" thickBot="1">
      <c r="B3" s="1187" t="s">
        <v>6821</v>
      </c>
      <c r="C3" s="1188"/>
      <c r="D3" s="1188"/>
      <c r="E3" s="1188"/>
      <c r="F3" s="1188"/>
      <c r="G3" s="1189"/>
    </row>
    <row r="4" spans="2:7" s="3" customFormat="1" ht="39.75" customHeight="1">
      <c r="B4" s="979" t="s">
        <v>161</v>
      </c>
      <c r="C4" s="981" t="s">
        <v>6850</v>
      </c>
      <c r="D4" s="982" t="s">
        <v>157</v>
      </c>
      <c r="E4" s="982" t="s">
        <v>6826</v>
      </c>
      <c r="F4" s="983" t="s">
        <v>154</v>
      </c>
      <c r="G4" s="1190" t="s">
        <v>7156</v>
      </c>
    </row>
    <row r="5" spans="2:7" s="3" customFormat="1" ht="57.75" customHeight="1" thickBot="1">
      <c r="B5" s="980">
        <f>'Emergency(2)'!D731</f>
        <v>0.5</v>
      </c>
      <c r="C5" s="989">
        <f>'Labour Room (LaQshya) (2)'!D647</f>
        <v>0.5</v>
      </c>
      <c r="D5" s="980">
        <f>'ICU (2)'!D721</f>
        <v>0.5</v>
      </c>
      <c r="E5" s="980">
        <f>'OT (2)'!D720</f>
        <v>0.5</v>
      </c>
      <c r="F5" s="989">
        <f>'Pharmacy (2)'!D617</f>
        <v>0.5</v>
      </c>
      <c r="G5" s="1191"/>
    </row>
    <row r="6" spans="2:7" s="3" customFormat="1" ht="36" customHeight="1">
      <c r="B6" s="990" t="s">
        <v>160</v>
      </c>
      <c r="C6" s="979" t="s">
        <v>6831</v>
      </c>
      <c r="D6" s="979" t="s">
        <v>6822</v>
      </c>
      <c r="E6" s="981" t="s">
        <v>159</v>
      </c>
      <c r="F6" s="979" t="s">
        <v>6829</v>
      </c>
      <c r="G6" s="1194">
        <f>('Emergency(2)'!B731+'OPD (2)'!B784+'Labour Room (LaQshya) (2)'!B647+'M-OT (LaQshya) (2)'!B646+'Maternity Ward (2)'!B705+'Ped Ward (2)'!B685+'SNCU  (2)'!B740+'NRC  (2)'!B712+'OT (2)'!B720+'PP Unit (2)'!B757+'ICU (2)'!B721+'IPD (2)'!B669+'Blood Bank (2)'!B658+'Lab (2)'!B418+'Radiology (2)'!B355+'Pharmacy (2)'!B617+'Auxillary services (2)'!B647+'Mortuary  (2)'!B589+'Admin (2)'!B889)/('Emergency(2)'!C731+'OPD (2)'!C784+'Labour Room (LaQshya) (2)'!C647+'M-OT (LaQshya) (2)'!C646+'Maternity Ward (2)'!C705+'Ped Ward (2)'!C685+'SNCU  (2)'!C740+'NRC  (2)'!C712+'OT (2)'!C720+'PP Unit (2)'!C757+'ICU (2)'!C721+'IPD (2)'!C669+'Blood Bank (2)'!C658+'Lab (2)'!C418+'Radiology (2)'!C355+'Pharmacy (2)'!C617+'Auxillary services (2)'!C647+'Mortuary  (2)'!C589+'Admin (2)'!C889)</f>
        <v>0.5</v>
      </c>
    </row>
    <row r="7" spans="2:7" s="3" customFormat="1" ht="66" customHeight="1" thickBot="1">
      <c r="B7" s="991">
        <f>'OPD (2)'!D784</f>
        <v>0.5</v>
      </c>
      <c r="C7" s="980">
        <f>'M-OT (LaQshya) (2)'!D646</f>
        <v>0.5</v>
      </c>
      <c r="D7" s="980">
        <f>'Maternity Ward (2)'!D705</f>
        <v>0.5</v>
      </c>
      <c r="E7" s="989">
        <f>'NRC  (2)'!D712</f>
        <v>0.5</v>
      </c>
      <c r="F7" s="980">
        <f>'Auxillary services (2)'!D647</f>
        <v>0.5</v>
      </c>
      <c r="G7" s="1195"/>
    </row>
    <row r="8" spans="2:7" s="3" customFormat="1" ht="28.9" customHeight="1">
      <c r="B8" s="982" t="s">
        <v>156</v>
      </c>
      <c r="C8" s="988" t="s">
        <v>158</v>
      </c>
      <c r="D8" s="982" t="s">
        <v>6823</v>
      </c>
      <c r="E8" s="988" t="s">
        <v>6827</v>
      </c>
      <c r="F8" s="982" t="s">
        <v>6828</v>
      </c>
      <c r="G8" s="1192" t="s">
        <v>6830</v>
      </c>
    </row>
    <row r="9" spans="2:7" s="3" customFormat="1" ht="68.25" customHeight="1" thickBot="1">
      <c r="B9" s="980">
        <f>'Lab (2)'!D418</f>
        <v>0.5</v>
      </c>
      <c r="C9" s="986">
        <f>'SNCU  (2)'!D740</f>
        <v>0.5</v>
      </c>
      <c r="D9" s="980">
        <f>'Ped Ward (2)'!D685</f>
        <v>0.5</v>
      </c>
      <c r="E9" s="986">
        <f>'Blood Bank (2)'!D658</f>
        <v>0.5</v>
      </c>
      <c r="F9" s="980">
        <f>'Admin (2)'!D889</f>
        <v>0.5</v>
      </c>
      <c r="G9" s="1193"/>
    </row>
    <row r="10" spans="2:7" s="3" customFormat="1" ht="28.9" customHeight="1">
      <c r="B10" s="984" t="s">
        <v>155</v>
      </c>
      <c r="C10" s="982" t="s">
        <v>6825</v>
      </c>
      <c r="D10" s="983" t="s">
        <v>6824</v>
      </c>
      <c r="E10" s="982" t="s">
        <v>153</v>
      </c>
      <c r="F10" s="983"/>
      <c r="G10" s="1185">
        <f>('Labour Room (LaQshya) (2)'!B647+'M-OT (LaQshya) (2)'!B646)/('Labour Room (LaQshya) (2)'!C647+'M-OT (LaQshya) (2)'!C646)</f>
        <v>0.5</v>
      </c>
    </row>
    <row r="11" spans="2:7" ht="66" customHeight="1" thickBot="1">
      <c r="B11" s="985">
        <f>'Radiology (2)'!D355</f>
        <v>0.5</v>
      </c>
      <c r="C11" s="980">
        <f>'PP Unit (2)'!D757</f>
        <v>0.5</v>
      </c>
      <c r="D11" s="986">
        <f>'IPD (2)'!D669</f>
        <v>0.5</v>
      </c>
      <c r="E11" s="980">
        <f>'Mortuary  (2)'!D589</f>
        <v>0.5</v>
      </c>
      <c r="F11" s="987"/>
      <c r="G11" s="1186"/>
    </row>
    <row r="14" spans="2:7" ht="13.9" customHeight="1" thickBot="1"/>
    <row r="15" spans="2:7" hidden="1"/>
    <row r="16" spans="2:7" hidden="1"/>
    <row r="17" spans="1:8" ht="49.15" customHeight="1" thickBot="1">
      <c r="C17" s="1213" t="str">
        <f>UPPER("Hospital Quality Score Card Area of Concern wise")</f>
        <v>HOSPITAL QUALITY SCORE CARD AREA OF CONCERN WISE</v>
      </c>
      <c r="D17" s="1214"/>
      <c r="E17" s="1214"/>
      <c r="F17" s="1215"/>
    </row>
    <row r="18" spans="1:8" ht="15.75">
      <c r="C18" s="964" t="s">
        <v>152</v>
      </c>
      <c r="D18" s="962" t="s">
        <v>151</v>
      </c>
      <c r="E18" s="966" t="s">
        <v>150</v>
      </c>
      <c r="F18" s="962" t="s">
        <v>149</v>
      </c>
    </row>
    <row r="19" spans="1:8" ht="36.75" thickBot="1">
      <c r="C19" s="965">
        <f>('Emergency(2)'!B723+'OPD (2)'!B776+'Labour Room (LaQshya) (2)'!B639+'M-OT (LaQshya) (2)'!B638+'Maternity Ward (2)'!B697+'Ped Ward (2)'!B677+'SNCU  (2)'!B732+'NRC  (2)'!B704+'OT (2)'!B712+'PP Unit (2)'!B749+'ICU (2)'!B713+'IPD (2)'!B661+'Blood Bank (2)'!B650+'Lab (2)'!B410+'Radiology (2)'!B347+'Pharmacy (2)'!B609+'Auxillary services (2)'!B639+'Mortuary  (2)'!B581+'Admin (2)'!B881)/('Emergency(2)'!C723+'OPD (2)'!C776+'Labour Room (LaQshya) (2)'!C639+'M-OT (LaQshya) (2)'!C638+'Maternity Ward (2)'!C697+'Ped Ward (2)'!C677+'SNCU  (2)'!C732+'NRC  (2)'!C704+'OT (2)'!C712+'PP Unit (2)'!C749+'ICU (2)'!C713+'IPD (2)'!C661+'Blood Bank (2)'!C650+'Lab (2)'!C410+'Radiology (2)'!C347+'Pharmacy (2)'!C609+'Auxillary services (2)'!C639+'Mortuary  (2)'!C581+'Admin (2)'!C881)</f>
        <v>0.5</v>
      </c>
      <c r="D19" s="963">
        <f>('Emergency(2)'!B724+'OPD (2)'!B777+'Labour Room (LaQshya) (2)'!B640+'M-OT (LaQshya) (2)'!B639+'Maternity Ward (2)'!B698+'Ped Ward (2)'!B678+'SNCU  (2)'!B733+'NRC  (2)'!B705+'OT (2)'!B713+'PP Unit (2)'!B750+'ICU (2)'!B714+'IPD (2)'!B662+'Blood Bank (2)'!B651+'Lab (2)'!B411+'Radiology (2)'!B348+'Pharmacy (2)'!B610+'Auxillary services (2)'!B640+'Mortuary  (2)'!B582+'Admin (2)'!B882)/('Emergency(2)'!C724+'OPD (2)'!C777+'Labour Room (LaQshya) (2)'!C640+'M-OT (LaQshya) (2)'!C639+'Maternity Ward (2)'!C698+'Ped Ward (2)'!C678+'SNCU  (2)'!C733+'NRC  (2)'!C705+'OT (2)'!C713+'PP Unit (2)'!C750+'ICU (2)'!C714+'IPD (2)'!C662+'Blood Bank (2)'!C651+'Lab (2)'!C411+'Radiology (2)'!C348+'Pharmacy (2)'!C610+'Auxillary services (2)'!C640+'Mortuary  (2)'!C582+'Admin (2)'!C882)</f>
        <v>0.5</v>
      </c>
      <c r="E19" s="967">
        <f>('Emergency(2)'!B725+'OPD (2)'!B778+'Labour Room (LaQshya) (2)'!B641+'M-OT (LaQshya) (2)'!B640+'Maternity Ward (2)'!B699+'Ped Ward (2)'!B679+'SNCU  (2)'!B734+'NRC  (2)'!B706+'OT (2)'!B714+'PP Unit (2)'!B751+'ICU (2)'!B715+'IPD (2)'!B663+'Blood Bank (2)'!B652+'Lab (2)'!B412+'Radiology (2)'!B349+'Pharmacy (2)'!B611+'Auxillary services (2)'!B641+'Mortuary  (2)'!B583+'Admin (2)'!B883)/('Emergency(2)'!C725+'OPD (2)'!C778+'Labour Room (LaQshya) (2)'!C641+'M-OT (LaQshya) (2)'!C640+'Maternity Ward (2)'!C699+'Ped Ward (2)'!C679+'SNCU  (2)'!C734+'NRC  (2)'!C706+'OT (2)'!C714+'PP Unit (2)'!C751+'ICU (2)'!C715+'IPD (2)'!C663+'Blood Bank (2)'!C652+'Lab (2)'!C412+'Radiology (2)'!C349+'Pharmacy (2)'!C611+'Auxillary services (2)'!C641+'Mortuary  (2)'!C583+'Admin (2)'!C883)</f>
        <v>0.5</v>
      </c>
      <c r="F19" s="963">
        <f>('Emergency(2)'!B726+'OPD (2)'!B779+'Labour Room (LaQshya) (2)'!B642+'M-OT (LaQshya) (2)'!B641+'Maternity Ward (2)'!B700+'Ped Ward (2)'!B680+'SNCU  (2)'!B735+'NRC  (2)'!B707+'OT (2)'!B715+'PP Unit (2)'!B752+'ICU (2)'!B716+'IPD (2)'!B664+'Blood Bank (2)'!B653+'Lab (2)'!B413+'Radiology (2)'!B350+'Pharmacy (2)'!B612+'Auxillary services (2)'!B642+'Mortuary  (2)'!B584+'Admin (2)'!B884)/('Emergency(2)'!C726+'OPD (2)'!C779+'Labour Room (LaQshya) (2)'!C642+'M-OT (LaQshya) (2)'!C641+'Maternity Ward (2)'!C700+'Ped Ward (2)'!C680+'SNCU  (2)'!C735+'NRC  (2)'!C707+'OT (2)'!C715+'PP Unit (2)'!C752+'ICU (2)'!C716+'IPD (2)'!C664+'Blood Bank (2)'!C653+'Lab (2)'!C413+'Radiology (2)'!C350+'Pharmacy (2)'!C612+'Auxillary services (2)'!C642+'Mortuary  (2)'!C584+'Admin (2)'!C884)</f>
        <v>0.5</v>
      </c>
    </row>
    <row r="20" spans="1:8" ht="27.75" customHeight="1">
      <c r="C20" s="1207" t="s">
        <v>148</v>
      </c>
      <c r="D20" s="1208"/>
      <c r="E20" s="1208"/>
      <c r="F20" s="1209"/>
    </row>
    <row r="21" spans="1:8" ht="25.5" customHeight="1" thickBot="1">
      <c r="C21" s="1210"/>
      <c r="D21" s="1211"/>
      <c r="E21" s="1211"/>
      <c r="F21" s="1212"/>
    </row>
    <row r="22" spans="1:8" ht="15.75">
      <c r="C22" s="964" t="s">
        <v>147</v>
      </c>
      <c r="D22" s="962" t="s">
        <v>146</v>
      </c>
      <c r="E22" s="966" t="s">
        <v>145</v>
      </c>
      <c r="F22" s="962" t="s">
        <v>144</v>
      </c>
    </row>
    <row r="23" spans="1:8" ht="36.75" thickBot="1">
      <c r="C23" s="968">
        <f>('Emergency(2)'!B727+'OPD (2)'!B780+'Labour Room (LaQshya) (2)'!B643+'M-OT (LaQshya) (2)'!B642+'Maternity Ward (2)'!B701+'Ped Ward (2)'!B681+'SNCU  (2)'!B736+'NRC  (2)'!B708+'OT (2)'!B716+'PP Unit (2)'!B753+'ICU (2)'!B717+'IPD (2)'!B665+'Blood Bank (2)'!B654+'Lab (2)'!B414+'Radiology (2)'!B351+'Pharmacy (2)'!B613+'Auxillary services (2)'!B643+'Mortuary  (2)'!B585+'Admin (2)'!B885)/('Emergency(2)'!C727+'OPD (2)'!C780+'Labour Room (LaQshya) (2)'!C643+'M-OT (LaQshya) (2)'!C642+'Maternity Ward (2)'!C701+'Ped Ward (2)'!C681+'SNCU  (2)'!C736+'NRC  (2)'!C708+'OT (2)'!C716+'PP Unit (2)'!C753+'ICU (2)'!C717+'IPD (2)'!C665+'Blood Bank (2)'!C654+'Lab (2)'!C414+'Radiology (2)'!C351+'Pharmacy (2)'!C613+'Auxillary services (2)'!C643+'Mortuary  (2)'!C585+'Admin (2)'!C885)</f>
        <v>0.5</v>
      </c>
      <c r="D23" s="963">
        <f>('Emergency(2)'!B728+'OPD (2)'!B781+'Labour Room (LaQshya) (2)'!B644+'M-OT (LaQshya) (2)'!B643+'Maternity Ward (2)'!B702+'Ped Ward (2)'!B682+'SNCU  (2)'!B737+'NRC  (2)'!B709+'OT (2)'!B717+'PP Unit (2)'!B754+'ICU (2)'!B718+'IPD (2)'!B666+'Blood Bank (2)'!B655+'Lab (2)'!B415+'Radiology (2)'!B352+'Pharmacy (2)'!B614+'Auxillary services (2)'!B644+'Mortuary  (2)'!B586+'Admin (2)'!B886)/('Emergency(2)'!C728+'OPD (2)'!C781+'Labour Room (LaQshya) (2)'!C644+'M-OT (LaQshya) (2)'!C643+'Maternity Ward (2)'!C702+'Ped Ward (2)'!C682+'SNCU  (2)'!C737+'NRC  (2)'!C709+'OT (2)'!C717+'PP Unit (2)'!C754+'ICU (2)'!C718+'IPD (2)'!C666+'Blood Bank (2)'!C655+'Lab (2)'!C415+'Radiology (2)'!C352+'Pharmacy (2)'!C614+'Auxillary services (2)'!C644+'Mortuary  (2)'!C586+'Admin (2)'!C886)</f>
        <v>0.5</v>
      </c>
      <c r="E23" s="969">
        <f>('Emergency(2)'!B729+'OPD (2)'!B782+'Labour Room (LaQshya) (2)'!B645+'M-OT (LaQshya) (2)'!B644+'Maternity Ward (2)'!B703+'Ped Ward (2)'!B683+'SNCU  (2)'!B738+'NRC  (2)'!B710+'OT (2)'!B718+'PP Unit (2)'!B755+'ICU (2)'!B719+'IPD (2)'!B667+'Blood Bank (2)'!B656+'Lab (2)'!B416+'Radiology (2)'!B353+'Pharmacy (2)'!B615+'Auxillary services (2)'!B645+'Mortuary  (2)'!B587+'Admin (2)'!B887)/('Emergency(2)'!C729+'OPD (2)'!C782+'Labour Room (LaQshya) (2)'!C645+'M-OT (LaQshya) (2)'!C644+'Maternity Ward (2)'!C703+'Ped Ward (2)'!C683+'SNCU  (2)'!C738+'NRC  (2)'!C710+'OT (2)'!C718+'PP Unit (2)'!C755+'ICU (2)'!C719+'IPD (2)'!C667+'Blood Bank (2)'!C656+'Lab (2)'!C416+'Radiology (2)'!C353+'Pharmacy (2)'!C615+'Auxillary services (2)'!C645+'Mortuary  (2)'!C587+'Admin (2)'!C887)</f>
        <v>0.5</v>
      </c>
      <c r="F23" s="963">
        <f>('Emergency(2)'!B730+'OPD (2)'!B783+'Labour Room (LaQshya) (2)'!B646+'M-OT (LaQshya) (2)'!B645+'Maternity Ward (2)'!B704+'Ped Ward (2)'!B684+'SNCU  (2)'!B739+'NRC  (2)'!B711+'OT (2)'!B719+'PP Unit (2)'!B756+'ICU (2)'!B720+'IPD (2)'!B668+'Blood Bank (2)'!B657+'Lab (2)'!B417+'Radiology (2)'!B354+'Pharmacy (2)'!B616+'Auxillary services (2)'!B646+'Mortuary  (2)'!B588+'Admin (2)'!B888)/('Emergency(2)'!C730+'OPD (2)'!C783+'Labour Room (LaQshya) (2)'!C646+'M-OT (LaQshya) (2)'!C645+'Maternity Ward (2)'!C704+'Ped Ward (2)'!C684+'SNCU  (2)'!C739+'NRC  (2)'!C711+'OT (2)'!C719+'PP Unit (2)'!C756+'ICU (2)'!C720+'IPD (2)'!C668+'Blood Bank (2)'!C657+'Lab (2)'!C417+'Radiology (2)'!C354+'Pharmacy (2)'!C616+'Auxillary services (2)'!C646+'Mortuary  (2)'!C588+'Admin (2)'!C888)</f>
        <v>0.5</v>
      </c>
    </row>
    <row r="27" spans="1:8" ht="15.75" thickBot="1"/>
    <row r="28" spans="1:8" s="958" customFormat="1" ht="44.25" customHeight="1" thickBot="1">
      <c r="A28" s="971" t="s">
        <v>1456</v>
      </c>
      <c r="B28" s="1198" t="s">
        <v>6832</v>
      </c>
      <c r="C28" s="1199"/>
      <c r="D28" s="1199"/>
      <c r="E28" s="1199"/>
      <c r="F28" s="1200"/>
      <c r="G28" s="972" t="s">
        <v>6833</v>
      </c>
      <c r="H28" s="973" t="s">
        <v>6830</v>
      </c>
    </row>
    <row r="29" spans="1:8" s="958" customFormat="1" ht="23.25">
      <c r="A29" s="974"/>
      <c r="B29" s="1201" t="s">
        <v>6851</v>
      </c>
      <c r="C29" s="1202"/>
      <c r="D29" s="1202"/>
      <c r="E29" s="1202"/>
      <c r="F29" s="1203"/>
      <c r="G29" s="975"/>
      <c r="H29" s="976"/>
    </row>
    <row r="30" spans="1:8" s="958" customFormat="1" ht="18.75">
      <c r="A30" s="537" t="s">
        <v>143</v>
      </c>
      <c r="B30" s="1196" t="s">
        <v>142</v>
      </c>
      <c r="C30" s="1196"/>
      <c r="D30" s="1196"/>
      <c r="E30" s="1196"/>
      <c r="F30" s="1196"/>
      <c r="G30" s="959">
        <f>('Emergency(2)'!H44+'OPD (2)'!H43+'Labour Room (LaQshya) (2)'!H49+'M-OT (LaQshya) (2)'!H44+'Maternity Ward (2)'!H44+'Ped Ward (2)'!H44+'SNCU  (2)'!H43+'NRC  (2)'!H44+'OT (2)'!H44+'PP Unit (2)'!H44+'ICU (2)'!H44+'IPD (2)'!H44+'Blood Bank (2)'!H44+'Radiology (2)'!H43+'Pharmacy (2)'!H43+'Mortuary  (2)'!H43+'Admin (2)'!H43)/('Emergency(2)'!I44+'OPD (2)'!I43+'Labour Room (LaQshya) (2)'!I49+'M-OT (LaQshya) (2)'!I44+'Maternity Ward (2)'!I44+'Ped Ward (2)'!I44+'SNCU  (2)'!I43+'NRC  (2)'!I44+'OT (2)'!I44+'PP Unit (2)'!I44+'ICU (2)'!I44+'IPD (2)'!I44+'Blood Bank (2)'!I44+'Radiology (2)'!I43+'Pharmacy (2)'!I43+'Mortuary  (2)'!I43+'Admin (2)'!I43)</f>
        <v>0.5</v>
      </c>
      <c r="H30" s="992">
        <f>('Labour Room (LaQshya) (2)'!H49+'M-OT (LaQshya) (2)'!H44)/('Labour Room (LaQshya) (2)'!I49+'M-OT (LaQshya) (2)'!I44)</f>
        <v>0.5</v>
      </c>
    </row>
    <row r="31" spans="1:8" s="958" customFormat="1" ht="18.75">
      <c r="A31" s="537" t="s">
        <v>141</v>
      </c>
      <c r="B31" s="1196" t="s">
        <v>140</v>
      </c>
      <c r="C31" s="1196"/>
      <c r="D31" s="1196"/>
      <c r="E31" s="1196"/>
      <c r="F31" s="1196"/>
      <c r="G31" s="959">
        <f>('OPD (2)'!H72+'Labour Room (LaQshya) (2)'!H68+'M-OT (LaQshya) (2)'!H63+'Maternity Ward (2)'!H63+'Ped Ward (2)'!H64+'SNCU  (2)'!H62+'NRC  (2)'!H63+'OT (2)'!H63+'PP Unit (2)'!H64+'Blood Bank (2)'!H66+'Admin (2)'!H63)/('OPD (2)'!I72+'Labour Room (LaQshya) (2)'!I68+'M-OT (LaQshya) (2)'!I63+'Maternity Ward (2)'!I63+'Ped Ward (2)'!I64+'SNCU  (2)'!I62+'NRC  (2)'!I63+'OT (2)'!I63+'PP Unit (2)'!I64+'Blood Bank (2)'!I66+'Admin (2)'!I63)</f>
        <v>0.5</v>
      </c>
      <c r="H31" s="992">
        <f>('Labour Room (LaQshya) (2)'!H68+'M-OT (LaQshya) (2)'!H63)/('Labour Room (LaQshya) (2)'!I68+'M-OT (LaQshya) (2)'!I63)</f>
        <v>0.5</v>
      </c>
    </row>
    <row r="32" spans="1:8" s="958" customFormat="1" ht="18.75">
      <c r="A32" s="537" t="s">
        <v>139</v>
      </c>
      <c r="B32" s="1196" t="s">
        <v>138</v>
      </c>
      <c r="C32" s="1196"/>
      <c r="D32" s="1196"/>
      <c r="E32" s="1196"/>
      <c r="F32" s="1196"/>
      <c r="G32" s="959">
        <f>('Emergency(2)'!H70+'OPD (2)'!H79+'Labour Room (LaQshya) (2)'!H80+'M-OT (LaQshya) (2)'!H70+'Maternity Ward (2)'!H73+'SNCU  (2)'!H74+'NRC  (2)'!H78+'OT (2)'!H71+'ICU (2)'!H69+'Blood Bank (2)'!H72+'Lab (2)'!H44+'Radiology (2)'!H48)/('Emergency(2)'!I70+'OPD (2)'!I79+'Labour Room (LaQshya) (2)'!I80+'M-OT (LaQshya) (2)'!I70+'Maternity Ward (2)'!I73+'SNCU  (2)'!I74+'NRC  (2)'!I78+'OT (2)'!I71+'ICU (2)'!I69+'Blood Bank (2)'!I72+'Lab (2)'!I44+'Radiology (2)'!I48)</f>
        <v>0.5</v>
      </c>
      <c r="H32" s="992">
        <f>('Labour Room (LaQshya) (2)'!H80+'M-OT (LaQshya) (2)'!H70)/('Labour Room (LaQshya) (2)'!I80+'M-OT (LaQshya) (2)'!I70)</f>
        <v>0.5</v>
      </c>
    </row>
    <row r="33" spans="1:8" s="958" customFormat="1" ht="18.75">
      <c r="A33" s="537" t="s">
        <v>137</v>
      </c>
      <c r="B33" s="1196" t="s">
        <v>136</v>
      </c>
      <c r="C33" s="1196"/>
      <c r="D33" s="1196"/>
      <c r="E33" s="1196"/>
      <c r="F33" s="1196"/>
      <c r="G33" s="959">
        <f>('Ped Ward (2)'!H80+'ICU (2)'!H74+'Lab (2)'!H54+'Pharmacy (2)'!H74+'Admin (2)'!H77)/('Ped Ward (2)'!I80+'ICU (2)'!I74+'Lab (2)'!I54+'Pharmacy (2)'!I74+'Admin (2)'!I77)</f>
        <v>0.5</v>
      </c>
      <c r="H33" s="993" t="s">
        <v>6841</v>
      </c>
    </row>
    <row r="34" spans="1:8" s="958" customFormat="1" ht="18.75">
      <c r="A34" s="537" t="s">
        <v>135</v>
      </c>
      <c r="B34" s="1196" t="s">
        <v>134</v>
      </c>
      <c r="C34" s="1196"/>
      <c r="D34" s="1196"/>
      <c r="E34" s="1196"/>
      <c r="F34" s="1196"/>
      <c r="G34" s="959">
        <f>('Emergency(2)'!H88+'NRC  (2)'!H95+'Pharmacy (2)'!H88+'Auxillary services (2)'!H85+'Mortuary  (2)'!H85+'Admin (2)'!H93)/('Emergency(2)'!I88+'NRC  (2)'!I95+'Pharmacy (2)'!I88+'Auxillary services (2)'!I85+'Mortuary  (2)'!I85+'Admin (2)'!I93)</f>
        <v>0.5</v>
      </c>
      <c r="H34" s="993" t="s">
        <v>6842</v>
      </c>
    </row>
    <row r="35" spans="1:8" s="958" customFormat="1" ht="18.75">
      <c r="A35" s="537" t="s">
        <v>133</v>
      </c>
      <c r="B35" s="1196" t="s">
        <v>132</v>
      </c>
      <c r="C35" s="1196"/>
      <c r="D35" s="1196"/>
      <c r="E35" s="1196"/>
      <c r="F35" s="1196"/>
      <c r="G35" s="959" t="s">
        <v>6842</v>
      </c>
      <c r="H35" s="993" t="s">
        <v>6842</v>
      </c>
    </row>
    <row r="36" spans="1:8" s="958" customFormat="1" ht="23.25">
      <c r="A36" s="977"/>
      <c r="B36" s="1197" t="s">
        <v>6834</v>
      </c>
      <c r="C36" s="1197"/>
      <c r="D36" s="1197"/>
      <c r="E36" s="1197"/>
      <c r="F36" s="1197"/>
      <c r="G36" s="978"/>
      <c r="H36" s="994"/>
    </row>
    <row r="37" spans="1:8" s="958" customFormat="1" ht="18.75">
      <c r="A37" s="538" t="s">
        <v>131</v>
      </c>
      <c r="B37" s="1196" t="s">
        <v>130</v>
      </c>
      <c r="C37" s="1196"/>
      <c r="D37" s="1196"/>
      <c r="E37" s="1196"/>
      <c r="F37" s="1196"/>
      <c r="G37" s="959">
        <f>('Emergency(2)'!H101+'OPD (2)'!H117+'Labour Room (LaQshya) (2)'!H110+'M-OT (LaQshya) (2)'!H100+'Maternity Ward (2)'!H103+'Ped Ward (2)'!H108+'SNCU  (2)'!H104+'NRC  (2)'!H108+'OT (2)'!H102+'PP Unit (2)'!H107+'ICU (2)'!H100+'IPD (2)'!H101+'Blood Bank (2)'!H102+'Lab (2)'!H63+'Radiology (2)'!H55+'Pharmacy (2)'!H104+'Auxillary services (2)'!H98+'Mortuary  (2)'!H101+'Admin (2)'!H107)/('Emergency(2)'!I101+'OPD (2)'!I117+'Labour Room (LaQshya) (2)'!I110+'M-OT (LaQshya) (2)'!I100+'Maternity Ward (2)'!I103+'Ped Ward (2)'!I108+'SNCU  (2)'!I104+'NRC  (2)'!I108+'OT (2)'!I102+'PP Unit (2)'!I107+'ICU (2)'!I100+'IPD (2)'!I101+'Blood Bank (2)'!I102+'Lab (2)'!I63+'Radiology (2)'!I55+'Pharmacy (2)'!I104+'Auxillary services (2)'!I98+'Mortuary  (2)'!I101+'Admin (2)'!I107)</f>
        <v>0.5</v>
      </c>
      <c r="H37" s="992">
        <f>('Labour Room (LaQshya) (2)'!H110+'M-OT (LaQshya) (2)'!H100)/('Labour Room (LaQshya) (2)'!I110+'M-OT (LaQshya) (2)'!I100)</f>
        <v>0.5</v>
      </c>
    </row>
    <row r="38" spans="1:8" s="958" customFormat="1" ht="18.75">
      <c r="A38" s="537" t="s">
        <v>129</v>
      </c>
      <c r="B38" s="1196" t="s">
        <v>128</v>
      </c>
      <c r="C38" s="1196"/>
      <c r="D38" s="1196"/>
      <c r="E38" s="1196"/>
      <c r="F38" s="1196"/>
      <c r="G38" s="959">
        <f>('Emergency(2)'!H114+'OPD (2)'!H132+'Labour Room (LaQshya) (2)'!H119+'M-OT (LaQshya) (2)'!H108+'Maternity Ward (2)'!H117+'Ped Ward (2)'!H119+'NRC  (2)'!H122+'OT (2)'!H114+'ICU (2)'!H114+'IPD (2)'!H115+'Blood Bank (2)'!H114+'Lab (2)'!H71+'Radiology (2)'!H64+'Pharmacy (2)'!H116+'Mortuary  (2)'!H111+'Admin (2)'!H137)/('Emergency(2)'!I114+'OPD (2)'!I132+'Labour Room (LaQshya) (2)'!I119+'M-OT (LaQshya) (2)'!I108+'Maternity Ward (2)'!I117+'Ped Ward (2)'!I119+'NRC  (2)'!I122+'OT (2)'!I114+'ICU (2)'!I114+'IPD (2)'!I115+'Blood Bank (2)'!I114+'Lab (2)'!I71+'Radiology (2)'!I64+'Pharmacy (2)'!I116+'Mortuary  (2)'!I111+'Admin (2)'!I137)</f>
        <v>0.5</v>
      </c>
      <c r="H38" s="992">
        <f>('Labour Room (LaQshya) (2)'!H119+'M-OT (LaQshya) (2)'!H108)/('Labour Room (LaQshya) (2)'!I119+'M-OT (LaQshya) (2)'!I108)</f>
        <v>0.5</v>
      </c>
    </row>
    <row r="39" spans="1:8" s="958" customFormat="1" ht="18.75">
      <c r="A39" s="537" t="s">
        <v>127</v>
      </c>
      <c r="B39" s="1196" t="s">
        <v>126</v>
      </c>
      <c r="C39" s="1196"/>
      <c r="D39" s="1196"/>
      <c r="E39" s="1196"/>
      <c r="F39" s="1196"/>
      <c r="G39" s="959">
        <f>('Emergency(2)'!H130+'OPD (2)'!H145+'Labour Room (LaQshya) (2)'!H126+'M-OT (LaQshya) (2)'!H114+'Maternity Ward (2)'!H127+'Ped Ward (2)'!H126+'SNCU  (2)'!H125+'NRC  (2)'!H128+'OT (2)'!H121+'PP Unit (2)'!H129+'ICU (2)'!H121+'IPD (2)'!H128+'Blood Bank (2)'!H120+'Lab (2)'!H74+'Radiology (2)'!H67+'Auxillary services (2)'!H113+'Mortuary  (2)'!H117+'Admin (2)'!H161)/('Emergency(2)'!I130+'OPD (2)'!I145+'Labour Room (LaQshya) (2)'!I126+'M-OT (LaQshya) (2)'!I114+'Maternity Ward (2)'!I127+'Ped Ward (2)'!I126+'SNCU  (2)'!I125+'NRC  (2)'!I128+'OT (2)'!I121+'PP Unit (2)'!I129+'ICU (2)'!I121+'IPD (2)'!I128+'Blood Bank (2)'!I120+'Lab (2)'!I74+'Radiology (2)'!I67+'Auxillary services (2)'!I113+'Mortuary  (2)'!I117+'Admin (2)'!I161)</f>
        <v>0.5</v>
      </c>
      <c r="H39" s="992">
        <f>('Labour Room (LaQshya) (2)'!H126+'M-OT (LaQshya) (2)'!H114)/('Labour Room (LaQshya) (2)'!I126+'M-OT (LaQshya) (2)'!I114)</f>
        <v>0.5</v>
      </c>
    </row>
    <row r="40" spans="1:8" s="958" customFormat="1" ht="18.75">
      <c r="A40" s="537" t="s">
        <v>125</v>
      </c>
      <c r="B40" s="1196" t="s">
        <v>124</v>
      </c>
      <c r="C40" s="1196"/>
      <c r="D40" s="1196"/>
      <c r="E40" s="1196"/>
      <c r="F40" s="1196"/>
      <c r="G40" s="959">
        <f>('Emergency(2)'!H136+'OPD (2)'!H152+'Labour Room (LaQshya) (2)'!H136+'M-OT (LaQshya) (2)'!H120+'Maternity Ward (2)'!H136+'Ped Ward (2)'!H131+'SNCU  (2)'!H130+'NRC  (2)'!H133+'OT (2)'!H128+'PP Unit (2)'!H138+'ICU (2)'!H127+'IPD (2)'!H138+'Blood Bank (2)'!H125+'Lab (2)'!H78+'Radiology (2)'!H72+'Pharmacy (2)'!H127+'Auxillary services (2)'!H118+'Admin (2)'!H166)/('Emergency(2)'!I136+'OPD (2)'!I152+'Labour Room (LaQshya) (2)'!I136+'M-OT (LaQshya) (2)'!I120+'Maternity Ward (2)'!I136+'Ped Ward (2)'!I131+'SNCU  (2)'!I130+'NRC  (2)'!I133+'OT (2)'!I128+'PP Unit (2)'!I138+'ICU (2)'!I127+'IPD (2)'!I138+'Blood Bank (2)'!I125+'Lab (2)'!I78+'Radiology (2)'!I72+'Pharmacy (2)'!I127+'Auxillary services (2)'!I118+'Admin (2)'!I166)</f>
        <v>0.5</v>
      </c>
      <c r="H40" s="992">
        <f>('Labour Room (LaQshya) (2)'!H136+'M-OT (LaQshya) (2)'!H120)/('Labour Room (LaQshya) (2)'!I136+'M-OT (LaQshya) (2)'!I120)</f>
        <v>0.5</v>
      </c>
    </row>
    <row r="41" spans="1:8" s="958" customFormat="1" ht="18.75">
      <c r="A41" s="537" t="s">
        <v>123</v>
      </c>
      <c r="B41" s="1196" t="s">
        <v>122</v>
      </c>
      <c r="C41" s="1196"/>
      <c r="D41" s="1196"/>
      <c r="E41" s="1196"/>
      <c r="F41" s="1196"/>
      <c r="G41" s="959">
        <f>('Emergency(2)'!H142+'OPD (2)'!H159+'Labour Room (LaQshya) (2)'!H142+'M-OT (LaQshya) (2)'!H127+'Maternity Ward (2)'!H142+'Ped Ward (2)'!H137+'SNCU  (2)'!H137+'NRC  (2)'!H140+'OT (2)'!H135+'PP Unit (2)'!H146+'ICU (2)'!H134+'IPD (2)'!H144+'Blood Bank (2)'!H132+'Lab (2)'!H82+'Radiology (2)'!H75+'Pharmacy (2)'!H133+'Auxillary services (2)'!H124+'Admin (2)'!H179)/('Emergency(2)'!I142+'OPD (2)'!I159+'Labour Room (LaQshya) (2)'!I142+'M-OT (LaQshya) (2)'!I127+'Maternity Ward (2)'!I142+'Ped Ward (2)'!I137+'SNCU  (2)'!I137+'NRC  (2)'!I140+'OT (2)'!I135+'PP Unit (2)'!I146+'ICU (2)'!I134+'IPD (2)'!I144+'Blood Bank (2)'!I132+'Lab (2)'!I82+'Radiology (2)'!I75+'Pharmacy (2)'!I133+'Auxillary services (2)'!I124+'Admin (2)'!I179)</f>
        <v>0.5</v>
      </c>
      <c r="H41" s="992">
        <f>('Labour Room (LaQshya) (2)'!H142+'M-OT (LaQshya) (2)'!H127)/('Labour Room (LaQshya) (2)'!I142+'M-OT (LaQshya) (2)'!I127)</f>
        <v>0.5</v>
      </c>
    </row>
    <row r="42" spans="1:8" s="958" customFormat="1" ht="18.75">
      <c r="A42" s="537" t="s">
        <v>6103</v>
      </c>
      <c r="B42" s="1196" t="s">
        <v>3086</v>
      </c>
      <c r="C42" s="1196"/>
      <c r="D42" s="1196"/>
      <c r="E42" s="1196"/>
      <c r="F42" s="1196"/>
      <c r="G42" s="959">
        <f>('Ped Ward (2)'!H151+'SNCU  (2)'!H151+'ICU (2)'!H141+'IPD (2)'!H152+'Admin (2)'!H191)/('Ped Ward (2)'!I151+'SNCU  (2)'!I151+'ICU (2)'!I141+'IPD (2)'!I152+'Admin (2)'!I191)</f>
        <v>0.5</v>
      </c>
      <c r="H42" s="992" t="s">
        <v>6842</v>
      </c>
    </row>
    <row r="43" spans="1:8" s="958" customFormat="1" ht="23.25">
      <c r="A43" s="977"/>
      <c r="B43" s="1197" t="s">
        <v>6835</v>
      </c>
      <c r="C43" s="1197"/>
      <c r="D43" s="1197"/>
      <c r="E43" s="1197"/>
      <c r="F43" s="1197"/>
      <c r="G43" s="978"/>
      <c r="H43" s="994"/>
    </row>
    <row r="44" spans="1:8" s="958" customFormat="1" ht="18.75">
      <c r="A44" s="537" t="s">
        <v>121</v>
      </c>
      <c r="B44" s="1196" t="s">
        <v>120</v>
      </c>
      <c r="C44" s="1196"/>
      <c r="D44" s="1196"/>
      <c r="E44" s="1196"/>
      <c r="F44" s="1196"/>
      <c r="G44" s="959">
        <f>('Emergency(2)'!H164+'OPD (2)'!H179+'Labour Room (LaQshya) (2)'!H161+'M-OT (LaQshya) (2)'!H147+'Maternity Ward (2)'!H169+'Ped Ward (2)'!H164+'SNCU  (2)'!H165+'NRC  (2)'!H168+'OT (2)'!H156+'PP Unit (2)'!H168+'ICU (2)'!H156+'IPD (2)'!H165+'Blood Bank (2)'!H152+'Lab (2)'!H90+'Radiology (2)'!H81+'Auxillary services (2)'!H144+'Mortuary  (2)'!H148+'Admin (2)'!H204)/('Emergency(2)'!I164+'OPD (2)'!I179+'Labour Room (LaQshya) (2)'!I161+'M-OT (LaQshya) (2)'!I147+'Maternity Ward (2)'!I169+'Ped Ward (2)'!I164+'SNCU  (2)'!I165+'NRC  (2)'!I168+'OT (2)'!I156+'PP Unit (2)'!I168+'ICU (2)'!I156+'IPD (2)'!I165+'Blood Bank (2)'!I152+'Lab (2)'!I90+'Radiology (2)'!I81+'Auxillary services (2)'!I144+'Mortuary  (2)'!I148+'Admin (2)'!I204)</f>
        <v>0.5</v>
      </c>
      <c r="H44" s="992">
        <f>('Labour Room (LaQshya) (2)'!H161+'M-OT (LaQshya) (2)'!H147)/('Labour Room (LaQshya) (2)'!I161+'M-OT (LaQshya) (2)'!I147)</f>
        <v>0.5</v>
      </c>
    </row>
    <row r="45" spans="1:8" s="958" customFormat="1" ht="18.75">
      <c r="A45" s="537" t="s">
        <v>119</v>
      </c>
      <c r="B45" s="1196" t="s">
        <v>118</v>
      </c>
      <c r="C45" s="1196"/>
      <c r="D45" s="1196"/>
      <c r="E45" s="1196"/>
      <c r="F45" s="1196"/>
      <c r="G45" s="959">
        <f>('Labour Room (LaQshya) (2)'!H176+'M-OT (LaQshya) (2)'!H164+'Maternity Ward (2)'!H194+'Ped Ward (2)'!H186+'SNCU  (2)'!H192+'OT (2)'!H181+'PP Unit (2)'!H191+'ICU (2)'!H175+'IPD (2)'!H188+'Blood Bank (2)'!H168+'Lab (2)'!H106+'Radiology (2)'!H94+'Pharmacy (2)'!H168+'Auxillary services (2)'!H159+'Mortuary  (2)'!H164+'Admin (2)'!H233)/('Labour Room (LaQshya) (2)'!I176+'M-OT (LaQshya) (2)'!I164+'Maternity Ward (2)'!I194+'Ped Ward (2)'!I186+'SNCU  (2)'!I192+'OT (2)'!I181+'PP Unit (2)'!I191+'ICU (2)'!I175+'IPD (2)'!I188+'Blood Bank (2)'!I168+'Lab (2)'!I106+'Radiology (2)'!I94+'Pharmacy (2)'!I168+'Auxillary services (2)'!I159+'Mortuary  (2)'!I164+'Admin (2)'!I233)</f>
        <v>0.5</v>
      </c>
      <c r="H45" s="992">
        <f>('Labour Room (LaQshya) (2)'!H176+'M-OT (LaQshya) (2)'!H164)/('Labour Room (LaQshya) (2)'!I176+'M-OT (LaQshya) (2)'!I164)</f>
        <v>0.5</v>
      </c>
    </row>
    <row r="46" spans="1:8" s="958" customFormat="1" ht="18.75">
      <c r="A46" s="537" t="s">
        <v>117</v>
      </c>
      <c r="B46" s="1196" t="s">
        <v>116</v>
      </c>
      <c r="C46" s="1196"/>
      <c r="D46" s="1196"/>
      <c r="E46" s="1196"/>
      <c r="F46" s="1196"/>
      <c r="G46" s="959">
        <f>('Emergency(2)'!H199+'OPD (2)'!H210+'Labour Room (LaQshya) (2)'!H181+'M-OT (LaQshya) (2)'!H171+'Maternity Ward (2)'!H200+'Ped Ward (2)'!H192+'SNCU  (2)'!H207+'NRC  (2)'!H196+'OT (2)'!H188+'PP Unit (2)'!H198+'ICU (2)'!H186+'IPD (2)'!H194+'Blood Bank (2)'!H176+'Lab (2)'!H113+'Radiology (2)'!H102+'Pharmacy (2)'!H175+'Auxillary services (2)'!H165+'Mortuary  (2)'!H171+'Admin (2)'!H256)/('Emergency(2)'!I199+'OPD (2)'!I210+'Labour Room (LaQshya) (2)'!I181+'M-OT (LaQshya) (2)'!I171+'Maternity Ward (2)'!I200+'Ped Ward (2)'!I192+'SNCU  (2)'!I207+'NRC  (2)'!I196+'OT (2)'!I188+'PP Unit (2)'!I198+'ICU (2)'!I186+'IPD (2)'!I194+'Blood Bank (2)'!I176+'Lab (2)'!I113+'Radiology (2)'!I102+'Pharmacy (2)'!I175+'Auxillary services (2)'!I165+'Mortuary  (2)'!I171+'Admin (2)'!I256)</f>
        <v>0.5</v>
      </c>
      <c r="H46" s="992">
        <f>('Labour Room (LaQshya) (2)'!H181+'M-OT (LaQshya) (2)'!H171)/('Labour Room (LaQshya) (2)'!I181+'M-OT (LaQshya) (2)'!I171)</f>
        <v>0.5</v>
      </c>
    </row>
    <row r="47" spans="1:8" s="958" customFormat="1" ht="18.75">
      <c r="A47" s="537" t="s">
        <v>115</v>
      </c>
      <c r="B47" s="1196" t="s">
        <v>114</v>
      </c>
      <c r="C47" s="1196"/>
      <c r="D47" s="1196"/>
      <c r="E47" s="1196"/>
      <c r="F47" s="1196"/>
      <c r="G47" s="959">
        <f>('Emergency(2)'!H205+'OPD (2)'!H216+'Labour Room (LaQshya) (2)'!H185+'M-OT (LaQshya) (2)'!H175+'Maternity Ward (2)'!H206+'Ped Ward (2)'!H198+'SNCU  (2)'!H215+'NRC  (2)'!H202+'OT (2)'!H194+'PP Unit (2)'!H204+'ICU (2)'!H194+'IPD (2)'!H200+'Blood Bank (2)'!H183+'Lab (2)'!H120+'Radiology (2)'!H108+'Pharmacy (2)'!H182+'Auxillary services (2)'!H172+'Mortuary  (2)'!H176+'Admin (2)'!H267)/('Emergency(2)'!I205+'OPD (2)'!I216+'Labour Room (LaQshya) (2)'!I185+'M-OT (LaQshya) (2)'!I175+'Maternity Ward (2)'!I206+'Ped Ward (2)'!I198+'SNCU  (2)'!I215+'NRC  (2)'!I202+'OT (2)'!I194+'PP Unit (2)'!I204+'ICU (2)'!I194+'IPD (2)'!I200+'Blood Bank (2)'!I183+'Lab (2)'!I120+'Radiology (2)'!I108+'Pharmacy (2)'!I182+'Auxillary services (2)'!I172+'Mortuary  (2)'!I176+'Admin (2)'!I267)</f>
        <v>0.5</v>
      </c>
      <c r="H47" s="992">
        <f>('Labour Room (LaQshya) (2)'!H185+'M-OT (LaQshya) (2)'!H175)/('Labour Room (LaQshya) (2)'!I185+'M-OT (LaQshya) (2)'!I175)</f>
        <v>0.5</v>
      </c>
    </row>
    <row r="48" spans="1:8" s="958" customFormat="1" ht="18.75">
      <c r="A48" s="537" t="s">
        <v>113</v>
      </c>
      <c r="B48" s="1196" t="s">
        <v>112</v>
      </c>
      <c r="C48" s="1196"/>
      <c r="D48" s="1196"/>
      <c r="E48" s="1196"/>
      <c r="F48" s="1196"/>
      <c r="G48" s="959">
        <f>('Emergency(2)'!H214+'OPD (2)'!H233+'Labour Room (LaQshya) (2)'!H192+'M-OT (LaQshya) (2)'!H182+'Maternity Ward (2)'!H214+'Ped Ward (2)'!H205+'SNCU  (2)'!H223+'NRC  (2)'!H212+'OT (2)'!H207+'PP Unit (2)'!H212+'ICU (2)'!H202+'IPD (2)'!H207+'Blood Bank (2)'!H190+'Lab (2)'!H127+'Radiology (2)'!H114+'Pharmacy (2)'!H188+'Mortuary  (2)'!H183+'Admin (2)'!H301)/('Emergency(2)'!I214+'OPD (2)'!I233+'Labour Room (LaQshya) (2)'!I192+'M-OT (LaQshya) (2)'!I182+'Maternity Ward (2)'!I214+'Ped Ward (2)'!I205+'SNCU  (2)'!I223+'NRC  (2)'!I212+'OT (2)'!I207+'PP Unit (2)'!I212+'ICU (2)'!I202+'IPD (2)'!I207+'Blood Bank (2)'!I190+'Lab (2)'!I127+'Radiology (2)'!I114+'Pharmacy (2)'!I188+'Mortuary  (2)'!I183+'Admin (2)'!I301)</f>
        <v>0.5</v>
      </c>
      <c r="H48" s="992">
        <f>('Labour Room (LaQshya) (2)'!H192+'M-OT (LaQshya) (2)'!H182)/('Labour Room (LaQshya) (2)'!I192+'M-OT (LaQshya) (2)'!I182)</f>
        <v>0.5</v>
      </c>
    </row>
    <row r="49" spans="1:8" s="958" customFormat="1" ht="18.75">
      <c r="A49" s="537" t="s">
        <v>111</v>
      </c>
      <c r="B49" s="1196" t="s">
        <v>110</v>
      </c>
      <c r="C49" s="1196"/>
      <c r="D49" s="1196"/>
      <c r="E49" s="1196"/>
      <c r="F49" s="1196"/>
      <c r="G49" s="959">
        <f>('Emergency(2)'!H232+'OPD (2)'!H239+'Labour Room (LaQshya) (2)'!H201+'M-OT (LaQshya) (2)'!H194+'Maternity Ward (2)'!H227+'Ped Ward (2)'!H215+'SNCU  (2)'!H235+'NRC  (2)'!H223+'OT (2)'!H223+'PP Unit (2)'!H224+'ICU (2)'!H215+'IPD (2)'!H221+'Blood Bank (2)'!H195+'Lab (2)'!H133+'Radiology (2)'!H118+'Pharmacy (2)'!H210+'Auxillary services (2)'!H186+'Mortuary  (2)'!H188)/('Emergency(2)'!I232+'OPD (2)'!I239+'Labour Room (LaQshya) (2)'!I201+'M-OT (LaQshya) (2)'!I194+'Maternity Ward (2)'!I227+'Ped Ward (2)'!I215+'SNCU  (2)'!I235+'NRC  (2)'!I223+'OT (2)'!I223+'PP Unit (2)'!I224+'ICU (2)'!I215+'IPD (2)'!I221+'Blood Bank (2)'!I195+'Lab (2)'!I133+'Radiology (2)'!I118+'Pharmacy (2)'!I210+'Auxillary services (2)'!I186+'Mortuary  (2)'!I188)</f>
        <v>0.5</v>
      </c>
      <c r="H49" s="992">
        <f>('Labour Room (LaQshya) (2)'!H201+'M-OT (LaQshya) (2)'!H194)/('Labour Room (LaQshya) (2)'!I201+'M-OT (LaQshya) (2)'!I194)</f>
        <v>0.5</v>
      </c>
    </row>
    <row r="50" spans="1:8" s="958" customFormat="1" ht="18.75">
      <c r="A50" s="537" t="s">
        <v>109</v>
      </c>
      <c r="B50" s="1196" t="s">
        <v>108</v>
      </c>
      <c r="C50" s="1196"/>
      <c r="D50" s="1196"/>
      <c r="E50" s="1196"/>
      <c r="F50" s="1196"/>
      <c r="G50" s="959">
        <f>('Emergency(2)'!H248+'OPD (2)'!H254+'Labour Room (LaQshya) (2)'!H216+'M-OT (LaQshya) (2)'!H208+'Maternity Ward (2)'!H239+'Ped Ward (2)'!H227+'SNCU  (2)'!H248+'NRC  (2)'!H237+'OT (2)'!H243+'PP Unit (2)'!H245+'ICU (2)'!H228+'IPD (2)'!H233+'Blood Bank (2)'!H207+'Lab (2)'!H148+'Radiology (2)'!H130+'Pharmacy (2)'!H218+'Auxillary services (2)'!H199+'Mortuary  (2)'!H199+'Admin (2)'!H315)/('Emergency(2)'!I248+'OPD (2)'!I254+'Labour Room (LaQshya) (2)'!I216+'M-OT (LaQshya) (2)'!I208+'Maternity Ward (2)'!I239+'Ped Ward (2)'!I227+'SNCU  (2)'!I248+'NRC  (2)'!I237+'OT (2)'!I243+'PP Unit (2)'!I245+'ICU (2)'!I228+'IPD (2)'!I233+'Blood Bank (2)'!I207+'Lab (2)'!I148+'Radiology (2)'!I130+'Pharmacy (2)'!I218+'Auxillary services (2)'!I199+'Mortuary  (2)'!I199+'Admin (2)'!I315)</f>
        <v>0.5</v>
      </c>
      <c r="H50" s="992">
        <f>('Labour Room (LaQshya) (2)'!H216+'M-OT (LaQshya) (2)'!H208)/('Labour Room (LaQshya) (2)'!I216+'M-OT (LaQshya) (2)'!I208)</f>
        <v>0.5</v>
      </c>
    </row>
    <row r="51" spans="1:8" s="958" customFormat="1" ht="23.25">
      <c r="A51" s="977"/>
      <c r="B51" s="1197" t="s">
        <v>6836</v>
      </c>
      <c r="C51" s="1197"/>
      <c r="D51" s="1197"/>
      <c r="E51" s="1197"/>
      <c r="F51" s="1197"/>
      <c r="G51" s="978"/>
      <c r="H51" s="994"/>
    </row>
    <row r="52" spans="1:8" s="958" customFormat="1" ht="18.75">
      <c r="A52" s="537" t="s">
        <v>107</v>
      </c>
      <c r="B52" s="1196" t="s">
        <v>106</v>
      </c>
      <c r="C52" s="1196"/>
      <c r="D52" s="1196"/>
      <c r="E52" s="1196"/>
      <c r="F52" s="1196"/>
      <c r="G52" s="959">
        <f>('Emergency(2)'!H267+'OPD (2)'!H275+'Labour Room (LaQshya) (2)'!H232+'M-OT (LaQshya) (2)'!H224+'Maternity Ward (2)'!H257+'Ped Ward (2)'!H246+'SNCU  (2)'!H267+'NRC  (2)'!H254+'OT (2)'!H264+'PP Unit (2)'!H272+'ICU (2)'!H248+'IPD (2)'!H248+'Blood Bank (2)'!H222+'Lab (2)'!H159+'Radiology (2)'!H138+'Pharmacy (2)'!H235+'Auxillary services (2)'!H215+'Admin (2)'!H337)/('Emergency(2)'!I267+'OPD (2)'!I275+'Labour Room (LaQshya) (2)'!I232+'M-OT (LaQshya) (2)'!I224+'Maternity Ward (2)'!I257+'Ped Ward (2)'!I246+'SNCU  (2)'!I267+'NRC  (2)'!I254+'OT (2)'!I264+'PP Unit (2)'!I272+'ICU (2)'!I248+'IPD (2)'!I248+'Blood Bank (2)'!I222+'Lab (2)'!I159+'Radiology (2)'!I138+'Pharmacy (2)'!I235+'Auxillary services (2)'!I215+'Admin (2)'!I337)</f>
        <v>0.5</v>
      </c>
      <c r="H52" s="992">
        <f>('Labour Room (LaQshya) (2)'!H232+'M-OT (LaQshya) (2)'!H224)/('Labour Room (LaQshya) (2)'!I232+'M-OT (LaQshya) (2)'!I224)</f>
        <v>0.5</v>
      </c>
    </row>
    <row r="53" spans="1:8" s="958" customFormat="1" ht="18.75">
      <c r="A53" s="537" t="s">
        <v>105</v>
      </c>
      <c r="B53" s="1196" t="s">
        <v>104</v>
      </c>
      <c r="C53" s="1196"/>
      <c r="D53" s="1196"/>
      <c r="E53" s="1196"/>
      <c r="F53" s="1196"/>
      <c r="G53" s="959">
        <f>('Emergency(2)'!H273+'OPD (2)'!H280+'Labour Room (LaQshya) (2)'!H237+'M-OT (LaQshya) (2)'!H230+'Maternity Ward (2)'!H262+'Ped Ward (2)'!H251+'SNCU  (2)'!H276+'NRC  (2)'!H259+'OT (2)'!H273+'PP Unit (2)'!H279+'ICU (2)'!H257+'IPD (2)'!H253+'Blood Bank (2)'!H233+'Lab (2)'!H171+'Radiology (2)'!H147+'Pharmacy (2)'!H240+'Mortuary  (2)'!H219+'Admin (2)'!H348)/('Emergency(2)'!I273+'OPD (2)'!I280+'Labour Room (LaQshya) (2)'!I237+'M-OT (LaQshya) (2)'!I230+'Maternity Ward (2)'!I262+'Ped Ward (2)'!I251+'SNCU  (2)'!I276+'NRC  (2)'!I259+'OT (2)'!I273+'PP Unit (2)'!I279+'ICU (2)'!I257+'IPD (2)'!I253+'Blood Bank (2)'!I233+'Lab (2)'!I171+'Radiology (2)'!I147+'Pharmacy (2)'!I240+'Mortuary  (2)'!I219+'Admin (2)'!I348)</f>
        <v>0.5</v>
      </c>
      <c r="H53" s="992">
        <f>('Labour Room (LaQshya) (2)'!H237+'M-OT (LaQshya) (2)'!H230)/('Labour Room (LaQshya) (2)'!I237+'M-OT (LaQshya) (2)'!I230)</f>
        <v>0.5</v>
      </c>
    </row>
    <row r="54" spans="1:8" s="958" customFormat="1" ht="18.75">
      <c r="A54" s="537" t="s">
        <v>103</v>
      </c>
      <c r="B54" s="1196" t="s">
        <v>102</v>
      </c>
      <c r="C54" s="1196"/>
      <c r="D54" s="1196"/>
      <c r="E54" s="1196"/>
      <c r="F54" s="1196"/>
      <c r="G54" s="959">
        <f>('Emergency(2)'!H290+'Labour Room (LaQshya) (2)'!H248+'M-OT (LaQshya) (2)'!H241+'Maternity Ward (2)'!H276+'Ped Ward (2)'!H266+'SNCU  (2)'!H293+'NRC  (2)'!H275+'OT (2)'!H288+'PP Unit (2)'!H293+'ICU (2)'!H271+'IPD (2)'!H267+'Blood Bank (2)'!H248+'Lab (2)'!H183+'Radiology (2)'!H157+'Pharmacy (2)'!H280+'Auxillary services (2)'!H229+'Mortuary  (2)'!H229+'Admin (2)'!H358)/('Emergency(2)'!I290+'Labour Room (LaQshya) (2)'!I248+'M-OT (LaQshya) (2)'!I241+'Maternity Ward (2)'!I276+'Ped Ward (2)'!I266+'SNCU  (2)'!I293+'NRC  (2)'!I275+'OT (2)'!I288+'PP Unit (2)'!I293+'ICU (2)'!I271+'IPD (2)'!I267+'Blood Bank (2)'!I248+'Lab (2)'!I183+'Radiology (2)'!I157+'Pharmacy (2)'!I280+'Auxillary services (2)'!I229+'Mortuary  (2)'!I229+'Admin (2)'!I358)</f>
        <v>0.5</v>
      </c>
      <c r="H54" s="992">
        <f>('Labour Room (LaQshya) (2)'!H248+'M-OT (LaQshya) (2)'!H241)/('Labour Room (LaQshya) (2)'!I248+'M-OT (LaQshya) (2)'!I241)</f>
        <v>0.5</v>
      </c>
    </row>
    <row r="55" spans="1:8" s="958" customFormat="1" ht="18.75">
      <c r="A55" s="537" t="s">
        <v>101</v>
      </c>
      <c r="B55" s="1196" t="s">
        <v>100</v>
      </c>
      <c r="C55" s="1196"/>
      <c r="D55" s="1196"/>
      <c r="E55" s="1196"/>
      <c r="F55" s="1196"/>
      <c r="G55" s="959">
        <f>('Emergency(2)'!H299+'Labour Room (LaQshya) (2)'!H254+'M-OT (LaQshya) (2)'!H247+'Maternity Ward (2)'!H286+'Ped Ward (2)'!H279+'SNCU  (2)'!H307+'NRC  (2)'!H288+'OT (2)'!H298+'PP Unit (2)'!H303+'ICU (2)'!H282+'IPD (2)'!H277+'Blood Bank (2)'!H255+'Lab (2)'!H192+'Radiology (2)'!H169+'Pharmacy (2)'!H287+'Auxillary services (2)'!H241+'Mortuary  (2)'!H236+'Admin (2)'!H384)/('Emergency(2)'!I299+'Labour Room (LaQshya) (2)'!I254+'M-OT (LaQshya) (2)'!I247+'Maternity Ward (2)'!I286+'Ped Ward (2)'!I279+'SNCU  (2)'!I307+'NRC  (2)'!I288+'OT (2)'!I298+'PP Unit (2)'!I303+'ICU (2)'!I282+'IPD (2)'!I277+'Blood Bank (2)'!I255+'Lab (2)'!I192+'Radiology (2)'!I169+'Pharmacy (2)'!I287+'Auxillary services (2)'!I241+'Mortuary  (2)'!I236+'Admin (2)'!I384)</f>
        <v>0.5</v>
      </c>
      <c r="H55" s="992">
        <f>('Labour Room (LaQshya) (2)'!H254+'M-OT (LaQshya) (2)'!H247)/('Labour Room (LaQshya) (2)'!I254+'M-OT (LaQshya) (2)'!I247)</f>
        <v>0.5</v>
      </c>
    </row>
    <row r="56" spans="1:8" s="958" customFormat="1" ht="18.75">
      <c r="A56" s="537" t="s">
        <v>99</v>
      </c>
      <c r="B56" s="1196" t="s">
        <v>98</v>
      </c>
      <c r="C56" s="1196"/>
      <c r="D56" s="1196"/>
      <c r="E56" s="1196"/>
      <c r="F56" s="1196"/>
      <c r="G56" s="959">
        <f>('Emergency(2)'!H312+'Labour Room (LaQshya) (2)'!H263+'M-OT (LaQshya) (2)'!H257+'Ped Ward (2)'!H292+'SNCU  (2)'!H320+'NRC  (2)'!H302+'OT (2)'!H311+'PP Unit (2)'!H316+'ICU (2)'!H295+'IPD (2)'!H290+'Blood Bank (2)'!H268+'Lab (2)'!H202+'Radiology (2)'!H179+'Pharmacy (2)'!H298+'Auxillary services (2)'!H254+'Admin (2)'!H411)/('Emergency(2)'!I312+'Labour Room (LaQshya) (2)'!I263+'M-OT (LaQshya) (2)'!I257+'Ped Ward (2)'!I292+'SNCU  (2)'!I320+'NRC  (2)'!I302+'OT (2)'!I311+'PP Unit (2)'!I316+'ICU (2)'!I295+'IPD (2)'!I290+'Blood Bank (2)'!I268+'Lab (2)'!I202+'Radiology (2)'!I179+'Pharmacy (2)'!I298+'Auxillary services (2)'!I254+'Admin (2)'!I411)</f>
        <v>0.5</v>
      </c>
      <c r="H56" s="992">
        <f>('Labour Room (LaQshya) (2)'!H263+'M-OT (LaQshya) (2)'!H257)/('Labour Room (LaQshya) (2)'!I263+'M-OT (LaQshya) (2)'!I257)</f>
        <v>0.5</v>
      </c>
    </row>
    <row r="57" spans="1:8" s="958" customFormat="1" ht="18.75">
      <c r="A57" s="537" t="s">
        <v>97</v>
      </c>
      <c r="B57" s="1196" t="s">
        <v>96</v>
      </c>
      <c r="C57" s="1196"/>
      <c r="D57" s="1196"/>
      <c r="E57" s="1196"/>
      <c r="F57" s="1196"/>
      <c r="G57" s="959">
        <f>('Maternity Ward (2)'!H304+'Ped Ward (2)'!H296+'SNCU  (2)'!H326+'NRC  (2)'!H307+'ICU (2)'!H301+'IPD (2)'!H294+'Auxillary services (2)'!H258)/('Maternity Ward (2)'!I304+'Ped Ward (2)'!I296+'SNCU  (2)'!I326+'NRC  (2)'!I307+'ICU (2)'!I301+'IPD (2)'!I294+'Auxillary services (2)'!I258)</f>
        <v>0.5</v>
      </c>
      <c r="H57" s="992" t="s">
        <v>6842</v>
      </c>
    </row>
    <row r="58" spans="1:8" s="958" customFormat="1" ht="18.75">
      <c r="A58" s="537" t="s">
        <v>95</v>
      </c>
      <c r="B58" s="1196" t="s">
        <v>94</v>
      </c>
      <c r="C58" s="1196"/>
      <c r="D58" s="1196"/>
      <c r="E58" s="1196"/>
      <c r="F58" s="1196"/>
      <c r="G58" s="959">
        <f>('Emergency(2)'!H322+'M-OT (LaQshya) (2)'!H266+'Maternity Ward (2)'!H309+'Ped Ward (2)'!H301+'SNCU  (2)'!H331+'NRC  (2)'!H320+'OT (2)'!H322+'ICU (2)'!H306+'IPD (2)'!H299+'Auxillary services (2)'!H274+'Admin (2)'!H439)/('Emergency(2)'!I322+'M-OT (LaQshya) (2)'!I266+'Maternity Ward (2)'!I309+'Ped Ward (2)'!I301+'SNCU  (2)'!I331+'NRC  (2)'!I320+'OT (2)'!I322+'ICU (2)'!I306+'IPD (2)'!I299+'Auxillary services (2)'!I274+'Admin (2)'!I439)</f>
        <v>0.5</v>
      </c>
      <c r="H58" s="992">
        <f>('M-OT (LaQshya) (2)'!H266/'M-OT (LaQshya) (2)'!I266)</f>
        <v>0.5</v>
      </c>
    </row>
    <row r="59" spans="1:8" s="958" customFormat="1" ht="18.75">
      <c r="A59" s="537" t="s">
        <v>93</v>
      </c>
      <c r="B59" s="1196" t="s">
        <v>92</v>
      </c>
      <c r="C59" s="1196"/>
      <c r="D59" s="1196"/>
      <c r="E59" s="1196"/>
      <c r="F59" s="1196"/>
      <c r="G59" s="959">
        <f>('Admin (2)'!H443/'Admin (2)'!I443)</f>
        <v>0.5</v>
      </c>
      <c r="H59" s="992" t="s">
        <v>6842</v>
      </c>
    </row>
    <row r="60" spans="1:8" s="958" customFormat="1" ht="18.75">
      <c r="A60" s="537" t="s">
        <v>91</v>
      </c>
      <c r="B60" s="1196" t="s">
        <v>90</v>
      </c>
      <c r="C60" s="1196"/>
      <c r="D60" s="1196"/>
      <c r="E60" s="1196"/>
      <c r="F60" s="1196"/>
      <c r="G60" s="959">
        <f>('Admin (2)'!H454/'Admin (2)'!I454)</f>
        <v>0.5</v>
      </c>
      <c r="H60" s="992" t="s">
        <v>6842</v>
      </c>
    </row>
    <row r="61" spans="1:8" s="958" customFormat="1" ht="18.75">
      <c r="A61" s="537" t="s">
        <v>89</v>
      </c>
      <c r="B61" s="1196" t="s">
        <v>88</v>
      </c>
      <c r="C61" s="1196"/>
      <c r="D61" s="1196"/>
      <c r="E61" s="1196"/>
      <c r="F61" s="1196"/>
      <c r="G61" s="959">
        <f>('Blood Bank (2)'!H287+'Admin (2)'!H463)/('Blood Bank (2)'!I287+'Admin (2)'!I463)</f>
        <v>0.5</v>
      </c>
      <c r="H61" s="992" t="s">
        <v>6842</v>
      </c>
    </row>
    <row r="62" spans="1:8" s="958" customFormat="1" ht="18.75">
      <c r="A62" s="537" t="s">
        <v>87</v>
      </c>
      <c r="B62" s="1196" t="s">
        <v>86</v>
      </c>
      <c r="C62" s="1196"/>
      <c r="D62" s="1196"/>
      <c r="E62" s="1196"/>
      <c r="F62" s="1196"/>
      <c r="G62" s="959">
        <f>('OPD (2)'!H340+'Maternity Ward (2)'!H325+'Ped Ward (2)'!H316+'OT (2)'!H337+'ICU (2)'!H321+'IPD (2)'!H315+'Blood Bank (2)'!H291+'Lab (2)'!H207+'Radiology (2)'!H191+'Pharmacy (2)'!H321+'Auxillary services (2)'!H300+'Admin (2)'!H480)/('OPD (2)'!I340+'Maternity Ward (2)'!I325+'Ped Ward (2)'!I316+'OT (2)'!I337+'ICU (2)'!I321+'IPD (2)'!I315+'Blood Bank (2)'!I291+'Lab (2)'!I207+'Radiology (2)'!I191+'Pharmacy (2)'!I321+'Auxillary services (2)'!I300+'Admin (2)'!I480)</f>
        <v>0.5</v>
      </c>
      <c r="H62" s="992" t="s">
        <v>6842</v>
      </c>
    </row>
    <row r="63" spans="1:8" s="958" customFormat="1" ht="18.75">
      <c r="A63" s="537" t="s">
        <v>85</v>
      </c>
      <c r="B63" s="1196" t="s">
        <v>84</v>
      </c>
      <c r="C63" s="1196"/>
      <c r="D63" s="1196"/>
      <c r="E63" s="1196"/>
      <c r="F63" s="1196"/>
      <c r="G63" s="959">
        <f>('Auxillary services (2)'!H307+'Admin (2)'!H500)/('Auxillary services (2)'!I307+'Admin (2)'!I500)</f>
        <v>0.5</v>
      </c>
      <c r="H63" s="992" t="s">
        <v>6842</v>
      </c>
    </row>
    <row r="64" spans="1:8" s="958" customFormat="1" ht="23.25">
      <c r="A64" s="977"/>
      <c r="B64" s="1197" t="s">
        <v>6837</v>
      </c>
      <c r="C64" s="1197"/>
      <c r="D64" s="1197"/>
      <c r="E64" s="1197"/>
      <c r="F64" s="1197"/>
      <c r="G64" s="978"/>
      <c r="H64" s="994"/>
    </row>
    <row r="65" spans="1:8" s="958" customFormat="1" ht="18.75">
      <c r="A65" s="537" t="s">
        <v>83</v>
      </c>
      <c r="B65" s="1196" t="s">
        <v>82</v>
      </c>
      <c r="C65" s="1196"/>
      <c r="D65" s="1196"/>
      <c r="E65" s="1196"/>
      <c r="F65" s="1196"/>
      <c r="G65" s="959">
        <f>('Emergency(2)'!H345+'OPD (2)'!H349+'Labour Room (LaQshya) (2)'!H294+'Maternity Ward (2)'!H334+'Ped Ward (2)'!H325+'SNCU  (2)'!H355+'NRC  (2)'!H344+'PP Unit (2)'!H351+'ICU (2)'!H330+'IPD (2)'!H324+'Blood Bank (2)'!H300+'Lab (2)'!H215+'Radiology (2)'!H199+'Admin (2)'!H511)/('Emergency(2)'!I345+'OPD (2)'!I349+'Labour Room (LaQshya) (2)'!I294+'Maternity Ward (2)'!I334+'Ped Ward (2)'!I325+'SNCU  (2)'!I355+'NRC  (2)'!I344+'PP Unit (2)'!I351+'ICU (2)'!I330+'IPD (2)'!I324+'Blood Bank (2)'!I300+'Lab (2)'!I215+'Radiology (2)'!I199+'Admin (2)'!I511)</f>
        <v>0.5</v>
      </c>
      <c r="H65" s="992">
        <f>('Labour Room (LaQshya) (2)'!H294/'Labour Room (LaQshya) (2)'!I294)</f>
        <v>0.5</v>
      </c>
    </row>
    <row r="66" spans="1:8" s="958" customFormat="1" ht="18.75">
      <c r="A66" s="537" t="s">
        <v>81</v>
      </c>
      <c r="B66" s="1196" t="s">
        <v>80</v>
      </c>
      <c r="C66" s="1196"/>
      <c r="D66" s="1196"/>
      <c r="E66" s="1196"/>
      <c r="F66" s="1196"/>
      <c r="G66" s="959">
        <f>('Emergency(2)'!H359+'Labour Room (LaQshya) (2)'!H300+'M-OT (LaQshya) (2)'!H294+'Maternity Ward (2)'!H343+'Ped Ward (2)'!H334+'SNCU  (2)'!H364+'NRC  (2)'!H355+'OT (2)'!H351+'PP Unit (2)'!H361+'ICU (2)'!H339+'IPD (2)'!H332+'Blood Bank (2)'!H306)/('Emergency(2)'!I359+'Labour Room (LaQshya) (2)'!I300+'M-OT (LaQshya) (2)'!I294+'Maternity Ward (2)'!I343+'Ped Ward (2)'!I334+'SNCU  (2)'!I364+'NRC  (2)'!I355+'OT (2)'!I351+'PP Unit (2)'!I361+'ICU (2)'!I339+'IPD (2)'!I332+'Blood Bank (2)'!I306)</f>
        <v>0.5</v>
      </c>
      <c r="H66" s="992">
        <f>('Labour Room (LaQshya) (2)'!H300+'M-OT (LaQshya) (2)'!H294)/('Labour Room (LaQshya) (2)'!I300+'M-OT (LaQshya) (2)'!I294)</f>
        <v>0.5</v>
      </c>
    </row>
    <row r="67" spans="1:8" s="958" customFormat="1" ht="18.75">
      <c r="A67" s="537" t="s">
        <v>79</v>
      </c>
      <c r="B67" s="1196" t="s">
        <v>78</v>
      </c>
      <c r="C67" s="1196"/>
      <c r="D67" s="1196"/>
      <c r="E67" s="1196"/>
      <c r="F67" s="1196"/>
      <c r="G67" s="959">
        <f>('Emergency(2)'!H364+'OPD (2)'!H366+'Labour Room (LaQshya) (2)'!H306+'M-OT (LaQshya) (2)'!H297+'Maternity Ward (2)'!H352+'Ped Ward (2)'!H343+'SNCU  (2)'!H373+'NRC  (2)'!H363+'OT (2)'!H354+'PP Unit (2)'!H370+'ICU (2)'!H348+'IPD (2)'!H341+'Blood Bank (2)'!H309+'Lab (2)'!H218+'Radiology (2)'!H202+'Admin (2)'!H521)/('Emergency(2)'!I364+'OPD (2)'!I366+'Labour Room (LaQshya) (2)'!I306+'M-OT (LaQshya) (2)'!I297+'Maternity Ward (2)'!I352+'Ped Ward (2)'!I343+'SNCU  (2)'!I373+'NRC  (2)'!I363+'OT (2)'!I354+'PP Unit (2)'!I370+'ICU (2)'!I348+'IPD (2)'!I341+'Blood Bank (2)'!I309+'Lab (2)'!I218+'Radiology (2)'!I202+'Admin (2)'!I521)</f>
        <v>0.5</v>
      </c>
      <c r="H67" s="992">
        <f>('Labour Room (LaQshya) (2)'!H306+'M-OT (LaQshya) (2)'!H297)/('Labour Room (LaQshya) (2)'!I306+'M-OT (LaQshya) (2)'!I297)</f>
        <v>0.5</v>
      </c>
    </row>
    <row r="68" spans="1:8" s="958" customFormat="1" ht="18.75">
      <c r="A68" s="537" t="s">
        <v>77</v>
      </c>
      <c r="B68" s="1196" t="s">
        <v>76</v>
      </c>
      <c r="C68" s="1196"/>
      <c r="D68" s="1196"/>
      <c r="E68" s="1196"/>
      <c r="F68" s="1196"/>
      <c r="G68" s="959">
        <f>('Emergency(2)'!H376+'Labour Room (LaQshya) (2)'!H318+'M-OT (LaQshya) (2)'!H302+'Maternity Ward (2)'!H364+'Ped Ward (2)'!H354+'SNCU  (2)'!H383+'NRC  (2)'!H374+'OT (2)'!H361+'PP Unit (2)'!H375+'ICU (2)'!H362+'IPD (2)'!H352+'Blood Bank (2)'!H316+'Admin (2)'!H532)/('Emergency(2)'!I376+'Labour Room (LaQshya) (2)'!I318+'M-OT (LaQshya) (2)'!I302+'Maternity Ward (2)'!I364+'Ped Ward (2)'!I354+'SNCU  (2)'!I383+'NRC  (2)'!I374+'OT (2)'!I361+'PP Unit (2)'!I375+'ICU (2)'!I362+'IPD (2)'!I352+'Blood Bank (2)'!I316+'Admin (2)'!I532)</f>
        <v>0.5</v>
      </c>
      <c r="H68" s="992">
        <f>('Labour Room (LaQshya) (2)'!H318+'M-OT (LaQshya) (2)'!H302)/('Labour Room (LaQshya) (2)'!I318+'M-OT (LaQshya) (2)'!I302)</f>
        <v>0.5</v>
      </c>
    </row>
    <row r="69" spans="1:8" s="958" customFormat="1" ht="18.75">
      <c r="A69" s="537" t="s">
        <v>75</v>
      </c>
      <c r="B69" s="1196" t="s">
        <v>74</v>
      </c>
      <c r="C69" s="1196"/>
      <c r="D69" s="1196"/>
      <c r="E69" s="1196"/>
      <c r="F69" s="1196"/>
      <c r="G69" s="959">
        <f>('Emergency(2)'!H386+'Labour Room (LaQshya) (2)'!H325+'M-OT (LaQshya) (2)'!H308+'Maternity Ward (2)'!H374+'Ped Ward (2)'!H364+'SNCU  (2)'!H393+'NRC  (2)'!H384+'OT (2)'!H368+'PP Unit (2)'!H383+'ICU (2)'!H372+'IPD (2)'!H362+'Radiology (2)'!H205)/('Emergency(2)'!I386+'Labour Room (LaQshya) (2)'!I325+'M-OT (LaQshya) (2)'!I308+'Maternity Ward (2)'!I374+'Ped Ward (2)'!I364+'SNCU  (2)'!I393+'NRC  (2)'!I384+'OT (2)'!I368+'PP Unit (2)'!I383+'ICU (2)'!I372+'IPD (2)'!I362+'Radiology (2)'!I205)</f>
        <v>0.5</v>
      </c>
      <c r="H69" s="992">
        <f>('Labour Room (LaQshya) (2)'!H325+'M-OT (LaQshya) (2)'!H308)/('Labour Room (LaQshya) (2)'!I325+'M-OT (LaQshya) (2)'!I308)</f>
        <v>0.5</v>
      </c>
    </row>
    <row r="70" spans="1:8" s="958" customFormat="1" ht="18.75">
      <c r="A70" s="537" t="s">
        <v>73</v>
      </c>
      <c r="B70" s="1196" t="s">
        <v>72</v>
      </c>
      <c r="C70" s="1196"/>
      <c r="D70" s="1196"/>
      <c r="E70" s="1196"/>
      <c r="F70" s="1196"/>
      <c r="G70" s="959">
        <f>('Emergency(2)'!H389+'OPD (2)'!H385+'Labour Room (LaQshya) (2)'!H328+'M-OT (LaQshya) (2)'!H311+'Maternity Ward (2)'!H377+'Ped Ward (2)'!H367+'SNCU  (2)'!H396+'NRC  (2)'!H387+'OT (2)'!H371+'ICU (2)'!H375+'IPD (2)'!H365+'Pharmacy (2)'!H352+'Admin (2)'!H541)/('Emergency(2)'!I389+'OPD (2)'!I385+'Labour Room (LaQshya) (2)'!I328+'M-OT (LaQshya) (2)'!I311+'Maternity Ward (2)'!I377+'Ped Ward (2)'!I367+'SNCU  (2)'!I396+'NRC  (2)'!I387+'OT (2)'!I371+'ICU (2)'!I375+'IPD (2)'!I365+'Pharmacy (2)'!I352+'Admin (2)'!I541)</f>
        <v>0.5</v>
      </c>
      <c r="H70" s="992">
        <f>('Labour Room (LaQshya) (2)'!H328+'M-OT (LaQshya) (2)'!H311)/('Labour Room (LaQshya) (2)'!I328+'M-OT (LaQshya) (2)'!I311)</f>
        <v>0.5</v>
      </c>
    </row>
    <row r="71" spans="1:8" s="958" customFormat="1" ht="18.75">
      <c r="A71" s="537" t="s">
        <v>71</v>
      </c>
      <c r="B71" s="1196" t="s">
        <v>70</v>
      </c>
      <c r="C71" s="1196"/>
      <c r="D71" s="1196"/>
      <c r="E71" s="1196"/>
      <c r="F71" s="1196"/>
      <c r="G71" s="959">
        <f>('Emergency(2)'!H395+'Labour Room (LaQshya) (2)'!H332+'M-OT (LaQshya) (2)'!H315+'Maternity Ward (2)'!H383+'Ped Ward (2)'!H373+'SNCU  (2)'!H402+'NRC  (2)'!H393+'OT (2)'!H376+'PP Unit (2)'!H392+'ICU (2)'!H381+'IPD (2)'!H371+'Pharmacy (2)'!H362+'Admin (2)'!H546)/('Emergency(2)'!I395+'Labour Room (LaQshya) (2)'!I332+'M-OT (LaQshya) (2)'!I315+'Maternity Ward (2)'!I383+'Ped Ward (2)'!I373+'SNCU  (2)'!I402+'NRC  (2)'!I393+'OT (2)'!I376+'PP Unit (2)'!I392+'ICU (2)'!I381+'IPD (2)'!I371+'Pharmacy (2)'!I362+'Admin (2)'!I546)</f>
        <v>0.5</v>
      </c>
      <c r="H71" s="992">
        <f>('Labour Room (LaQshya) (2)'!H332+'M-OT (LaQshya) (2)'!H315)/('Labour Room (LaQshya) (2)'!I332+'M-OT (LaQshya) (2)'!I315)</f>
        <v>0.5</v>
      </c>
    </row>
    <row r="72" spans="1:8" s="958" customFormat="1" ht="18.75">
      <c r="A72" s="537" t="s">
        <v>69</v>
      </c>
      <c r="B72" s="1196" t="s">
        <v>68</v>
      </c>
      <c r="C72" s="1196"/>
      <c r="D72" s="1196"/>
      <c r="E72" s="1196"/>
      <c r="F72" s="1196"/>
      <c r="G72" s="959">
        <f>('Emergency(2)'!H407+'OPD (2)'!H402+'Labour Room (LaQshya) (2)'!H341+'M-OT (LaQshya) (2)'!H324+'Maternity Ward (2)'!H395+'Ped Ward (2)'!H387+'SNCU  (2)'!H416+'NRC  (2)'!H407+'OT (2)'!H388+'PP Unit (2)'!H404+'ICU (2)'!H393+'IPD (2)'!H383+'Blood Bank (2)'!H335+'Lab (2)'!H224+'Radiology (2)'!H208+'Pharmacy (2)'!H368+'Auxillary services (2)'!H342+'Admin (2)'!H552)/('Emergency(2)'!I407+'OPD (2)'!I402+'Labour Room (LaQshya) (2)'!I341+'M-OT (LaQshya) (2)'!I324+'Maternity Ward (2)'!I395+'Ped Ward (2)'!I387+'SNCU  (2)'!I416+'NRC  (2)'!I407+'OT (2)'!I388+'PP Unit (2)'!I404+'ICU (2)'!I393+'IPD (2)'!I383+'Blood Bank (2)'!I335+'Lab (2)'!I224+'Radiology (2)'!I208+'Pharmacy (2)'!I368+'Auxillary services (2)'!I342+'Admin (2)'!I552)</f>
        <v>0.5</v>
      </c>
      <c r="H72" s="992">
        <f>('Labour Room (LaQshya) (2)'!H341+'M-OT (LaQshya) (2)'!H324)/('Labour Room (LaQshya) (2)'!I341+'M-OT (LaQshya) (2)'!I324)</f>
        <v>0.5</v>
      </c>
    </row>
    <row r="73" spans="1:8" s="958" customFormat="1" ht="18.75">
      <c r="A73" s="537" t="s">
        <v>67</v>
      </c>
      <c r="B73" s="1196" t="s">
        <v>66</v>
      </c>
      <c r="C73" s="1196"/>
      <c r="D73" s="1196"/>
      <c r="E73" s="1196"/>
      <c r="F73" s="1196"/>
      <c r="G73" s="959">
        <f>('Emergency(2)'!H416+'Maternity Ward (2)'!H404+'Ped Ward (2)'!H396+'SNCU  (2)'!H425+'NRC  (2)'!H416+'PP Unit (2)'!H415+'ICU (2)'!H402+'IPD (2)'!H392)/('Emergency(2)'!I416+'Maternity Ward (2)'!I404+'Ped Ward (2)'!I396+'SNCU  (2)'!I425+'NRC  (2)'!I416+'PP Unit (2)'!I415+'ICU (2)'!I402+'IPD (2)'!I392)</f>
        <v>0.5</v>
      </c>
      <c r="H73" s="992" t="s">
        <v>6842</v>
      </c>
    </row>
    <row r="74" spans="1:8" s="958" customFormat="1" ht="18.75">
      <c r="A74" s="537" t="s">
        <v>65</v>
      </c>
      <c r="B74" s="1196" t="s">
        <v>64</v>
      </c>
      <c r="C74" s="1196"/>
      <c r="D74" s="1196"/>
      <c r="E74" s="1196"/>
      <c r="F74" s="1196"/>
      <c r="G74" s="959">
        <f>('SNCU  (2)'!H437+'ICU (2)'!H413)/('SNCU  (2)'!I437+'ICU (2)'!I413)</f>
        <v>0.5</v>
      </c>
      <c r="H74" s="992" t="s">
        <v>6842</v>
      </c>
    </row>
    <row r="75" spans="1:8" s="958" customFormat="1" ht="18.75">
      <c r="A75" s="537" t="s">
        <v>63</v>
      </c>
      <c r="B75" s="1196" t="s">
        <v>62</v>
      </c>
      <c r="C75" s="1196"/>
      <c r="D75" s="1196"/>
      <c r="E75" s="1196"/>
      <c r="F75" s="1196"/>
      <c r="G75" s="959">
        <f>('Emergency(2)'!H429+'SNCU  (2)'!H441+'NRC  (2)'!H433+'OT (2)'!H406+'ICU (2)'!H426+'Blood Bank (2)'!H352+'Lab (2)'!H229+'Radiology (2)'!H213+'Pharmacy (2)'!H385+'Auxillary services (2)'!H370+'Admin (2)'!H569)/('Emergency(2)'!I429+'SNCU  (2)'!I441+'NRC  (2)'!I433+'OT (2)'!I406+'ICU (2)'!I426+'Blood Bank (2)'!I352+'Lab (2)'!I229+'Radiology (2)'!I213+'Pharmacy (2)'!I385+'Auxillary services (2)'!I370+'Admin (2)'!I569)</f>
        <v>0.5</v>
      </c>
      <c r="H75" s="992" t="s">
        <v>6842</v>
      </c>
    </row>
    <row r="76" spans="1:8" s="958" customFormat="1" ht="18.75">
      <c r="A76" s="537" t="s">
        <v>61</v>
      </c>
      <c r="B76" s="1196" t="s">
        <v>60</v>
      </c>
      <c r="C76" s="1196"/>
      <c r="D76" s="1196"/>
      <c r="E76" s="1196"/>
      <c r="F76" s="1196"/>
      <c r="G76" s="959">
        <f>('M-OT (LaQshya) (2)'!H348+'Maternity Ward (2)'!H426+'Ped Ward (2)'!H417+'OT (2)'!H413+'ICU (2)'!H433+'IPD (2)'!H413+'Blood Bank (2)'!H360+'Lab (2)'!H233+'Radiology (2)'!H217)/('M-OT (LaQshya) (2)'!I348+'Maternity Ward (2)'!I426+'Ped Ward (2)'!I417+'OT (2)'!I413+'ICU (2)'!I433+'IPD (2)'!I413+'Blood Bank (2)'!I360+'Lab (2)'!I233+'Radiology (2)'!I217)</f>
        <v>0.5</v>
      </c>
      <c r="H76" s="992">
        <f>('M-OT (LaQshya) (2)'!H348/'M-OT (LaQshya) (2)'!I348)</f>
        <v>0.5</v>
      </c>
    </row>
    <row r="77" spans="1:8" s="958" customFormat="1" ht="18.75">
      <c r="A77" s="537" t="s">
        <v>59</v>
      </c>
      <c r="B77" s="1196" t="s">
        <v>58</v>
      </c>
      <c r="C77" s="1196"/>
      <c r="D77" s="1196"/>
      <c r="E77" s="1196"/>
      <c r="F77" s="1196"/>
      <c r="G77" s="959">
        <f>('Labour Room (LaQshya) (2)'!H369+'M-OT (LaQshya) (2)'!H352+'Maternity Ward (2)'!H430+'Ped Ward (2)'!H421+'SNCU  (2)'!H458+'OT (2)'!H417+'ICU (2)'!H437+'IPD (2)'!H417+'Blood Bank (2)'!H364)/('Labour Room (LaQshya) (2)'!I369+'M-OT (LaQshya) (2)'!I352+'Maternity Ward (2)'!I430+'Ped Ward (2)'!I421+'SNCU  (2)'!I458+'OT (2)'!I417+'ICU (2)'!I437+'IPD (2)'!I417+'Blood Bank (2)'!I364)</f>
        <v>0.5</v>
      </c>
      <c r="H77" s="992">
        <f>('Labour Room (LaQshya) (2)'!H369+'M-OT (LaQshya) (2)'!H352)/('Labour Room (LaQshya) (2)'!I369+'M-OT (LaQshya) (2)'!I352)</f>
        <v>0.5</v>
      </c>
    </row>
    <row r="78" spans="1:8" s="958" customFormat="1" ht="18.75">
      <c r="A78" s="538" t="s">
        <v>57</v>
      </c>
      <c r="B78" s="1196" t="s">
        <v>56</v>
      </c>
      <c r="C78" s="1196"/>
      <c r="D78" s="1196"/>
      <c r="E78" s="1196"/>
      <c r="F78" s="1196"/>
      <c r="G78" s="959">
        <f>('M-OT (LaQshya) (2)'!H365+'Ped Ward (2)'!H436+'OT (2)'!H432+'PP Unit (2)'!H452)/('M-OT (LaQshya) (2)'!I365+'Ped Ward (2)'!I436+'OT (2)'!I432+'PP Unit (2)'!I452)</f>
        <v>0.5</v>
      </c>
      <c r="H78" s="992">
        <f>('M-OT (LaQshya) (2)'!H365/'M-OT (LaQshya) (2)'!I365)</f>
        <v>0.5</v>
      </c>
    </row>
    <row r="79" spans="1:8" s="958" customFormat="1" ht="18.75">
      <c r="A79" s="538" t="s">
        <v>55</v>
      </c>
      <c r="B79" s="1196" t="s">
        <v>54</v>
      </c>
      <c r="C79" s="1196"/>
      <c r="D79" s="1196"/>
      <c r="E79" s="1196"/>
      <c r="F79" s="1196"/>
      <c r="G79" s="959">
        <f>('M-OT (LaQshya) (2)'!H378+'OT (2)'!H446+'PP Unit (2)'!H456)/('M-OT (LaQshya) (2)'!I378+'OT (2)'!I446+'PP Unit (2)'!I456)</f>
        <v>0.5</v>
      </c>
      <c r="H79" s="992">
        <f>'M-OT (LaQshya) (2)'!H378/'M-OT (LaQshya) (2)'!I378</f>
        <v>0.5</v>
      </c>
    </row>
    <row r="80" spans="1:8" s="958" customFormat="1" ht="18.75">
      <c r="A80" s="538" t="s">
        <v>53</v>
      </c>
      <c r="B80" s="1196" t="s">
        <v>52</v>
      </c>
      <c r="C80" s="1196"/>
      <c r="D80" s="1196"/>
      <c r="E80" s="1196"/>
      <c r="F80" s="1196"/>
      <c r="G80" s="959">
        <f>('Emergency(2)'!H485+'Labour Room (LaQshya) (2)'!H389+'M-OT (LaQshya) (2)'!H400+'Maternity Ward (2)'!H454+'Ped Ward (2)'!H445+'SNCU  (2)'!H482+'OT (2)'!H460+'ICU (2)'!H462+'IPD (2)'!H441+'Mortuary  (2)'!H357)/('Emergency(2)'!I485+'Labour Room (LaQshya) (2)'!I389+'M-OT (LaQshya) (2)'!I400+'Maternity Ward (2)'!I454+'Ped Ward (2)'!I445+'SNCU  (2)'!I482+'OT (2)'!I460+'ICU (2)'!I462+'IPD (2)'!I441+'Mortuary  (2)'!I357)</f>
        <v>0.5</v>
      </c>
      <c r="H80" s="992">
        <f>('Labour Room (LaQshya) (2)'!H389+'M-OT (LaQshya) (2)'!H400)/('Labour Room (LaQshya) (2)'!I389+'M-OT (LaQshya) (2)'!I400)</f>
        <v>0.5</v>
      </c>
    </row>
    <row r="81" spans="1:8" s="958" customFormat="1" ht="18.75">
      <c r="A81" s="538" t="s">
        <v>51</v>
      </c>
      <c r="B81" s="1196" t="s">
        <v>50</v>
      </c>
      <c r="C81" s="1196"/>
      <c r="D81" s="1196"/>
      <c r="E81" s="1196"/>
      <c r="F81" s="1196"/>
      <c r="G81" s="959">
        <f>('OPD (2)'!H455+'Maternity Ward (2)'!H461)/('OPD (2)'!I455+'Maternity Ward (2)'!I461)</f>
        <v>0.5</v>
      </c>
      <c r="H81" s="992" t="s">
        <v>6842</v>
      </c>
    </row>
    <row r="82" spans="1:8" s="958" customFormat="1" ht="18.75">
      <c r="A82" s="538" t="s">
        <v>49</v>
      </c>
      <c r="B82" s="1196" t="s">
        <v>48</v>
      </c>
      <c r="C82" s="1196"/>
      <c r="D82" s="1196"/>
      <c r="E82" s="1196"/>
      <c r="F82" s="1196"/>
      <c r="G82" s="959">
        <f>('Labour Room (LaQshya) (2)'!H402+'M-OT (LaQshya) (2)'!H412)/('Labour Room (LaQshya) (2)'!I402+'M-OT (LaQshya) (2)'!I412)</f>
        <v>0.5</v>
      </c>
      <c r="H82" s="992">
        <f>('Labour Room (LaQshya) (2)'!H402+'M-OT (LaQshya) (2)'!H412)/('Labour Room (LaQshya) (2)'!I402+'M-OT (LaQshya) (2)'!I412)</f>
        <v>0.5</v>
      </c>
    </row>
    <row r="83" spans="1:8" s="958" customFormat="1" ht="18.75">
      <c r="A83" s="538" t="s">
        <v>47</v>
      </c>
      <c r="B83" s="1196" t="s">
        <v>46</v>
      </c>
      <c r="C83" s="1196"/>
      <c r="D83" s="1196"/>
      <c r="E83" s="1196"/>
      <c r="F83" s="1196"/>
      <c r="G83" s="959">
        <f>('Labour Room (LaQshya) (2)'!H440+'M-OT (LaQshya) (2)'!H432+'Maternity Ward (2)'!H484)/('Labour Room (LaQshya) (2)'!I440+'M-OT (LaQshya) (2)'!I432+'Maternity Ward (2)'!I484)</f>
        <v>0.5</v>
      </c>
      <c r="H83" s="992">
        <f>('Labour Room (LaQshya) (2)'!H440+'M-OT (LaQshya) (2)'!H432)/('Labour Room (LaQshya) (2)'!I440+'M-OT (LaQshya) (2)'!I432)</f>
        <v>0.5</v>
      </c>
    </row>
    <row r="84" spans="1:8" s="958" customFormat="1" ht="18.75">
      <c r="A84" s="538" t="s">
        <v>45</v>
      </c>
      <c r="B84" s="1196" t="s">
        <v>44</v>
      </c>
      <c r="C84" s="1196"/>
      <c r="D84" s="1196"/>
      <c r="E84" s="1196"/>
      <c r="F84" s="1196"/>
      <c r="G84" s="959">
        <f>('OPD (2)'!H500+'Maternity Ward (2)'!H495+'Ped Ward (2)'!H478+'SNCU  (2)'!H517+'NRC  (2)'!H501+'Admin (2)'!H631)/('OPD (2)'!I500+'Maternity Ward (2)'!I495+'Ped Ward (2)'!I478+'SNCU  (2)'!I517+'NRC  (2)'!I501+'Admin (2)'!I631)</f>
        <v>0.5</v>
      </c>
      <c r="H84" s="992" t="s">
        <v>6842</v>
      </c>
    </row>
    <row r="85" spans="1:8" s="958" customFormat="1" ht="18.75">
      <c r="A85" s="538" t="s">
        <v>43</v>
      </c>
      <c r="B85" s="1196" t="s">
        <v>42</v>
      </c>
      <c r="C85" s="1196"/>
      <c r="D85" s="1196"/>
      <c r="E85" s="1196"/>
      <c r="F85" s="1196"/>
      <c r="G85" s="959">
        <f>'PP Unit (2)'!H509/'PP Unit (2)'!I509</f>
        <v>0.5</v>
      </c>
      <c r="H85" s="992" t="s">
        <v>6842</v>
      </c>
    </row>
    <row r="86" spans="1:8" s="958" customFormat="1" ht="18.75">
      <c r="A86" s="538" t="s">
        <v>41</v>
      </c>
      <c r="B86" s="1196" t="s">
        <v>40</v>
      </c>
      <c r="C86" s="1196"/>
      <c r="D86" s="1196"/>
      <c r="E86" s="1196"/>
      <c r="F86" s="1196"/>
      <c r="G86" s="959" t="s">
        <v>6842</v>
      </c>
      <c r="H86" s="992" t="s">
        <v>6842</v>
      </c>
    </row>
    <row r="87" spans="1:8" s="958" customFormat="1" ht="18.75">
      <c r="A87" s="538" t="s">
        <v>39</v>
      </c>
      <c r="B87" s="1196" t="s">
        <v>38</v>
      </c>
      <c r="C87" s="1196"/>
      <c r="D87" s="1196"/>
      <c r="E87" s="1196"/>
      <c r="F87" s="1196"/>
      <c r="G87" s="959">
        <f>('IPD (2)'!H498+'Lab (2)'!H250)/('IPD (2)'!I498+'Lab (2)'!I250)</f>
        <v>0.5</v>
      </c>
      <c r="H87" s="992" t="s">
        <v>6842</v>
      </c>
    </row>
    <row r="88" spans="1:8" s="958" customFormat="1" ht="23.25">
      <c r="A88" s="977"/>
      <c r="B88" s="1197" t="s">
        <v>6838</v>
      </c>
      <c r="C88" s="1197"/>
      <c r="D88" s="1197"/>
      <c r="E88" s="1197"/>
      <c r="F88" s="1197"/>
      <c r="G88" s="978"/>
      <c r="H88" s="994"/>
    </row>
    <row r="89" spans="1:8" s="958" customFormat="1" ht="18.75">
      <c r="A89" s="538" t="s">
        <v>37</v>
      </c>
      <c r="B89" s="1196" t="s">
        <v>36</v>
      </c>
      <c r="C89" s="1196"/>
      <c r="D89" s="1196"/>
      <c r="E89" s="1196"/>
      <c r="F89" s="1196"/>
      <c r="G89" s="959">
        <f xml:space="preserve"> ('Emergency(2)'!H556+'OPD (2)'!H599+'Labour Room (LaQshya) (2)'!H487+'M-OT (LaQshya) (2)'!H475+'Maternity Ward (2)'!H531+'Ped Ward (2)'!H520+'SNCU  (2)'!H553+'NRC  (2)'!H540+'OT (2)'!H529+'PP Unit (2)'!H552+'ICU (2)'!H531+'IPD (2)'!H510+'Blood Bank (2)'!H486+'Lab (2)'!H253+'Pharmacy (2)'!H483+'Auxillary services (2)'!H468+'Admin (2)'!H668)/('Emergency(2)'!I556+'OPD (2)'!I599+'Labour Room (LaQshya) (2)'!I487+'M-OT (LaQshya) (2)'!I475+'Maternity Ward (2)'!I531+'Ped Ward (2)'!I520+'SNCU  (2)'!I553+'NRC  (2)'!I540+'OT (2)'!I529+'PP Unit (2)'!I552+'ICU (2)'!I531+'IPD (2)'!I510+'Blood Bank (2)'!I486+'Lab (2)'!I253+'Pharmacy (2)'!I483+'Auxillary services (2)'!I468+'Admin (2)'!I668)</f>
        <v>0.5</v>
      </c>
      <c r="H89" s="992">
        <f>('Labour Room (LaQshya) (2)'!H487+'M-OT (LaQshya) (2)'!H475)/('Labour Room (LaQshya) (2)'!I487+'M-OT (LaQshya) (2)'!I475)</f>
        <v>0.5</v>
      </c>
    </row>
    <row r="90" spans="1:8" s="958" customFormat="1" ht="18.75">
      <c r="A90" s="538" t="s">
        <v>35</v>
      </c>
      <c r="B90" s="1196" t="s">
        <v>34</v>
      </c>
      <c r="C90" s="1196"/>
      <c r="D90" s="1196"/>
      <c r="E90" s="1196"/>
      <c r="F90" s="1196"/>
      <c r="G90" s="959">
        <f>('Emergency(2)'!H564+'OPD (2)'!H607+'Labour Room (LaQshya) (2)'!H494+'M-OT (LaQshya) (2)'!H482+'Maternity Ward (2)'!H539+'Ped Ward (2)'!H528+'SNCU  (2)'!H561+'NRC  (2)'!H548+'OT (2)'!H537+'PP Unit (2)'!H560+'ICU (2)'!H539+'IPD (2)'!H518+'Blood Bank (2)'!H494+'Lab (2)'!H260+'Radiology (2)'!H244+'Auxillary services (2)'!H476+'Mortuary  (2)'!H444+'Admin (2)'!H693)/('Emergency(2)'!I564+'OPD (2)'!I607+'Labour Room (LaQshya) (2)'!I494+'M-OT (LaQshya) (2)'!I482+'Maternity Ward (2)'!I539+'Ped Ward (2)'!I528+'SNCU  (2)'!I561+'NRC  (2)'!I548+'OT (2)'!I537+'PP Unit (2)'!I560+'ICU (2)'!I539+'IPD (2)'!I518+'Blood Bank (2)'!I494+'Lab (2)'!I260+'Radiology (2)'!I244+'Auxillary services (2)'!I476+'Mortuary  (2)'!I444+'Admin (2)'!I693)</f>
        <v>0.5</v>
      </c>
      <c r="H90" s="992">
        <f>('Labour Room (LaQshya) (2)'!H494+'M-OT (LaQshya) (2)'!H482)/('Labour Room (LaQshya) (2)'!I494+'M-OT (LaQshya) (2)'!I482)</f>
        <v>0.5</v>
      </c>
    </row>
    <row r="91" spans="1:8" s="958" customFormat="1" ht="18.75">
      <c r="A91" s="538" t="s">
        <v>33</v>
      </c>
      <c r="B91" s="1196" t="s">
        <v>32</v>
      </c>
      <c r="C91" s="1196"/>
      <c r="D91" s="1196"/>
      <c r="E91" s="1196"/>
      <c r="F91" s="1196"/>
      <c r="G91" s="959">
        <f>('Emergency(2)'!H574+'OPD (2)'!H617+'Labour Room (LaQshya) (2)'!H502+'M-OT (LaQshya) (2)'!H495+'Maternity Ward (2)'!H549+'Ped Ward (2)'!H539+'SNCU  (2)'!H574+'NRC  (2)'!H560+'OT (2)'!H553+'PP Unit (2)'!H576+'ICU (2)'!H551+'IPD (2)'!H528+'Blood Bank (2)'!H506+'Lab (2)'!H272+'Auxillary services (2)'!H484+'Mortuary  (2)'!H453+'Admin (2)'!H697)/('Emergency(2)'!I574+'OPD (2)'!I617+'Labour Room (LaQshya) (2)'!I502+'M-OT (LaQshya) (2)'!I495+'Maternity Ward (2)'!I549+'Ped Ward (2)'!I539+'SNCU  (2)'!I574+'NRC  (2)'!I560+'OT (2)'!I553+'PP Unit (2)'!I576+'ICU (2)'!I551+'IPD (2)'!I528+'Blood Bank (2)'!I506+'Lab (2)'!I272+'Auxillary services (2)'!I484+'Mortuary  (2)'!I453+'Admin (2)'!I697)</f>
        <v>0.5</v>
      </c>
      <c r="H91" s="992">
        <f>('Labour Room (LaQshya) (2)'!H502+'M-OT (LaQshya) (2)'!H495)/('Labour Room (LaQshya) (2)'!I502+'M-OT (LaQshya) (2)'!I495)</f>
        <v>0.5</v>
      </c>
    </row>
    <row r="92" spans="1:8" s="958" customFormat="1" ht="18.75">
      <c r="A92" s="538" t="s">
        <v>31</v>
      </c>
      <c r="B92" s="1196" t="s">
        <v>30</v>
      </c>
      <c r="C92" s="1196"/>
      <c r="D92" s="1196"/>
      <c r="E92" s="1196"/>
      <c r="F92" s="1196"/>
      <c r="G92" s="959">
        <f>('Emergency(2)'!H580+'OPD (2)'!H622+'Labour Room (LaQshya) (2)'!H511+'M-OT (LaQshya) (2)'!H504+'Maternity Ward (2)'!H554+'Ped Ward (2)'!H544+'SNCU  (2)'!H583+'NRC  (2)'!H565+'OT (2)'!H563+'PP Unit (2)'!H586+'ICU (2)'!H560+'IPD (2)'!H533+'Blood Bank (2)'!H512+'Lab (2)'!H278+'Radiology (2)'!H256+'Auxillary services (2)'!H491+'Mortuary  (2)'!H458+'Admin (2)'!H705)/('Emergency(2)'!I580+'OPD (2)'!I622+'Labour Room (LaQshya) (2)'!I511+'M-OT (LaQshya) (2)'!I504+'Maternity Ward (2)'!I554+'Ped Ward (2)'!I544+'SNCU  (2)'!I583+'NRC  (2)'!I565+'OT (2)'!I563+'PP Unit (2)'!I586+'ICU (2)'!I560+'IPD (2)'!I533+'Blood Bank (2)'!I512+'Lab (2)'!I278+'Radiology (2)'!I256+'Auxillary services (2)'!I491+'Mortuary  (2)'!I458+'Admin (2)'!I705)</f>
        <v>0.5</v>
      </c>
      <c r="H92" s="992">
        <f>('Labour Room (LaQshya) (2)'!H511+'M-OT (LaQshya) (2)'!H504)/('Labour Room (LaQshya) (2)'!I511+'M-OT (LaQshya) (2)'!I504)</f>
        <v>0.5</v>
      </c>
    </row>
    <row r="93" spans="1:8" s="958" customFormat="1" ht="18.75">
      <c r="A93" s="537" t="s">
        <v>29</v>
      </c>
      <c r="B93" s="1196" t="s">
        <v>28</v>
      </c>
      <c r="C93" s="1196"/>
      <c r="D93" s="1196"/>
      <c r="E93" s="1196"/>
      <c r="F93" s="1196"/>
      <c r="G93" s="959">
        <f>('Emergency(2)'!H591+'Labour Room (LaQshya) (2)'!H518+'M-OT (LaQshya) (2)'!H520+'Maternity Ward (2)'!H564+'Ped Ward (2)'!H554+'SNCU  (2)'!H598+'NRC  (2)'!H576+'OT (2)'!H582+'PP Unit (2)'!H605+'ICU (2)'!H575+'IPD (2)'!H543+'Blood Bank (2)'!H519+'Lab (2)'!H286+'Auxillary services (2)'!H497+'Mortuary  (2)'!H466)/('Emergency(2)'!I591+'Labour Room (LaQshya) (2)'!I518+'M-OT (LaQshya) (2)'!I520+'Maternity Ward (2)'!I564+'Ped Ward (2)'!I554+'SNCU  (2)'!I598+'NRC  (2)'!I576+'OT (2)'!I582+'PP Unit (2)'!I605+'ICU (2)'!I575+'IPD (2)'!I543+'Blood Bank (2)'!I519+'Lab (2)'!I286+'Auxillary services (2)'!I497+'Mortuary  (2)'!I466)</f>
        <v>0.5</v>
      </c>
      <c r="H93" s="992">
        <f>('Labour Room (LaQshya) (2)'!H518+'M-OT (LaQshya) (2)'!H520)/('Labour Room (LaQshya) (2)'!I518+'M-OT (LaQshya) (2)'!I520)</f>
        <v>0.5</v>
      </c>
    </row>
    <row r="94" spans="1:8" s="958" customFormat="1" ht="18.75">
      <c r="A94" s="537" t="s">
        <v>27</v>
      </c>
      <c r="B94" s="1196" t="s">
        <v>26</v>
      </c>
      <c r="C94" s="1196"/>
      <c r="D94" s="1196"/>
      <c r="E94" s="1196"/>
      <c r="F94" s="1196"/>
      <c r="G94" s="959">
        <f>('Emergency(2)'!H603+'OPD (2)'!H645+'Labour Room (LaQshya) (2)'!H526+'M-OT (LaQshya) (2)'!H536+'Maternity Ward (2)'!H575+'Ped Ward (2)'!H565+'SNCU  (2)'!H616+'NRC  (2)'!H587+'OT (2)'!H601+'PP Unit (2)'!H623+'ICU (2)'!H591+'IPD (2)'!H554+'Blood Bank (2)'!H530+'Lab (2)'!H296+'Radiology (2)'!H267+'Pharmacy (2)'!H508+'Auxillary services (2)'!H511+'Mortuary  (2)'!H477+'Admin (2)'!H715)/('Emergency(2)'!I603+'OPD (2)'!I645+'Labour Room (LaQshya) (2)'!I526+'M-OT (LaQshya) (2)'!I536+'Maternity Ward (2)'!I575+'Ped Ward (2)'!I565+'SNCU  (2)'!I616+'NRC  (2)'!I587+'OT (2)'!I601+'PP Unit (2)'!I623+'ICU (2)'!I591+'IPD (2)'!I554+'Blood Bank (2)'!I530+'Lab (2)'!I296+'Radiology (2)'!I267+'Pharmacy (2)'!I508+'Auxillary services (2)'!I511+'Mortuary  (2)'!I477+'Admin (2)'!I715)</f>
        <v>0.5</v>
      </c>
      <c r="H94" s="992">
        <f>('Labour Room (LaQshya) (2)'!H526+'M-OT (LaQshya) (2)'!H536)/('Labour Room (LaQshya) (2)'!I526+'M-OT (LaQshya) (2)'!I536)</f>
        <v>0.5</v>
      </c>
    </row>
    <row r="95" spans="1:8" s="958" customFormat="1" ht="23.25">
      <c r="A95" s="977"/>
      <c r="B95" s="1197" t="s">
        <v>6839</v>
      </c>
      <c r="C95" s="1197"/>
      <c r="D95" s="1197"/>
      <c r="E95" s="1197"/>
      <c r="F95" s="1197"/>
      <c r="G95" s="978"/>
      <c r="H95" s="994"/>
    </row>
    <row r="96" spans="1:8" s="958" customFormat="1" ht="18.75">
      <c r="A96" s="537" t="s">
        <v>25</v>
      </c>
      <c r="B96" s="1196" t="s">
        <v>24</v>
      </c>
      <c r="C96" s="1196"/>
      <c r="D96" s="1196"/>
      <c r="E96" s="1196"/>
      <c r="F96" s="1196"/>
      <c r="G96" s="959">
        <f>('Labour Room (LaQshya) (2)'!H536+'M-OT (LaQshya) (2)'!H547+'Admin (2)'!H738)/('Labour Room (LaQshya) (2)'!I536+'M-OT (LaQshya) (2)'!I547+'Admin (2)'!I738)</f>
        <v>0.5</v>
      </c>
      <c r="H96" s="992">
        <f>('Labour Room (LaQshya) (2)'!H536+'M-OT (LaQshya) (2)'!H547)/('Labour Room (LaQshya) (2)'!I536+'M-OT (LaQshya) (2)'!I547)</f>
        <v>0.5</v>
      </c>
    </row>
    <row r="97" spans="1:8" s="958" customFormat="1" ht="18.75">
      <c r="A97" s="537" t="s">
        <v>23</v>
      </c>
      <c r="B97" s="1196" t="s">
        <v>22</v>
      </c>
      <c r="C97" s="1196"/>
      <c r="D97" s="1196"/>
      <c r="E97" s="1196"/>
      <c r="F97" s="1196"/>
      <c r="G97" s="959">
        <f>('Labour Room (LaQshya) (2)'!H539+'NRC  (2)'!H606+'PP Unit (2)'!H643+'Blood Bank (2)'!H549+'Admin (2)'!H755)/('Labour Room (LaQshya) (2)'!I539+'NRC  (2)'!I606+'PP Unit (2)'!I643+'Blood Bank (2)'!I549+'Admin (2)'!I755)</f>
        <v>0.5</v>
      </c>
      <c r="H97" s="992">
        <f>('Labour Room (LaQshya) (2)'!H539/'Labour Room (LaQshya) (2)'!I539)</f>
        <v>0.5</v>
      </c>
    </row>
    <row r="98" spans="1:8" s="958" customFormat="1" ht="18.75">
      <c r="A98" s="537" t="s">
        <v>21</v>
      </c>
      <c r="B98" s="1196" t="s">
        <v>20</v>
      </c>
      <c r="C98" s="1196"/>
      <c r="D98" s="1196"/>
      <c r="E98" s="1196"/>
      <c r="F98" s="1196"/>
      <c r="G98" s="959">
        <f>('OPD (2)'!H668+'Maternity Ward (2)'!H598+'Ped Ward (2)'!H588+'PP Unit (2)'!H647+'ICU (2)'!H615+'IPD (2)'!H577+'Blood Bank (2)'!H554+'Lab (2)'!H319+'Radiology (2)'!H280+'Pharmacy (2)'!H523+'Auxillary services (2)'!H530+'Mortuary  (2)'!H501+'Admin (2)'!H769)/('OPD (2)'!I668+'Maternity Ward (2)'!I598+'Ped Ward (2)'!I588+'PP Unit (2)'!I647+'ICU (2)'!I615+'IPD (2)'!I577+'Blood Bank (2)'!I554+'Lab (2)'!I319+'Radiology (2)'!I280+'Pharmacy (2)'!I523+'Auxillary services (2)'!I530+'Mortuary  (2)'!I501+'Admin (2)'!I769)</f>
        <v>0.5</v>
      </c>
      <c r="H98" s="992">
        <f>('Labour Room (LaQshya) (2)'!H547/'Labour Room (LaQshya) (2)'!I547)</f>
        <v>0.5</v>
      </c>
    </row>
    <row r="99" spans="1:8" s="958" customFormat="1" ht="18.75">
      <c r="A99" s="537" t="s">
        <v>19</v>
      </c>
      <c r="B99" s="1196" t="s">
        <v>18</v>
      </c>
      <c r="C99" s="1196"/>
      <c r="D99" s="1196"/>
      <c r="E99" s="1196"/>
      <c r="F99" s="1196"/>
      <c r="G99" s="959">
        <f>('Emergency(2)'!H632+'OPD (2)'!H673+'Labour Room (LaQshya) (2)'!H547+'M-OT (LaQshya) (2)'!H558+'Maternity Ward (2)'!H602+'Ped Ward (2)'!H592+'SNCU  (2)'!H644+'NRC  (2)'!H614+'OT (2)'!H627+'PP Unit (2)'!H651+'ICU (2)'!H619+'IPD (2)'!H581+'Blood Bank (2)'!H563+'Lab (2)'!H333+'Radiology (2)'!H284+'Pharmacy (2)'!H527+'Auxillary services (2)'!H534+'Mortuary  (2)'!H506+'Admin (2)'!H774)/
('Emergency(2)'!I632+'OPD (2)'!I673+'Labour Room (LaQshya) (2)'!I547+'M-OT (LaQshya) (2)'!I558+'Maternity Ward (2)'!I602+'Ped Ward (2)'!I592+'SNCU  (2)'!I644+'NRC  (2)'!I614+'OT (2)'!I627+'PP Unit (2)'!I651+'ICU (2)'!I619+'IPD (2)'!I581+'Blood Bank (2)'!I563+'Lab (2)'!I333+'Radiology (2)'!I284+'Pharmacy (2)'!I527+'Auxillary services (2)'!I534+'Mortuary  (2)'!I506+'Admin (2)'!I774)</f>
        <v>0.5</v>
      </c>
      <c r="H99" s="992">
        <f>('Labour Room (LaQshya) (2)'!H547+'M-OT (LaQshya) (2)'!H558)/('Labour Room (LaQshya) (2)'!I547+'M-OT (LaQshya) (2)'!I558)</f>
        <v>0.5</v>
      </c>
    </row>
    <row r="100" spans="1:8" s="958" customFormat="1" ht="18.75">
      <c r="A100" s="537" t="s">
        <v>17</v>
      </c>
      <c r="B100" s="1196" t="s">
        <v>16</v>
      </c>
      <c r="C100" s="1196"/>
      <c r="D100" s="1196"/>
      <c r="E100" s="1196"/>
      <c r="F100" s="1196"/>
      <c r="G100" s="959">
        <f>('Emergency(2)'!H650+'OPD (2)'!H691+'Labour Room (LaQshya) (2)'!H562+'M-OT (LaQshya) (2)'!H571+'Maternity Ward (2)'!H625+'Ped Ward (2)'!H607+'SNCU  (2)'!H657+'NRC  (2)'!H632+'OT (2)'!H642+'PP Unit (2)'!H672+'ICU (2)'!H642+'IPD (2)'!H597+'Blood Bank (2)'!H578+'Pharmacy (2)'!H545)/('Emergency(2)'!I650+'OPD (2)'!I691+'Labour Room (LaQshya) (2)'!I562+'M-OT (LaQshya) (2)'!I571+'Maternity Ward (2)'!I625+'Ped Ward (2)'!I607+'SNCU  (2)'!I657+'NRC  (2)'!I632+'OT (2)'!I642+'PP Unit (2)'!I672+'ICU (2)'!I642+'IPD (2)'!I597+'Blood Bank (2)'!I578+'Pharmacy (2)'!I545)</f>
        <v>0.5</v>
      </c>
      <c r="H100" s="992">
        <f>('Labour Room (LaQshya) (2)'!H562+'M-OT (LaQshya) (2)'!H571)/('Labour Room (LaQshya) (2)'!I562+'M-OT (LaQshya) (2)'!I571)</f>
        <v>0.5</v>
      </c>
    </row>
    <row r="101" spans="1:8" s="958" customFormat="1" ht="18.75">
      <c r="A101" s="537" t="s">
        <v>15</v>
      </c>
      <c r="B101" s="1196" t="s">
        <v>14</v>
      </c>
      <c r="C101" s="1196"/>
      <c r="D101" s="1196"/>
      <c r="E101" s="1196"/>
      <c r="F101" s="1196"/>
      <c r="G101" s="959">
        <f>('OPD (2)'!H695+'Labour Room (LaQshya) (2)'!H566+'M-OT (LaQshya) (2)'!H575+'Maternity Ward (2)'!H629+'Ped Ward (2)'!H611+'SNCU  (2)'!H661+'PP Unit (2)'!H676+'ICU (2)'!H646+'IPD (2)'!H601+'Blood Bank (2)'!H582+'Lab (2)'!H364+'Radiology (2)'!H305+'Pharmacy (2)'!H549+'Auxillary services (2)'!H575+'Mortuary  (2)'!H527+'Admin (2)'!H790)/('OPD (2)'!I695+'Labour Room (LaQshya) (2)'!I566+'M-OT (LaQshya) (2)'!I575+'Maternity Ward (2)'!I629+'Ped Ward (2)'!I611+'SNCU  (2)'!I661+'PP Unit (2)'!I676+'ICU (2)'!I646+'IPD (2)'!I601+'Blood Bank (2)'!I582+'Lab (2)'!I364+'Radiology (2)'!I305+'Pharmacy (2)'!I549+'Auxillary services (2)'!I575+'Mortuary  (2)'!I527+'Admin (2)'!I790)</f>
        <v>0.5</v>
      </c>
      <c r="H101" s="992">
        <f>('Labour Room (LaQshya) (2)'!H566+'M-OT (LaQshya) (2)'!H575)/('Labour Room (LaQshya) (2)'!I566+'M-OT (LaQshya) (2)'!I575)</f>
        <v>0.5</v>
      </c>
    </row>
    <row r="102" spans="1:8" s="958" customFormat="1" ht="18.75">
      <c r="A102" s="537" t="s">
        <v>13</v>
      </c>
      <c r="B102" s="1196" t="s">
        <v>6845</v>
      </c>
      <c r="C102" s="1196"/>
      <c r="D102" s="1196"/>
      <c r="E102" s="1196"/>
      <c r="F102" s="1196"/>
      <c r="G102" s="959">
        <f>('OPD (2)'!H702+'Maternity Ward (2)'!H638+'Ped Ward (2)'!H617+'ICU (2)'!H654+'IPD (2)'!H609+'Admin (2)'!H812)/('OPD (2)'!I702+'Maternity Ward (2)'!I638+'Ped Ward (2)'!I617+'ICU (2)'!I654+'IPD (2)'!I609+'Admin (2)'!I812)</f>
        <v>0.5</v>
      </c>
      <c r="H102" s="992" t="s">
        <v>6842</v>
      </c>
    </row>
    <row r="103" spans="1:8" s="958" customFormat="1" ht="18.75">
      <c r="A103" s="537" t="s">
        <v>12</v>
      </c>
      <c r="B103" s="1196" t="s">
        <v>11</v>
      </c>
      <c r="C103" s="1196"/>
      <c r="D103" s="1196"/>
      <c r="E103" s="1196"/>
      <c r="F103" s="1196"/>
      <c r="G103" s="959">
        <f>('Emergency(2)'!H670+'OPD (2)'!H710+'Labour Room (LaQshya) (2)'!H583+'M-OT (LaQshya) (2)'!H590+'Maternity Ward (2)'!H646+'Ped Ward (2)'!H625+'SNCU  (2)'!H675+'NRC  (2)'!H651+'OT (2)'!H660+'PP Unit (2)'!H690+'ICU (2)'!H662+'IPD (2)'!H617+'Blood Bank (2)'!H596+'Lab (2)'!H373+'Radiology (2)'!H313+'Pharmacy (2)'!H564+'Mortuary  (2)'!H541+'Admin (2)'!H820)/('Emergency(2)'!I670+'OPD (2)'!I710+'Labour Room (LaQshya) (2)'!I583+'M-OT (LaQshya) (2)'!I590+'Maternity Ward (2)'!I646+'Ped Ward (2)'!I625+'SNCU  (2)'!I675+'NRC  (2)'!I651+'OT (2)'!I660+'PP Unit (2)'!I690+'ICU (2)'!I662+'IPD (2)'!I617+'Blood Bank (2)'!I596+'Lab (2)'!I373+'Radiology (2)'!I313+'Pharmacy (2)'!I564+'Mortuary  (2)'!I541+'Admin (2)'!I820)</f>
        <v>0.5</v>
      </c>
      <c r="H103" s="992">
        <f>('Labour Room (LaQshya) (2)'!H583+'M-OT (LaQshya) (2)'!H575)/('Labour Room (LaQshya) (2)'!I583+'M-OT (LaQshya) (2)'!I590)</f>
        <v>0.5</v>
      </c>
    </row>
    <row r="104" spans="1:8" s="958" customFormat="1" ht="18.75">
      <c r="A104" s="537" t="s">
        <v>10</v>
      </c>
      <c r="B104" s="1196" t="s">
        <v>1368</v>
      </c>
      <c r="C104" s="1196"/>
      <c r="D104" s="1196"/>
      <c r="E104" s="1196"/>
      <c r="F104" s="1196"/>
      <c r="G104" s="959">
        <f>'Admin (2)'!H828/'Admin (2)'!I828</f>
        <v>0.5</v>
      </c>
      <c r="H104" s="992" t="s">
        <v>6842</v>
      </c>
    </row>
    <row r="105" spans="1:8" s="958" customFormat="1" ht="18.75">
      <c r="A105" s="537" t="s">
        <v>9</v>
      </c>
      <c r="B105" s="1196" t="s">
        <v>8</v>
      </c>
      <c r="C105" s="1196"/>
      <c r="D105" s="1196"/>
      <c r="E105" s="1196"/>
      <c r="F105" s="1196"/>
      <c r="G105" s="959">
        <f>('Admin (2)'!H835/'Admin (2)'!I835)</f>
        <v>0.5</v>
      </c>
      <c r="H105" s="992" t="s">
        <v>6842</v>
      </c>
    </row>
    <row r="106" spans="1:8" s="958" customFormat="1" ht="23.25">
      <c r="A106" s="977"/>
      <c r="B106" s="1197" t="s">
        <v>6840</v>
      </c>
      <c r="C106" s="1197"/>
      <c r="D106" s="1197"/>
      <c r="E106" s="1197"/>
      <c r="F106" s="1197"/>
      <c r="G106" s="978"/>
      <c r="H106" s="994"/>
    </row>
    <row r="107" spans="1:8" s="958" customFormat="1" ht="18.75">
      <c r="A107" s="537" t="s">
        <v>7</v>
      </c>
      <c r="B107" s="1196" t="s">
        <v>6</v>
      </c>
      <c r="C107" s="1196"/>
      <c r="D107" s="1196"/>
      <c r="E107" s="1196"/>
      <c r="F107" s="1196"/>
      <c r="G107" s="959">
        <f>('Emergency(2)'!H693+'OPD (2)'!H733+'Labour Room (LaQshya) (2)'!H605+'M-OT (LaQshya) (2)'!H612+'Maternity Ward (2)'!H669+'Ped Ward (2)'!H648+'SNCU  (2)'!H698+'NRC  (2)'!H674+'OT (2)'!H682+'PP Unit (2)'!H713+'ICU (2)'!H685+'IPD (2)'!H640+'Blood Bank (2)'!H619+'Lab (2)'!H380+'Radiology (2)'!H321+'Pharmacy (2)'!H587+'Auxillary services (2)'!H613+'Mortuary  (2)'!H563+'Admin (2)'!H847)/('Emergency(2)'!I693+'OPD (2)'!I733+'Labour Room (LaQshya) (2)'!I605+'M-OT (LaQshya) (2)'!I612+'Maternity Ward (2)'!I669+'Ped Ward (2)'!I648+'SNCU  (2)'!I698+'NRC  (2)'!I674+'OT (2)'!I682+'PP Unit (2)'!I713+'ICU (2)'!I685+'IPD (2)'!I640+'Blood Bank (2)'!I619+'Lab (2)'!I380+'Radiology (2)'!I321+'Pharmacy (2)'!I587+'Auxillary services (2)'!I613+'Mortuary  (2)'!I563+'Admin (2)'!I847)</f>
        <v>0.5</v>
      </c>
      <c r="H107" s="992">
        <f>('Labour Room (LaQshya) (2)'!H605+'M-OT (LaQshya) (2)'!H612)/('Labour Room (LaQshya) (2)'!I605+'M-OT (LaQshya) (2)'!I612)</f>
        <v>0.5</v>
      </c>
    </row>
    <row r="108" spans="1:8" s="958" customFormat="1" ht="18.75">
      <c r="A108" s="537" t="s">
        <v>5</v>
      </c>
      <c r="B108" s="1196" t="s">
        <v>4</v>
      </c>
      <c r="C108" s="1196"/>
      <c r="D108" s="1196"/>
      <c r="E108" s="1196"/>
      <c r="F108" s="1196"/>
      <c r="G108" s="959">
        <f>('Emergency(2)'!H704+'OPD (2)'!H742+'Labour Room (LaQshya) (2)'!H610+'M-OT (LaQshya) (2)'!H616+'Maternity Ward (2)'!H675+'Ped Ward (2)'!H656+'SNCU  (2)'!H706+'NRC  (2)'!H680+'OT (2)'!H689+'PP Unit (2)'!H728+'ICU (2)'!H689+'IPD (2)'!H644+'Blood Bank (2)'!H628+'Lab (2)'!H390+'Radiology (2)'!H328+'Pharmacy (2)'!H592+'Auxillary services (2)'!H619+'Mortuary  (2)'!H567+'Admin (2)'!H859)/('Emergency(2)'!I704+'OPD (2)'!I742+'Labour Room (LaQshya) (2)'!I610+'M-OT (LaQshya) (2)'!I616+'Maternity Ward (2)'!I675+'Ped Ward (2)'!I656+'SNCU  (2)'!I706+'NRC  (2)'!I680+'OT (2)'!I689+'PP Unit (2)'!I728+'ICU (2)'!I689+'IPD (2)'!I644+'Blood Bank (2)'!I628+'Lab (2)'!I390+'Radiology (2)'!I328+'Pharmacy (2)'!I592+'Auxillary services (2)'!I619+'Mortuary  (2)'!I567+'Admin (2)'!I859)</f>
        <v>0.5</v>
      </c>
      <c r="H108" s="992">
        <f>('Labour Room (LaQshya) (2)'!H610+'M-OT (LaQshya) (2)'!H616)/('Labour Room (LaQshya) (2)'!I610+'M-OT (LaQshya) (2)'!I616)</f>
        <v>0.5</v>
      </c>
    </row>
    <row r="109" spans="1:8" s="958" customFormat="1" ht="18.75">
      <c r="A109" s="537" t="s">
        <v>3</v>
      </c>
      <c r="B109" s="1196" t="s">
        <v>2</v>
      </c>
      <c r="C109" s="1196"/>
      <c r="D109" s="1196"/>
      <c r="E109" s="1196"/>
      <c r="F109" s="1196"/>
      <c r="G109" s="959">
        <f>('Emergency(2)'!H711+'OPD (2)'!H755+'Labour Room (LaQshya) (2)'!H615+'M-OT (LaQshya) (2)'!H622+'Maternity Ward (2)'!H681+'Ped Ward (2)'!H662+'SNCU  (2)'!H714+'NRC  (2)'!H690+'OT (2)'!H697+'PP Unit (2)'!H733+'ICU (2)'!H694+'IPD (2)'!H650+'Blood Bank (2)'!H634+'Lab (2)'!H399+'Radiology (2)'!H334+'Pharmacy (2)'!H597+'Auxillary services (2)'!H625+'Admin (2)'!H865)/
('Emergency(2)'!I711+'OPD (2)'!I755+'Labour Room (LaQshya) (2)'!I615+'M-OT (LaQshya) (2)'!I622+'Maternity Ward (2)'!I681+'Ped Ward (2)'!I662+'SNCU  (2)'!I714+'NRC  (2)'!I690+'OT (2)'!I697+'PP Unit (2)'!I733+'ICU (2)'!I694+'IPD (2)'!I650+'Blood Bank (2)'!I634+'Lab (2)'!I399+'Radiology (2)'!I334+'Pharmacy (2)'!I597+'Auxillary services (2)'!I625+'Admin (2)'!I865)</f>
        <v>0.5</v>
      </c>
      <c r="H109" s="992">
        <f>('Labour Room (LaQshya) (2)'!H615+'M-OT (LaQshya) (2)'!H622)/('Labour Room (LaQshya) (2)'!I615+'M-OT (LaQshya) (2)'!I622)</f>
        <v>0.5</v>
      </c>
    </row>
    <row r="110" spans="1:8" s="958" customFormat="1" ht="18.75">
      <c r="A110" s="537" t="s">
        <v>1</v>
      </c>
      <c r="B110" s="1196" t="s">
        <v>2</v>
      </c>
      <c r="C110" s="1196"/>
      <c r="D110" s="1196"/>
      <c r="E110" s="1196"/>
      <c r="F110" s="1196"/>
      <c r="G110" s="959">
        <f>('Emergency(2)'!H715+'OPD (2)'!H763+'Labour Room (LaQshya) (2)'!H631+'M-OT (LaQshya) (2)'!H629+'Maternity Ward (2)'!H690+'Ped Ward (2)'!H671+'SNCU  (2)'!H725+'NRC  (2)'!H696+'OT (2)'!H707+'PP Unit (2)'!H743+'ICU (2)'!H705+'IPD (2)'!H655+'Blood Bank (2)'!H641+'Lab (2)'!H405+'Radiology (2)'!H341+'Pharmacy (2)'!H603+'Auxillary services (2)'!H629+'Mortuary  (2)'!H574+'Admin (2)'!H872)/
('Emergency(2)'!I715+'OPD (2)'!I763+'Labour Room (LaQshya) (2)'!I631+'M-OT (LaQshya) (2)'!I629+'Maternity Ward (2)'!I690+'Ped Ward (2)'!I671+'SNCU  (2)'!I725+'NRC  (2)'!I696+'OT (2)'!I707+'PP Unit (2)'!I743+'ICU (2)'!I705+'IPD (2)'!I655+'Blood Bank (2)'!I641+'Lab (2)'!I405+'Radiology (2)'!I341+'Pharmacy (2)'!I603+'Auxillary services (2)'!I629+'Mortuary  (2)'!I574+'Admin (2)'!I872)</f>
        <v>0.5</v>
      </c>
      <c r="H110" s="992">
        <f>('Labour Room (LaQshya) (2)'!H631+'M-OT (LaQshya) (2)'!H629)/('Labour Room (LaQshya) (2)'!I631+'M-OT (LaQshya) (2)'!I629)</f>
        <v>0.5</v>
      </c>
    </row>
    <row r="111" spans="1:8" s="958" customFormat="1">
      <c r="G111" s="960"/>
      <c r="H111" s="961"/>
    </row>
    <row r="112" spans="1:8" s="958" customFormat="1">
      <c r="G112" s="961"/>
      <c r="H112" s="961"/>
    </row>
    <row r="113" spans="7:8" s="958" customFormat="1">
      <c r="G113" s="961"/>
      <c r="H113" s="961"/>
    </row>
    <row r="114" spans="7:8" s="958" customFormat="1">
      <c r="G114" s="961"/>
      <c r="H114" s="961"/>
    </row>
    <row r="115" spans="7:8" s="958" customFormat="1">
      <c r="G115" s="961"/>
      <c r="H115" s="961"/>
    </row>
    <row r="116" spans="7:8" s="958" customFormat="1">
      <c r="G116" s="961"/>
      <c r="H116" s="961"/>
    </row>
    <row r="117" spans="7:8" s="958" customFormat="1">
      <c r="G117" s="961"/>
      <c r="H117" s="961"/>
    </row>
    <row r="118" spans="7:8" s="958" customFormat="1">
      <c r="G118" s="961"/>
      <c r="H118" s="961"/>
    </row>
    <row r="119" spans="7:8" s="958" customFormat="1">
      <c r="G119" s="961"/>
      <c r="H119" s="961"/>
    </row>
  </sheetData>
  <sheetProtection algorithmName="SHA-512" hashValue="BrFqS0zXk9w0LhAZdmttrMhFLBPVc8i8Lt2uUEuuICbdtMT1tULlNoCdebafkBX8PgWFhNmhjcjUo8v6a3QJ4g==" saltValue="0fRiwJVqlRGDHtKNr615Yw==" spinCount="100000" sheet="1" objects="1" scenarios="1"/>
  <autoFilter ref="A28:H110">
    <filterColumn colId="1" showButton="0"/>
    <filterColumn colId="2" showButton="0"/>
    <filterColumn colId="3" showButton="0"/>
    <filterColumn colId="4" showButton="0"/>
  </autoFilter>
  <dataConsolidate function="product">
    <dataRefs count="1">
      <dataRef ref="D659" sheet="Labour Room (LaQshya) (2)"/>
    </dataRefs>
  </dataConsolidate>
  <mergeCells count="92">
    <mergeCell ref="C1:G1"/>
    <mergeCell ref="C20:F21"/>
    <mergeCell ref="C17:F17"/>
    <mergeCell ref="B95:F95"/>
    <mergeCell ref="B106:F106"/>
    <mergeCell ref="B51:F51"/>
    <mergeCell ref="B64:F64"/>
    <mergeCell ref="B37:F37"/>
    <mergeCell ref="B38:F38"/>
    <mergeCell ref="B52:F52"/>
    <mergeCell ref="B63:F63"/>
    <mergeCell ref="B65:F65"/>
    <mergeCell ref="B66:F66"/>
    <mergeCell ref="B67:F67"/>
    <mergeCell ref="B53:F53"/>
    <mergeCell ref="B54:F54"/>
    <mergeCell ref="B55:F55"/>
    <mergeCell ref="B56:F56"/>
    <mergeCell ref="B57:F57"/>
    <mergeCell ref="B30:F30"/>
    <mergeCell ref="B31:F31"/>
    <mergeCell ref="B32:F32"/>
    <mergeCell ref="B34:F34"/>
    <mergeCell ref="B35:F35"/>
    <mergeCell ref="B33:F33"/>
    <mergeCell ref="B28:F28"/>
    <mergeCell ref="B29:F29"/>
    <mergeCell ref="B36:F36"/>
    <mergeCell ref="B50:F50"/>
    <mergeCell ref="B39:F39"/>
    <mergeCell ref="B40:F40"/>
    <mergeCell ref="B41:F41"/>
    <mergeCell ref="B44:F44"/>
    <mergeCell ref="B45:F45"/>
    <mergeCell ref="B46:F46"/>
    <mergeCell ref="B47:F47"/>
    <mergeCell ref="B48:F48"/>
    <mergeCell ref="B49:F49"/>
    <mergeCell ref="B42:F42"/>
    <mergeCell ref="B43:F43"/>
    <mergeCell ref="B68:F68"/>
    <mergeCell ref="B58:F58"/>
    <mergeCell ref="B59:F59"/>
    <mergeCell ref="B60:F60"/>
    <mergeCell ref="B61:F61"/>
    <mergeCell ref="B62:F62"/>
    <mergeCell ref="B74:F74"/>
    <mergeCell ref="B75:F75"/>
    <mergeCell ref="B76:F76"/>
    <mergeCell ref="B77:F77"/>
    <mergeCell ref="B78:F78"/>
    <mergeCell ref="B69:F69"/>
    <mergeCell ref="B70:F70"/>
    <mergeCell ref="B71:F71"/>
    <mergeCell ref="B72:F72"/>
    <mergeCell ref="B73:F73"/>
    <mergeCell ref="B84:F84"/>
    <mergeCell ref="B85:F85"/>
    <mergeCell ref="B86:F86"/>
    <mergeCell ref="B87:F87"/>
    <mergeCell ref="B89:F89"/>
    <mergeCell ref="B88:F88"/>
    <mergeCell ref="B79:F79"/>
    <mergeCell ref="B80:F80"/>
    <mergeCell ref="B81:F81"/>
    <mergeCell ref="B82:F82"/>
    <mergeCell ref="B83:F83"/>
    <mergeCell ref="B96:F96"/>
    <mergeCell ref="B97:F97"/>
    <mergeCell ref="B98:F98"/>
    <mergeCell ref="B99:F99"/>
    <mergeCell ref="B100:F100"/>
    <mergeCell ref="B90:F90"/>
    <mergeCell ref="B91:F91"/>
    <mergeCell ref="B92:F92"/>
    <mergeCell ref="B93:F93"/>
    <mergeCell ref="B94:F94"/>
    <mergeCell ref="B109:F109"/>
    <mergeCell ref="B110:F110"/>
    <mergeCell ref="B101:F101"/>
    <mergeCell ref="B102:F102"/>
    <mergeCell ref="B103:F103"/>
    <mergeCell ref="B107:F107"/>
    <mergeCell ref="B108:F108"/>
    <mergeCell ref="B105:F105"/>
    <mergeCell ref="B104:F104"/>
    <mergeCell ref="B2:F2"/>
    <mergeCell ref="G10:G11"/>
    <mergeCell ref="B3:G3"/>
    <mergeCell ref="G4:G5"/>
    <mergeCell ref="G8:G9"/>
    <mergeCell ref="G6:G7"/>
  </mergeCells>
  <dataValidations disablePrompts="1" count="1">
    <dataValidation type="list" allowBlank="1" showInputMessage="1" showErrorMessage="1" sqref="D44:D49 D96:D98 D89:D94 D65:D87 D30:D35 D107:D110 D100:D103 D52:D63 D37:D41">
      <formula1>#REF!</formula1>
    </dataValidation>
  </dataValidations>
  <pageMargins left="0.28999999999999998" right="0.2" top="0.35" bottom="0.43" header="0.3" footer="0.3"/>
  <pageSetup scale="5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L666"/>
  <sheetViews>
    <sheetView topLeftCell="A5" zoomScale="80" zoomScaleNormal="80" zoomScalePageLayoutView="70" workbookViewId="0">
      <selection activeCell="D240" sqref="D240"/>
    </sheetView>
  </sheetViews>
  <sheetFormatPr defaultColWidth="9.140625" defaultRowHeight="15"/>
  <cols>
    <col min="1" max="1" width="22" style="177" customWidth="1"/>
    <col min="2" max="2" width="35.42578125" style="4" customWidth="1"/>
    <col min="3" max="3" width="34.28515625" style="101" customWidth="1"/>
    <col min="4" max="4" width="8" style="4" customWidth="1"/>
    <col min="5" max="5" width="8.42578125" style="29" customWidth="1"/>
    <col min="6" max="6" width="41.140625" style="101" customWidth="1"/>
    <col min="7" max="7" width="20.42578125" style="4" customWidth="1"/>
    <col min="8" max="8" width="7.7109375" style="22" customWidth="1"/>
    <col min="9" max="9" width="6.7109375" style="22" customWidth="1"/>
    <col min="10" max="10" width="5.42578125" style="81" customWidth="1"/>
    <col min="11" max="12" width="9.140625" style="81"/>
    <col min="13" max="16384" width="9.140625" style="4"/>
  </cols>
  <sheetData>
    <row r="1" spans="1:10" s="81" customFormat="1" ht="36" customHeight="1">
      <c r="A1" s="1324" t="s">
        <v>6814</v>
      </c>
      <c r="B1" s="1325"/>
      <c r="C1" s="1325"/>
      <c r="D1" s="1325"/>
      <c r="E1" s="1325"/>
      <c r="F1" s="1325"/>
      <c r="G1" s="1217" t="s">
        <v>7154</v>
      </c>
      <c r="H1" s="1218"/>
      <c r="I1" s="1219"/>
      <c r="J1" s="419"/>
    </row>
    <row r="2" spans="1:10" s="81" customFormat="1" ht="33.75">
      <c r="A2" s="1324" t="s">
        <v>3040</v>
      </c>
      <c r="B2" s="1325"/>
      <c r="C2" s="1325"/>
      <c r="D2" s="1325"/>
      <c r="E2" s="1325"/>
      <c r="F2" s="1325"/>
      <c r="G2" s="1325"/>
      <c r="H2" s="1606">
        <v>9</v>
      </c>
      <c r="I2" s="1607"/>
      <c r="J2" s="420"/>
    </row>
    <row r="3" spans="1:10" s="81" customFormat="1" ht="28.5">
      <c r="A3" s="1608" t="s">
        <v>166</v>
      </c>
      <c r="B3" s="1608"/>
      <c r="C3" s="1608"/>
      <c r="D3" s="1608"/>
      <c r="E3" s="1608"/>
      <c r="F3" s="1608"/>
      <c r="G3" s="1608"/>
      <c r="H3" s="1609"/>
      <c r="I3" s="1610"/>
      <c r="J3" s="420"/>
    </row>
    <row r="4" spans="1:10" s="81" customFormat="1" ht="38.25" customHeight="1">
      <c r="A4" s="1247" t="s">
        <v>167</v>
      </c>
      <c r="B4" s="1247"/>
      <c r="C4" s="1248"/>
      <c r="D4" s="1248"/>
      <c r="E4" s="1248"/>
      <c r="F4" s="5" t="s">
        <v>168</v>
      </c>
      <c r="G4" s="1248"/>
      <c r="H4" s="1323"/>
      <c r="I4" s="1388"/>
      <c r="J4" s="420"/>
    </row>
    <row r="5" spans="1:10" s="81" customFormat="1" ht="39" customHeight="1">
      <c r="A5" s="1321" t="s">
        <v>169</v>
      </c>
      <c r="B5" s="1322"/>
      <c r="C5" s="1248"/>
      <c r="D5" s="1248"/>
      <c r="E5" s="1248"/>
      <c r="F5" s="5" t="s">
        <v>3041</v>
      </c>
      <c r="G5" s="1248"/>
      <c r="H5" s="1323"/>
      <c r="I5" s="1388"/>
      <c r="J5" s="420"/>
    </row>
    <row r="6" spans="1:10" s="81" customFormat="1" ht="21">
      <c r="A6" s="1232" t="s">
        <v>171</v>
      </c>
      <c r="B6" s="1232"/>
      <c r="C6" s="1248"/>
      <c r="D6" s="1233"/>
      <c r="E6" s="1233"/>
      <c r="F6" s="5" t="s">
        <v>172</v>
      </c>
      <c r="G6" s="1248"/>
      <c r="H6" s="1323"/>
      <c r="I6" s="1388"/>
      <c r="J6" s="420"/>
    </row>
    <row r="7" spans="1:10" s="81" customFormat="1" ht="33.75">
      <c r="A7" s="1329" t="s">
        <v>3042</v>
      </c>
      <c r="B7" s="1330"/>
      <c r="C7" s="1390"/>
      <c r="D7" s="1330"/>
      <c r="E7" s="1330"/>
      <c r="F7" s="1390"/>
      <c r="G7" s="1330"/>
      <c r="H7" s="1330"/>
      <c r="I7" s="1330"/>
      <c r="J7" s="420"/>
    </row>
    <row r="8" spans="1:10" s="81" customFormat="1" ht="33.6" customHeight="1">
      <c r="A8" s="1592" t="s">
        <v>174</v>
      </c>
      <c r="B8" s="1592"/>
      <c r="C8" s="1592"/>
      <c r="D8" s="1335" t="s">
        <v>3043</v>
      </c>
      <c r="E8" s="1335"/>
      <c r="F8" s="1611"/>
      <c r="G8" s="1335"/>
      <c r="H8" s="1336"/>
      <c r="I8" s="1612"/>
      <c r="J8" s="420"/>
    </row>
    <row r="9" spans="1:10" s="81" customFormat="1" ht="33.6" customHeight="1">
      <c r="A9" s="83" t="s">
        <v>176</v>
      </c>
      <c r="B9" s="235" t="s">
        <v>177</v>
      </c>
      <c r="C9" s="270">
        <f>'M-OT (LaQshya) (2)'!D638</f>
        <v>0.5</v>
      </c>
      <c r="D9" s="1338">
        <f>D646</f>
        <v>0.5</v>
      </c>
      <c r="E9" s="1339"/>
      <c r="F9" s="1613"/>
      <c r="G9" s="1339"/>
      <c r="H9" s="1340"/>
      <c r="I9" s="1340"/>
      <c r="J9" s="420"/>
    </row>
    <row r="10" spans="1:10" s="81" customFormat="1" ht="33.6" customHeight="1">
      <c r="A10" s="83" t="s">
        <v>178</v>
      </c>
      <c r="B10" s="235" t="s">
        <v>179</v>
      </c>
      <c r="C10" s="270">
        <f>'M-OT (LaQshya) (2)'!D639</f>
        <v>0.5</v>
      </c>
      <c r="D10" s="1342"/>
      <c r="E10" s="1343"/>
      <c r="F10" s="1614"/>
      <c r="G10" s="1343"/>
      <c r="H10" s="1344"/>
      <c r="I10" s="1344"/>
      <c r="J10" s="420"/>
    </row>
    <row r="11" spans="1:10" s="81" customFormat="1" ht="33.6" customHeight="1">
      <c r="A11" s="83" t="s">
        <v>180</v>
      </c>
      <c r="B11" s="235" t="s">
        <v>181</v>
      </c>
      <c r="C11" s="270">
        <f>'M-OT (LaQshya) (2)'!D640</f>
        <v>0.5</v>
      </c>
      <c r="D11" s="1342"/>
      <c r="E11" s="1343"/>
      <c r="F11" s="1614"/>
      <c r="G11" s="1343"/>
      <c r="H11" s="1344"/>
      <c r="I11" s="1344"/>
      <c r="J11" s="420"/>
    </row>
    <row r="12" spans="1:10" s="81" customFormat="1" ht="33.6" customHeight="1">
      <c r="A12" s="83" t="s">
        <v>182</v>
      </c>
      <c r="B12" s="235" t="s">
        <v>183</v>
      </c>
      <c r="C12" s="270">
        <f>'M-OT (LaQshya) (2)'!D641</f>
        <v>0.5</v>
      </c>
      <c r="D12" s="1342"/>
      <c r="E12" s="1343"/>
      <c r="F12" s="1614"/>
      <c r="G12" s="1343"/>
      <c r="H12" s="1344"/>
      <c r="I12" s="1344"/>
      <c r="J12" s="420"/>
    </row>
    <row r="13" spans="1:10" s="81" customFormat="1" ht="33.6" customHeight="1">
      <c r="A13" s="83" t="s">
        <v>184</v>
      </c>
      <c r="B13" s="235" t="s">
        <v>185</v>
      </c>
      <c r="C13" s="270">
        <f>'M-OT (LaQshya) (2)'!D642</f>
        <v>0.5</v>
      </c>
      <c r="D13" s="1342"/>
      <c r="E13" s="1343"/>
      <c r="F13" s="1614"/>
      <c r="G13" s="1343"/>
      <c r="H13" s="1344"/>
      <c r="I13" s="1344"/>
      <c r="J13" s="420"/>
    </row>
    <row r="14" spans="1:10" s="81" customFormat="1" ht="33.6" customHeight="1">
      <c r="A14" s="83" t="s">
        <v>186</v>
      </c>
      <c r="B14" s="235" t="s">
        <v>146</v>
      </c>
      <c r="C14" s="270">
        <f>'M-OT (LaQshya) (2)'!D643</f>
        <v>0.5</v>
      </c>
      <c r="D14" s="1342"/>
      <c r="E14" s="1343"/>
      <c r="F14" s="1614"/>
      <c r="G14" s="1343"/>
      <c r="H14" s="1344"/>
      <c r="I14" s="1344"/>
      <c r="J14" s="420"/>
    </row>
    <row r="15" spans="1:10" s="81" customFormat="1" ht="33.6" customHeight="1">
      <c r="A15" s="83" t="s">
        <v>187</v>
      </c>
      <c r="B15" s="235" t="s">
        <v>1454</v>
      </c>
      <c r="C15" s="270">
        <f>'M-OT (LaQshya) (2)'!D644</f>
        <v>0.5</v>
      </c>
      <c r="D15" s="1342"/>
      <c r="E15" s="1343"/>
      <c r="F15" s="1614"/>
      <c r="G15" s="1343"/>
      <c r="H15" s="1344"/>
      <c r="I15" s="1344"/>
      <c r="J15" s="420"/>
    </row>
    <row r="16" spans="1:10" s="81" customFormat="1" ht="33.6" customHeight="1">
      <c r="A16" s="83" t="s">
        <v>189</v>
      </c>
      <c r="B16" s="235" t="s">
        <v>190</v>
      </c>
      <c r="C16" s="270">
        <f>'M-OT (LaQshya) (2)'!D645</f>
        <v>0.5</v>
      </c>
      <c r="D16" s="1346"/>
      <c r="E16" s="1347"/>
      <c r="F16" s="1615"/>
      <c r="G16" s="1347"/>
      <c r="H16" s="1348"/>
      <c r="I16" s="1348"/>
      <c r="J16" s="420"/>
    </row>
    <row r="17" spans="1:10" s="81" customFormat="1" ht="33.6" customHeight="1">
      <c r="A17" s="1427"/>
      <c r="B17" s="1428"/>
      <c r="C17" s="1430"/>
      <c r="D17" s="1428"/>
      <c r="E17" s="1428"/>
      <c r="F17" s="1430"/>
      <c r="G17" s="1428"/>
      <c r="H17" s="1433"/>
      <c r="I17" s="1433"/>
      <c r="J17" s="420"/>
    </row>
    <row r="18" spans="1:10" s="81" customFormat="1" ht="33.6" customHeight="1">
      <c r="A18" s="85"/>
      <c r="B18" s="1434" t="s">
        <v>191</v>
      </c>
      <c r="C18" s="1434"/>
      <c r="D18" s="1434"/>
      <c r="E18" s="1434"/>
      <c r="F18" s="1434"/>
      <c r="G18" s="1434"/>
      <c r="H18" s="1616"/>
      <c r="I18" s="1438"/>
      <c r="J18" s="420"/>
    </row>
    <row r="19" spans="1:10" s="81" customFormat="1" ht="33.6" customHeight="1">
      <c r="A19" s="583">
        <v>1</v>
      </c>
      <c r="B19" s="1259"/>
      <c r="C19" s="1259"/>
      <c r="D19" s="1259"/>
      <c r="E19" s="1259"/>
      <c r="F19" s="1259"/>
      <c r="G19" s="1259"/>
      <c r="H19" s="1515"/>
      <c r="I19" s="1418"/>
      <c r="J19" s="420"/>
    </row>
    <row r="20" spans="1:10" s="81" customFormat="1" ht="33.6" customHeight="1">
      <c r="A20" s="583">
        <v>2</v>
      </c>
      <c r="B20" s="1259"/>
      <c r="C20" s="1259"/>
      <c r="D20" s="1259"/>
      <c r="E20" s="1259"/>
      <c r="F20" s="1259"/>
      <c r="G20" s="1259"/>
      <c r="H20" s="1515"/>
      <c r="I20" s="1418"/>
      <c r="J20" s="420"/>
    </row>
    <row r="21" spans="1:10" s="81" customFormat="1" ht="33.6" customHeight="1">
      <c r="A21" s="583">
        <v>3</v>
      </c>
      <c r="B21" s="1259"/>
      <c r="C21" s="1259"/>
      <c r="D21" s="1259"/>
      <c r="E21" s="1259"/>
      <c r="F21" s="1259"/>
      <c r="G21" s="1259"/>
      <c r="H21" s="1515"/>
      <c r="I21" s="1418"/>
      <c r="J21" s="420"/>
    </row>
    <row r="22" spans="1:10" s="81" customFormat="1" ht="33.6" customHeight="1">
      <c r="A22" s="583">
        <v>4</v>
      </c>
      <c r="B22" s="1259"/>
      <c r="C22" s="1259"/>
      <c r="D22" s="1259"/>
      <c r="E22" s="1259"/>
      <c r="F22" s="1259"/>
      <c r="G22" s="1259"/>
      <c r="H22" s="1515"/>
      <c r="I22" s="1418"/>
      <c r="J22" s="420"/>
    </row>
    <row r="23" spans="1:10" s="81" customFormat="1" ht="33.6" customHeight="1">
      <c r="A23" s="583">
        <v>5</v>
      </c>
      <c r="B23" s="1259"/>
      <c r="C23" s="1259"/>
      <c r="D23" s="1259"/>
      <c r="E23" s="1259"/>
      <c r="F23" s="1259"/>
      <c r="G23" s="1259"/>
      <c r="H23" s="1515"/>
      <c r="I23" s="1418"/>
      <c r="J23" s="420"/>
    </row>
    <row r="24" spans="1:10" s="81" customFormat="1" ht="33.6" customHeight="1">
      <c r="A24" s="85"/>
      <c r="B24" s="1419" t="s">
        <v>192</v>
      </c>
      <c r="C24" s="1422"/>
      <c r="D24" s="1422"/>
      <c r="E24" s="1422"/>
      <c r="F24" s="1422"/>
      <c r="G24" s="1422"/>
      <c r="H24" s="1424"/>
      <c r="I24" s="1424"/>
      <c r="J24" s="420"/>
    </row>
    <row r="25" spans="1:10" s="81" customFormat="1" ht="33.6" customHeight="1">
      <c r="A25" s="583">
        <v>1</v>
      </c>
      <c r="B25" s="1259"/>
      <c r="C25" s="1259"/>
      <c r="D25" s="1259"/>
      <c r="E25" s="1259"/>
      <c r="F25" s="1259"/>
      <c r="G25" s="1259"/>
      <c r="H25" s="1515"/>
      <c r="I25" s="1418"/>
      <c r="J25" s="420"/>
    </row>
    <row r="26" spans="1:10" s="81" customFormat="1" ht="33.6" customHeight="1">
      <c r="A26" s="583">
        <v>2</v>
      </c>
      <c r="B26" s="1259"/>
      <c r="C26" s="1259"/>
      <c r="D26" s="1259"/>
      <c r="E26" s="1259"/>
      <c r="F26" s="1259"/>
      <c r="G26" s="1259"/>
      <c r="H26" s="1515"/>
      <c r="I26" s="1418"/>
      <c r="J26" s="420"/>
    </row>
    <row r="27" spans="1:10" s="81" customFormat="1" ht="33.6" customHeight="1">
      <c r="A27" s="583">
        <v>3</v>
      </c>
      <c r="B27" s="1259"/>
      <c r="C27" s="1259"/>
      <c r="D27" s="1259"/>
      <c r="E27" s="1259"/>
      <c r="F27" s="1259"/>
      <c r="G27" s="1259"/>
      <c r="H27" s="1515"/>
      <c r="I27" s="1418"/>
      <c r="J27" s="420"/>
    </row>
    <row r="28" spans="1:10" s="81" customFormat="1" ht="33.6" customHeight="1">
      <c r="A28" s="583">
        <v>4</v>
      </c>
      <c r="B28" s="1261"/>
      <c r="C28" s="1350"/>
      <c r="D28" s="1350"/>
      <c r="E28" s="1350"/>
      <c r="F28" s="1350"/>
      <c r="G28" s="1350"/>
      <c r="H28" s="1351"/>
      <c r="I28" s="1351"/>
      <c r="J28" s="420"/>
    </row>
    <row r="29" spans="1:10" s="81" customFormat="1" ht="33.6" customHeight="1">
      <c r="A29" s="583">
        <v>5</v>
      </c>
      <c r="B29" s="1261"/>
      <c r="C29" s="1350"/>
      <c r="D29" s="1350"/>
      <c r="E29" s="1350"/>
      <c r="F29" s="1350"/>
      <c r="G29" s="1350"/>
      <c r="H29" s="1351"/>
      <c r="I29" s="1351"/>
      <c r="J29" s="420"/>
    </row>
    <row r="30" spans="1:10" s="81" customFormat="1" ht="33.6" customHeight="1">
      <c r="A30" s="85"/>
      <c r="B30" s="1434" t="s">
        <v>1455</v>
      </c>
      <c r="C30" s="1434"/>
      <c r="D30" s="1434"/>
      <c r="E30" s="1434"/>
      <c r="F30" s="1434"/>
      <c r="G30" s="1434"/>
      <c r="H30" s="1616"/>
      <c r="I30" s="1438"/>
      <c r="J30" s="420"/>
    </row>
    <row r="31" spans="1:10" s="81" customFormat="1" ht="33.6" customHeight="1">
      <c r="A31" s="583">
        <v>1</v>
      </c>
      <c r="B31" s="1259"/>
      <c r="C31" s="1259"/>
      <c r="D31" s="1259"/>
      <c r="E31" s="1259"/>
      <c r="F31" s="1259"/>
      <c r="G31" s="1259"/>
      <c r="H31" s="1515"/>
      <c r="I31" s="1418"/>
      <c r="J31" s="420"/>
    </row>
    <row r="32" spans="1:10" s="81" customFormat="1" ht="33.6" customHeight="1">
      <c r="A32" s="583">
        <v>2</v>
      </c>
      <c r="B32" s="1259"/>
      <c r="C32" s="1259"/>
      <c r="D32" s="1259"/>
      <c r="E32" s="1259"/>
      <c r="F32" s="1259"/>
      <c r="G32" s="1259"/>
      <c r="H32" s="1515"/>
      <c r="I32" s="1418"/>
      <c r="J32" s="420"/>
    </row>
    <row r="33" spans="1:12" ht="33.6" customHeight="1">
      <c r="A33" s="583">
        <v>3</v>
      </c>
      <c r="B33" s="1259"/>
      <c r="C33" s="1259"/>
      <c r="D33" s="1259"/>
      <c r="E33" s="1259"/>
      <c r="F33" s="1259"/>
      <c r="G33" s="1259"/>
      <c r="H33" s="1515"/>
      <c r="I33" s="1418"/>
      <c r="J33" s="420"/>
    </row>
    <row r="34" spans="1:12" ht="33.6" customHeight="1">
      <c r="A34" s="583">
        <v>4</v>
      </c>
      <c r="B34" s="1259"/>
      <c r="C34" s="1259"/>
      <c r="D34" s="1259"/>
      <c r="E34" s="1259"/>
      <c r="F34" s="1259"/>
      <c r="G34" s="1259"/>
      <c r="H34" s="1515"/>
      <c r="I34" s="1418"/>
      <c r="J34" s="420"/>
    </row>
    <row r="35" spans="1:12" ht="33.6" customHeight="1">
      <c r="A35" s="583">
        <v>5</v>
      </c>
      <c r="B35" s="1261"/>
      <c r="C35" s="1350"/>
      <c r="D35" s="1350"/>
      <c r="E35" s="1350"/>
      <c r="F35" s="1350"/>
      <c r="G35" s="1350"/>
      <c r="H35" s="1351"/>
      <c r="I35" s="1351"/>
      <c r="J35" s="420"/>
    </row>
    <row r="36" spans="1:12" ht="33.6" customHeight="1">
      <c r="A36" s="85"/>
      <c r="B36" s="1285" t="s">
        <v>194</v>
      </c>
      <c r="C36" s="1286"/>
      <c r="D36" s="1286"/>
      <c r="E36" s="1286"/>
      <c r="F36" s="1286"/>
      <c r="G36" s="1286"/>
      <c r="H36" s="1287"/>
      <c r="I36" s="1287"/>
      <c r="J36" s="420"/>
    </row>
    <row r="37" spans="1:12" ht="33.6" customHeight="1">
      <c r="A37" s="85"/>
      <c r="B37" s="1417" t="s">
        <v>195</v>
      </c>
      <c r="C37" s="1417"/>
      <c r="D37" s="1417"/>
      <c r="E37" s="1417"/>
      <c r="F37" s="1417"/>
      <c r="G37" s="1417"/>
      <c r="H37" s="1516"/>
      <c r="I37" s="1440"/>
      <c r="J37" s="421"/>
    </row>
    <row r="38" spans="1:12" ht="33.6" customHeight="1">
      <c r="A38" s="1364"/>
      <c r="B38" s="1364"/>
      <c r="C38" s="1617"/>
      <c r="D38" s="1364"/>
      <c r="E38" s="1364"/>
      <c r="F38" s="1617"/>
      <c r="G38" s="1364"/>
      <c r="H38" s="1365"/>
      <c r="I38" s="1365"/>
    </row>
    <row r="39" spans="1:12" ht="33.6" customHeight="1">
      <c r="A39" s="1364"/>
      <c r="B39" s="1364"/>
      <c r="C39" s="1617"/>
      <c r="D39" s="1364"/>
      <c r="E39" s="1364"/>
      <c r="F39" s="1617"/>
      <c r="G39" s="1364"/>
      <c r="H39" s="1365"/>
      <c r="I39" s="1365"/>
    </row>
    <row r="40" spans="1:12" ht="33.6" customHeight="1">
      <c r="A40" s="1364"/>
      <c r="B40" s="1364"/>
      <c r="C40" s="1617"/>
      <c r="D40" s="1364"/>
      <c r="E40" s="1364"/>
      <c r="F40" s="1617"/>
      <c r="G40" s="1364"/>
      <c r="H40" s="1365"/>
      <c r="I40" s="1365"/>
    </row>
    <row r="41" spans="1:12" ht="26.25">
      <c r="A41" s="1445" t="s">
        <v>3044</v>
      </c>
      <c r="B41" s="1293"/>
      <c r="C41" s="1618"/>
      <c r="D41" s="1293"/>
      <c r="E41" s="1293"/>
      <c r="F41" s="1618"/>
      <c r="G41" s="1586"/>
    </row>
    <row r="42" spans="1:12" ht="45">
      <c r="A42" s="182" t="s">
        <v>197</v>
      </c>
      <c r="B42" s="182" t="s">
        <v>2770</v>
      </c>
      <c r="C42" s="183" t="s">
        <v>1457</v>
      </c>
      <c r="D42" s="183" t="s">
        <v>200</v>
      </c>
      <c r="E42" s="184" t="s">
        <v>201</v>
      </c>
      <c r="F42" s="183" t="s">
        <v>202</v>
      </c>
      <c r="G42" s="183" t="s">
        <v>203</v>
      </c>
    </row>
    <row r="43" spans="1:12" ht="26.25" customHeight="1">
      <c r="A43" s="80"/>
      <c r="B43" s="1450" t="s">
        <v>204</v>
      </c>
      <c r="C43" s="1532"/>
      <c r="D43" s="1452"/>
      <c r="E43" s="1452"/>
      <c r="F43" s="1532"/>
      <c r="G43" s="1452"/>
      <c r="H43" s="22">
        <f>H44+H63+H70+H74+H87+H96</f>
        <v>9</v>
      </c>
      <c r="I43" s="22">
        <f>I44+I63+I70+I74+I87+I96</f>
        <v>18</v>
      </c>
    </row>
    <row r="44" spans="1:12" ht="35.1" customHeight="1">
      <c r="A44" s="998" t="s">
        <v>1458</v>
      </c>
      <c r="B44" s="1305" t="s">
        <v>142</v>
      </c>
      <c r="C44" s="1306"/>
      <c r="D44" s="1306"/>
      <c r="E44" s="1306"/>
      <c r="F44" s="1306"/>
      <c r="G44" s="1307"/>
      <c r="H44" s="22">
        <f>SUM(D45:D62)</f>
        <v>3</v>
      </c>
      <c r="I44" s="22">
        <f>COUNT(D45:D62)*2</f>
        <v>6</v>
      </c>
    </row>
    <row r="45" spans="1:12" ht="31.5" hidden="1">
      <c r="A45" s="20" t="s">
        <v>1460</v>
      </c>
      <c r="B45" s="12" t="s">
        <v>206</v>
      </c>
      <c r="C45" s="19"/>
      <c r="D45" s="19"/>
      <c r="E45" s="21"/>
      <c r="F45" s="19"/>
      <c r="G45" s="19"/>
      <c r="H45" s="81"/>
      <c r="I45" s="81"/>
      <c r="J45" s="4"/>
      <c r="K45" s="4"/>
      <c r="L45" s="4"/>
    </row>
    <row r="46" spans="1:12" ht="31.5" hidden="1">
      <c r="A46" s="20" t="s">
        <v>1461</v>
      </c>
      <c r="B46" s="12" t="s">
        <v>211</v>
      </c>
      <c r="C46" s="34"/>
      <c r="D46" s="44"/>
      <c r="E46" s="21"/>
      <c r="F46" s="23"/>
      <c r="G46" s="44"/>
      <c r="H46" s="81"/>
      <c r="I46" s="81"/>
      <c r="J46" s="4"/>
      <c r="K46" s="4"/>
      <c r="L46" s="4"/>
    </row>
    <row r="47" spans="1:12" ht="31.5" hidden="1">
      <c r="A47" s="20" t="s">
        <v>1462</v>
      </c>
      <c r="B47" s="12" t="s">
        <v>215</v>
      </c>
      <c r="C47" s="116"/>
      <c r="D47" s="44"/>
      <c r="E47" s="21"/>
      <c r="F47" s="23"/>
      <c r="G47" s="44"/>
      <c r="H47" s="81"/>
      <c r="I47" s="81"/>
      <c r="J47" s="4"/>
      <c r="K47" s="4"/>
      <c r="L47" s="4"/>
    </row>
    <row r="48" spans="1:12" ht="31.5" hidden="1">
      <c r="A48" s="20" t="s">
        <v>1463</v>
      </c>
      <c r="B48" s="12" t="s">
        <v>1464</v>
      </c>
      <c r="C48" s="34"/>
      <c r="D48" s="44"/>
      <c r="E48" s="21"/>
      <c r="F48" s="23"/>
      <c r="G48" s="131"/>
      <c r="H48" s="81"/>
      <c r="I48" s="81"/>
      <c r="J48" s="4"/>
      <c r="K48" s="4"/>
      <c r="L48" s="4"/>
    </row>
    <row r="49" spans="1:12" ht="31.5" hidden="1">
      <c r="A49" s="20" t="s">
        <v>1465</v>
      </c>
      <c r="B49" s="12" t="s">
        <v>223</v>
      </c>
      <c r="C49" s="34"/>
      <c r="D49" s="44"/>
      <c r="E49" s="21"/>
      <c r="F49" s="23"/>
      <c r="G49" s="44"/>
      <c r="H49" s="81"/>
      <c r="I49" s="81"/>
      <c r="J49" s="4"/>
      <c r="K49" s="4"/>
      <c r="L49" s="4"/>
    </row>
    <row r="50" spans="1:12" ht="15.75" hidden="1">
      <c r="A50" s="20" t="s">
        <v>1466</v>
      </c>
      <c r="B50" s="12" t="s">
        <v>227</v>
      </c>
      <c r="C50" s="34"/>
      <c r="D50" s="44"/>
      <c r="E50" s="21"/>
      <c r="F50" s="23"/>
      <c r="G50" s="44"/>
      <c r="H50" s="81"/>
      <c r="I50" s="81"/>
      <c r="J50" s="4"/>
      <c r="K50" s="4"/>
      <c r="L50" s="4"/>
    </row>
    <row r="51" spans="1:12" ht="31.5" hidden="1">
      <c r="A51" s="20" t="s">
        <v>1467</v>
      </c>
      <c r="B51" s="12" t="s">
        <v>231</v>
      </c>
      <c r="C51" s="34"/>
      <c r="D51" s="44"/>
      <c r="E51" s="21"/>
      <c r="F51" s="23"/>
      <c r="G51" s="44"/>
      <c r="H51" s="81"/>
      <c r="I51" s="81"/>
      <c r="J51" s="4"/>
      <c r="K51" s="4"/>
      <c r="L51" s="4"/>
    </row>
    <row r="52" spans="1:12" ht="31.5" hidden="1">
      <c r="A52" s="20" t="s">
        <v>234</v>
      </c>
      <c r="B52" s="12" t="s">
        <v>235</v>
      </c>
      <c r="C52" s="19"/>
      <c r="D52" s="19"/>
      <c r="E52" s="21"/>
      <c r="F52" s="19"/>
      <c r="G52" s="19"/>
      <c r="H52" s="81"/>
      <c r="I52" s="81"/>
      <c r="J52" s="4"/>
      <c r="K52" s="4"/>
      <c r="L52" s="4"/>
    </row>
    <row r="53" spans="1:12" ht="31.5" hidden="1">
      <c r="A53" s="20" t="s">
        <v>1468</v>
      </c>
      <c r="B53" s="12" t="s">
        <v>237</v>
      </c>
      <c r="C53" s="19"/>
      <c r="D53" s="19"/>
      <c r="E53" s="21"/>
      <c r="F53" s="19"/>
      <c r="G53" s="19"/>
      <c r="H53" s="81"/>
      <c r="I53" s="81"/>
      <c r="J53" s="4"/>
      <c r="K53" s="4"/>
      <c r="L53" s="4"/>
    </row>
    <row r="54" spans="1:12" ht="31.5" hidden="1">
      <c r="A54" s="20" t="s">
        <v>240</v>
      </c>
      <c r="B54" s="12" t="s">
        <v>241</v>
      </c>
      <c r="C54" s="34"/>
      <c r="D54" s="44"/>
      <c r="E54" s="21"/>
      <c r="F54" s="23"/>
      <c r="G54" s="44"/>
      <c r="H54" s="81"/>
      <c r="I54" s="81"/>
      <c r="J54" s="4"/>
      <c r="K54" s="4"/>
      <c r="L54" s="4"/>
    </row>
    <row r="55" spans="1:12" ht="31.5" hidden="1">
      <c r="A55" s="20" t="s">
        <v>242</v>
      </c>
      <c r="B55" s="12" t="s">
        <v>243</v>
      </c>
      <c r="C55" s="19"/>
      <c r="D55" s="19"/>
      <c r="E55" s="21"/>
      <c r="F55" s="19"/>
      <c r="G55" s="19"/>
      <c r="H55" s="81"/>
      <c r="I55" s="81"/>
      <c r="J55" s="4"/>
      <c r="K55" s="4"/>
      <c r="L55" s="4"/>
    </row>
    <row r="56" spans="1:12" ht="31.5" hidden="1">
      <c r="A56" s="20" t="s">
        <v>244</v>
      </c>
      <c r="B56" s="12" t="s">
        <v>245</v>
      </c>
      <c r="C56" s="19"/>
      <c r="D56" s="19"/>
      <c r="E56" s="21"/>
      <c r="F56" s="19"/>
      <c r="G56" s="19"/>
      <c r="H56" s="81"/>
      <c r="I56" s="81"/>
      <c r="J56" s="4"/>
      <c r="K56" s="4"/>
      <c r="L56" s="4"/>
    </row>
    <row r="57" spans="1:12" ht="31.5" hidden="1">
      <c r="A57" s="20" t="s">
        <v>1469</v>
      </c>
      <c r="B57" s="12" t="s">
        <v>247</v>
      </c>
      <c r="C57" s="19"/>
      <c r="D57" s="19"/>
      <c r="E57" s="21"/>
      <c r="F57" s="19"/>
      <c r="G57" s="19"/>
      <c r="H57" s="81"/>
      <c r="I57" s="81"/>
      <c r="J57" s="4"/>
      <c r="K57" s="4"/>
      <c r="L57" s="4"/>
    </row>
    <row r="58" spans="1:12" ht="45">
      <c r="A58" s="11" t="s">
        <v>1470</v>
      </c>
      <c r="B58" s="12" t="s">
        <v>253</v>
      </c>
      <c r="C58" s="34" t="s">
        <v>3045</v>
      </c>
      <c r="D58" s="44">
        <v>1</v>
      </c>
      <c r="E58" s="21" t="s">
        <v>540</v>
      </c>
      <c r="F58" s="23" t="s">
        <v>3046</v>
      </c>
      <c r="G58" s="44"/>
    </row>
    <row r="59" spans="1:12" ht="30" hidden="1" customHeight="1">
      <c r="A59" s="20" t="s">
        <v>256</v>
      </c>
      <c r="B59" s="12" t="s">
        <v>257</v>
      </c>
      <c r="C59" s="19"/>
      <c r="D59" s="19"/>
      <c r="E59" s="21"/>
      <c r="F59" s="19"/>
      <c r="G59" s="19"/>
      <c r="H59" s="81"/>
      <c r="I59" s="81"/>
      <c r="J59" s="4"/>
      <c r="K59" s="4"/>
      <c r="L59" s="4"/>
    </row>
    <row r="60" spans="1:12" ht="31.5">
      <c r="A60" s="11" t="s">
        <v>1473</v>
      </c>
      <c r="B60" s="12" t="s">
        <v>259</v>
      </c>
      <c r="C60" s="34" t="s">
        <v>3047</v>
      </c>
      <c r="D60" s="44">
        <v>1</v>
      </c>
      <c r="E60" s="21" t="s">
        <v>271</v>
      </c>
      <c r="F60" s="23"/>
      <c r="G60" s="131"/>
    </row>
    <row r="61" spans="1:12" ht="31.5">
      <c r="A61" s="11" t="s">
        <v>262</v>
      </c>
      <c r="B61" s="12" t="s">
        <v>263</v>
      </c>
      <c r="C61" s="23" t="s">
        <v>3048</v>
      </c>
      <c r="D61" s="44">
        <v>1</v>
      </c>
      <c r="E61" s="21" t="s">
        <v>271</v>
      </c>
      <c r="F61" s="19"/>
      <c r="G61" s="19"/>
    </row>
    <row r="62" spans="1:12" ht="31.5" hidden="1">
      <c r="A62" s="20" t="s">
        <v>264</v>
      </c>
      <c r="B62" s="12" t="s">
        <v>265</v>
      </c>
      <c r="C62" s="19"/>
      <c r="D62" s="19"/>
      <c r="E62" s="21"/>
      <c r="F62" s="19"/>
      <c r="G62" s="19"/>
      <c r="H62" s="81"/>
      <c r="I62" s="81"/>
      <c r="J62" s="4"/>
      <c r="K62" s="4"/>
      <c r="L62" s="4"/>
    </row>
    <row r="63" spans="1:12" ht="35.1" customHeight="1">
      <c r="A63" s="998" t="s">
        <v>141</v>
      </c>
      <c r="B63" s="1305" t="s">
        <v>140</v>
      </c>
      <c r="C63" s="1306"/>
      <c r="D63" s="1306"/>
      <c r="E63" s="1306"/>
      <c r="F63" s="1306"/>
      <c r="G63" s="1307"/>
      <c r="H63" s="22">
        <f>SUM(D64:D69)</f>
        <v>5</v>
      </c>
      <c r="I63" s="22">
        <f>COUNT(D64:D69)*2</f>
        <v>10</v>
      </c>
    </row>
    <row r="64" spans="1:12" ht="31.5">
      <c r="A64" s="11" t="s">
        <v>266</v>
      </c>
      <c r="B64" s="92" t="s">
        <v>267</v>
      </c>
      <c r="C64" s="34" t="s">
        <v>3049</v>
      </c>
      <c r="D64" s="44">
        <v>1</v>
      </c>
      <c r="E64" s="21" t="s">
        <v>271</v>
      </c>
      <c r="F64" s="23" t="s">
        <v>3050</v>
      </c>
      <c r="G64" s="44"/>
    </row>
    <row r="65" spans="1:12" ht="31.5">
      <c r="A65" s="11" t="s">
        <v>268</v>
      </c>
      <c r="B65" s="92" t="s">
        <v>269</v>
      </c>
      <c r="C65" s="271" t="s">
        <v>3051</v>
      </c>
      <c r="D65" s="44">
        <v>1</v>
      </c>
      <c r="E65" s="21" t="s">
        <v>540</v>
      </c>
      <c r="F65" s="271" t="s">
        <v>3052</v>
      </c>
      <c r="G65" s="44"/>
    </row>
    <row r="66" spans="1:12" ht="30">
      <c r="A66" s="11"/>
      <c r="B66" s="92"/>
      <c r="C66" s="271" t="s">
        <v>3053</v>
      </c>
      <c r="D66" s="44">
        <v>1</v>
      </c>
      <c r="E66" s="21" t="s">
        <v>540</v>
      </c>
      <c r="F66" s="271" t="s">
        <v>3052</v>
      </c>
      <c r="G66" s="44"/>
    </row>
    <row r="67" spans="1:12" ht="15.75">
      <c r="A67" s="11"/>
      <c r="B67" s="92"/>
      <c r="C67" s="13" t="s">
        <v>3054</v>
      </c>
      <c r="D67" s="44">
        <v>1</v>
      </c>
      <c r="E67" s="21" t="s">
        <v>271</v>
      </c>
      <c r="F67" s="13" t="s">
        <v>3055</v>
      </c>
      <c r="G67" s="14"/>
    </row>
    <row r="68" spans="1:12" ht="45">
      <c r="A68" s="11" t="s">
        <v>272</v>
      </c>
      <c r="B68" s="92" t="s">
        <v>3056</v>
      </c>
      <c r="C68" s="34" t="s">
        <v>3057</v>
      </c>
      <c r="D68" s="44">
        <v>1</v>
      </c>
      <c r="E68" s="21" t="s">
        <v>271</v>
      </c>
      <c r="F68" s="23" t="s">
        <v>3058</v>
      </c>
      <c r="G68" s="44"/>
    </row>
    <row r="69" spans="1:12" ht="31.5" hidden="1">
      <c r="A69" s="20" t="s">
        <v>277</v>
      </c>
      <c r="B69" s="92" t="s">
        <v>278</v>
      </c>
      <c r="C69" s="19"/>
      <c r="D69" s="19"/>
      <c r="E69" s="21"/>
      <c r="F69" s="19"/>
      <c r="G69" s="19"/>
      <c r="H69" s="81"/>
      <c r="I69" s="81"/>
      <c r="J69" s="4"/>
      <c r="K69" s="4"/>
      <c r="L69" s="4"/>
    </row>
    <row r="70" spans="1:12" ht="35.1" customHeight="1">
      <c r="A70" s="998" t="s">
        <v>279</v>
      </c>
      <c r="B70" s="1305" t="s">
        <v>138</v>
      </c>
      <c r="C70" s="1306"/>
      <c r="D70" s="1306"/>
      <c r="E70" s="1306"/>
      <c r="F70" s="1306"/>
      <c r="G70" s="1307"/>
      <c r="H70" s="22">
        <f>SUM(D71:D73)</f>
        <v>1</v>
      </c>
      <c r="I70" s="22">
        <f>COUNT(D71:D73)*2</f>
        <v>2</v>
      </c>
    </row>
    <row r="71" spans="1:12" ht="31.5" hidden="1">
      <c r="A71" s="20" t="s">
        <v>1494</v>
      </c>
      <c r="B71" s="92" t="s">
        <v>281</v>
      </c>
      <c r="C71" s="23"/>
      <c r="D71" s="44"/>
      <c r="E71" s="21"/>
      <c r="F71" s="23"/>
      <c r="G71" s="44"/>
      <c r="H71" s="81"/>
      <c r="I71" s="81"/>
      <c r="J71" s="4"/>
      <c r="K71" s="4"/>
      <c r="L71" s="4"/>
    </row>
    <row r="72" spans="1:12" ht="31.5">
      <c r="A72" s="11" t="s">
        <v>1495</v>
      </c>
      <c r="B72" s="92" t="s">
        <v>286</v>
      </c>
      <c r="C72" s="23" t="s">
        <v>3059</v>
      </c>
      <c r="D72" s="44">
        <v>1</v>
      </c>
      <c r="E72" s="21" t="s">
        <v>271</v>
      </c>
      <c r="F72" s="23" t="s">
        <v>3060</v>
      </c>
      <c r="G72" s="44"/>
    </row>
    <row r="73" spans="1:12" ht="31.5" hidden="1">
      <c r="A73" s="20" t="s">
        <v>1498</v>
      </c>
      <c r="B73" s="92" t="s">
        <v>290</v>
      </c>
      <c r="C73" s="23"/>
      <c r="D73" s="19"/>
      <c r="E73" s="21"/>
      <c r="F73" s="23"/>
      <c r="G73" s="19"/>
      <c r="H73" s="81"/>
      <c r="I73" s="81"/>
      <c r="J73" s="4"/>
      <c r="K73" s="4"/>
      <c r="L73" s="4"/>
    </row>
    <row r="74" spans="1:12" ht="40.35" hidden="1" customHeight="1">
      <c r="A74" s="102" t="s">
        <v>137</v>
      </c>
      <c r="B74" s="1366" t="s">
        <v>136</v>
      </c>
      <c r="C74" s="1306"/>
      <c r="D74" s="1458"/>
      <c r="E74" s="1458"/>
      <c r="F74" s="1306"/>
      <c r="G74" s="1459"/>
      <c r="H74" s="81">
        <f>SUM(D75:D86)</f>
        <v>0</v>
      </c>
      <c r="I74" s="81">
        <f>COUNT(D75:D86)*2</f>
        <v>0</v>
      </c>
      <c r="J74" s="4"/>
      <c r="K74" s="4"/>
      <c r="L74" s="4"/>
    </row>
    <row r="75" spans="1:12" ht="63" hidden="1">
      <c r="A75" s="20" t="s">
        <v>292</v>
      </c>
      <c r="B75" s="12" t="s">
        <v>293</v>
      </c>
      <c r="C75" s="19"/>
      <c r="D75" s="19"/>
      <c r="E75" s="21"/>
      <c r="F75" s="19"/>
      <c r="G75" s="19"/>
      <c r="H75" s="81"/>
      <c r="I75" s="81"/>
      <c r="J75" s="4"/>
      <c r="K75" s="4"/>
      <c r="L75" s="4"/>
    </row>
    <row r="76" spans="1:12" ht="47.25" hidden="1">
      <c r="A76" s="20" t="s">
        <v>294</v>
      </c>
      <c r="B76" s="12" t="s">
        <v>295</v>
      </c>
      <c r="C76" s="19"/>
      <c r="D76" s="19"/>
      <c r="E76" s="21"/>
      <c r="F76" s="19"/>
      <c r="G76" s="19"/>
      <c r="H76" s="81"/>
      <c r="I76" s="81"/>
      <c r="J76" s="4"/>
      <c r="K76" s="4"/>
      <c r="L76" s="4"/>
    </row>
    <row r="77" spans="1:12" ht="47.25" hidden="1">
      <c r="A77" s="20" t="s">
        <v>296</v>
      </c>
      <c r="B77" s="12" t="s">
        <v>297</v>
      </c>
      <c r="C77" s="34"/>
      <c r="D77" s="44"/>
      <c r="E77" s="21"/>
      <c r="F77" s="23"/>
      <c r="G77" s="44"/>
      <c r="H77" s="81"/>
      <c r="I77" s="81"/>
      <c r="J77" s="4"/>
      <c r="K77" s="4"/>
      <c r="L77" s="4"/>
    </row>
    <row r="78" spans="1:12" ht="47.25" hidden="1">
      <c r="A78" s="20" t="s">
        <v>298</v>
      </c>
      <c r="B78" s="12" t="s">
        <v>299</v>
      </c>
      <c r="C78" s="19"/>
      <c r="D78" s="19"/>
      <c r="E78" s="21"/>
      <c r="F78" s="19"/>
      <c r="G78" s="19"/>
      <c r="H78" s="81"/>
      <c r="I78" s="81"/>
      <c r="J78" s="4"/>
      <c r="K78" s="4"/>
      <c r="L78" s="4"/>
    </row>
    <row r="79" spans="1:12" ht="63" hidden="1">
      <c r="A79" s="20" t="s">
        <v>300</v>
      </c>
      <c r="B79" s="12" t="s">
        <v>2810</v>
      </c>
      <c r="C79" s="23"/>
      <c r="D79" s="19"/>
      <c r="E79" s="21"/>
      <c r="F79" s="23"/>
      <c r="G79" s="19"/>
      <c r="H79" s="81"/>
      <c r="I79" s="81"/>
      <c r="J79" s="4"/>
      <c r="K79" s="4"/>
      <c r="L79" s="4"/>
    </row>
    <row r="80" spans="1:12" ht="47.25" hidden="1">
      <c r="A80" s="20" t="s">
        <v>302</v>
      </c>
      <c r="B80" s="12" t="s">
        <v>303</v>
      </c>
      <c r="C80" s="19"/>
      <c r="D80" s="19"/>
      <c r="E80" s="21"/>
      <c r="F80" s="19"/>
      <c r="G80" s="19"/>
      <c r="H80" s="81"/>
      <c r="I80" s="81"/>
      <c r="J80" s="4"/>
      <c r="K80" s="4"/>
      <c r="L80" s="4"/>
    </row>
    <row r="81" spans="1:9" s="4" customFormat="1" ht="47.25" hidden="1">
      <c r="A81" s="20" t="s">
        <v>304</v>
      </c>
      <c r="B81" s="12" t="s">
        <v>305</v>
      </c>
      <c r="C81" s="19"/>
      <c r="D81" s="19"/>
      <c r="E81" s="21"/>
      <c r="F81" s="19"/>
      <c r="G81" s="19"/>
      <c r="H81" s="81"/>
      <c r="I81" s="81"/>
    </row>
    <row r="82" spans="1:9" s="4" customFormat="1" ht="78.75" hidden="1">
      <c r="A82" s="20" t="s">
        <v>306</v>
      </c>
      <c r="B82" s="12" t="s">
        <v>307</v>
      </c>
      <c r="C82" s="19"/>
      <c r="D82" s="19"/>
      <c r="E82" s="21"/>
      <c r="F82" s="19"/>
      <c r="G82" s="19"/>
      <c r="H82" s="81"/>
      <c r="I82" s="81"/>
    </row>
    <row r="83" spans="1:9" s="4" customFormat="1" ht="47.25" hidden="1">
      <c r="A83" s="20" t="s">
        <v>308</v>
      </c>
      <c r="B83" s="12" t="s">
        <v>309</v>
      </c>
      <c r="C83" s="19"/>
      <c r="D83" s="19"/>
      <c r="E83" s="21"/>
      <c r="F83" s="19"/>
      <c r="G83" s="19"/>
      <c r="H83" s="81"/>
      <c r="I83" s="81"/>
    </row>
    <row r="84" spans="1:9" s="4" customFormat="1" ht="47.25" hidden="1">
      <c r="A84" s="20" t="s">
        <v>310</v>
      </c>
      <c r="B84" s="12" t="s">
        <v>311</v>
      </c>
      <c r="C84" s="19"/>
      <c r="D84" s="19"/>
      <c r="E84" s="21"/>
      <c r="F84" s="19"/>
      <c r="G84" s="19"/>
      <c r="H84" s="81"/>
      <c r="I84" s="81"/>
    </row>
    <row r="85" spans="1:9" s="4" customFormat="1" ht="30" hidden="1">
      <c r="A85" s="20" t="s">
        <v>312</v>
      </c>
      <c r="B85" s="16" t="s">
        <v>313</v>
      </c>
      <c r="C85" s="19"/>
      <c r="D85" s="19"/>
      <c r="E85" s="21"/>
      <c r="F85" s="19"/>
      <c r="G85" s="19"/>
      <c r="H85" s="81"/>
      <c r="I85" s="81"/>
    </row>
    <row r="86" spans="1:9" s="4" customFormat="1" ht="30" hidden="1">
      <c r="A86" s="20" t="s">
        <v>3061</v>
      </c>
      <c r="B86" s="16" t="s">
        <v>3062</v>
      </c>
      <c r="C86" s="23"/>
      <c r="D86" s="245"/>
      <c r="E86" s="50"/>
      <c r="F86" s="136"/>
      <c r="G86" s="272"/>
      <c r="H86" s="81"/>
      <c r="I86" s="81"/>
    </row>
    <row r="87" spans="1:9" s="4" customFormat="1" ht="18.75" hidden="1">
      <c r="A87" s="102" t="s">
        <v>1501</v>
      </c>
      <c r="B87" s="1366" t="s">
        <v>134</v>
      </c>
      <c r="C87" s="1458"/>
      <c r="D87" s="1458"/>
      <c r="E87" s="1458"/>
      <c r="F87" s="1458"/>
      <c r="G87" s="1459"/>
      <c r="H87" s="81">
        <f>SUM(D88:D95)</f>
        <v>0</v>
      </c>
      <c r="I87" s="81">
        <f>COUNT(D88:D95)*2</f>
        <v>0</v>
      </c>
    </row>
    <row r="88" spans="1:9" s="4" customFormat="1" ht="31.5" hidden="1">
      <c r="A88" s="20" t="s">
        <v>314</v>
      </c>
      <c r="B88" s="12" t="s">
        <v>315</v>
      </c>
      <c r="C88" s="19"/>
      <c r="D88" s="19"/>
      <c r="E88" s="21"/>
      <c r="F88" s="19"/>
      <c r="G88" s="19"/>
      <c r="H88" s="81"/>
      <c r="I88" s="81"/>
    </row>
    <row r="89" spans="1:9" s="4" customFormat="1" ht="31.5" hidden="1">
      <c r="A89" s="20" t="s">
        <v>316</v>
      </c>
      <c r="B89" s="12" t="s">
        <v>317</v>
      </c>
      <c r="C89" s="19"/>
      <c r="D89" s="19"/>
      <c r="E89" s="21"/>
      <c r="F89" s="19"/>
      <c r="G89" s="19"/>
      <c r="H89" s="81"/>
      <c r="I89" s="81"/>
    </row>
    <row r="90" spans="1:9" s="4" customFormat="1" ht="31.5" hidden="1">
      <c r="A90" s="20" t="s">
        <v>1503</v>
      </c>
      <c r="B90" s="12" t="s">
        <v>319</v>
      </c>
      <c r="C90" s="19"/>
      <c r="D90" s="19"/>
      <c r="E90" s="21"/>
      <c r="F90" s="19"/>
      <c r="G90" s="19"/>
      <c r="H90" s="81"/>
      <c r="I90" s="81"/>
    </row>
    <row r="91" spans="1:9" s="4" customFormat="1" ht="31.5" hidden="1">
      <c r="A91" s="20" t="s">
        <v>321</v>
      </c>
      <c r="B91" s="12" t="s">
        <v>322</v>
      </c>
      <c r="C91" s="19"/>
      <c r="D91" s="19"/>
      <c r="E91" s="21"/>
      <c r="F91" s="19"/>
      <c r="G91" s="19"/>
      <c r="H91" s="81"/>
      <c r="I91" s="81"/>
    </row>
    <row r="92" spans="1:9" s="4" customFormat="1" ht="31.5" hidden="1">
      <c r="A92" s="20" t="s">
        <v>323</v>
      </c>
      <c r="B92" s="12" t="s">
        <v>324</v>
      </c>
      <c r="C92" s="19"/>
      <c r="D92" s="19"/>
      <c r="E92" s="21"/>
      <c r="F92" s="19"/>
      <c r="G92" s="19"/>
      <c r="H92" s="81"/>
      <c r="I92" s="81"/>
    </row>
    <row r="93" spans="1:9" s="4" customFormat="1" ht="31.5" hidden="1">
      <c r="A93" s="20" t="s">
        <v>325</v>
      </c>
      <c r="B93" s="12" t="s">
        <v>326</v>
      </c>
      <c r="C93" s="19"/>
      <c r="D93" s="19"/>
      <c r="E93" s="21"/>
      <c r="F93" s="19"/>
      <c r="G93" s="19"/>
      <c r="H93" s="81"/>
      <c r="I93" s="81"/>
    </row>
    <row r="94" spans="1:9" s="4" customFormat="1" ht="31.5" hidden="1">
      <c r="A94" s="20" t="s">
        <v>1504</v>
      </c>
      <c r="B94" s="12" t="s">
        <v>328</v>
      </c>
      <c r="C94" s="19"/>
      <c r="D94" s="19"/>
      <c r="E94" s="21"/>
      <c r="F94" s="19"/>
      <c r="G94" s="19"/>
      <c r="H94" s="81"/>
      <c r="I94" s="81"/>
    </row>
    <row r="95" spans="1:9" s="4" customFormat="1" ht="31.5" hidden="1">
      <c r="A95" s="20" t="s">
        <v>3063</v>
      </c>
      <c r="B95" s="92" t="s">
        <v>3064</v>
      </c>
      <c r="C95" s="19"/>
      <c r="D95" s="19"/>
      <c r="E95" s="21"/>
      <c r="F95" s="19"/>
      <c r="G95" s="272"/>
      <c r="H95" s="81"/>
      <c r="I95" s="81"/>
    </row>
    <row r="96" spans="1:9" s="4" customFormat="1" ht="40.35" hidden="1" customHeight="1">
      <c r="A96" s="102" t="s">
        <v>1505</v>
      </c>
      <c r="B96" s="1366" t="s">
        <v>132</v>
      </c>
      <c r="C96" s="1458"/>
      <c r="D96" s="1458"/>
      <c r="E96" s="1458"/>
      <c r="F96" s="1458"/>
      <c r="G96" s="1459"/>
      <c r="H96" s="81">
        <f>SUM(D97:D98)</f>
        <v>0</v>
      </c>
      <c r="I96" s="81">
        <f>COUNT(D97:D98)*2</f>
        <v>0</v>
      </c>
    </row>
    <row r="97" spans="1:12" ht="63" hidden="1">
      <c r="A97" s="20" t="s">
        <v>1506</v>
      </c>
      <c r="B97" s="12" t="s">
        <v>331</v>
      </c>
      <c r="C97" s="19"/>
      <c r="D97" s="19"/>
      <c r="E97" s="21"/>
      <c r="F97" s="19"/>
      <c r="G97" s="19"/>
      <c r="H97" s="81"/>
      <c r="I97" s="81"/>
      <c r="J97" s="4"/>
      <c r="K97" s="4"/>
      <c r="L97" s="4"/>
    </row>
    <row r="98" spans="1:12" ht="63" hidden="1">
      <c r="A98" s="20" t="s">
        <v>334</v>
      </c>
      <c r="B98" s="12" t="s">
        <v>335</v>
      </c>
      <c r="C98" s="19"/>
      <c r="D98" s="19"/>
      <c r="E98" s="21"/>
      <c r="F98" s="19"/>
      <c r="G98" s="19"/>
      <c r="H98" s="81"/>
      <c r="I98" s="81"/>
      <c r="J98" s="4"/>
      <c r="K98" s="4"/>
      <c r="L98" s="4"/>
    </row>
    <row r="99" spans="1:12" ht="21">
      <c r="A99" s="80"/>
      <c r="B99" s="1450" t="s">
        <v>337</v>
      </c>
      <c r="C99" s="1532"/>
      <c r="D99" s="1452"/>
      <c r="E99" s="1452"/>
      <c r="F99" s="1532"/>
      <c r="G99" s="1452"/>
      <c r="H99" s="22">
        <f>H100+H108+H114+H120+H127+H134</f>
        <v>8</v>
      </c>
      <c r="I99" s="22">
        <f>I100+I108+I114+I120+I127+I134</f>
        <v>16</v>
      </c>
    </row>
    <row r="100" spans="1:12" ht="35.1" customHeight="1">
      <c r="A100" s="999" t="s">
        <v>1507</v>
      </c>
      <c r="B100" s="1305" t="s">
        <v>130</v>
      </c>
      <c r="C100" s="1306"/>
      <c r="D100" s="1306"/>
      <c r="E100" s="1306"/>
      <c r="F100" s="1306"/>
      <c r="G100" s="1307"/>
      <c r="H100" s="22">
        <f>SUM(D101:D107)</f>
        <v>1</v>
      </c>
      <c r="I100" s="22">
        <f>COUNT(D101:D107)*2</f>
        <v>2</v>
      </c>
    </row>
    <row r="101" spans="1:12" ht="60">
      <c r="A101" s="11" t="s">
        <v>1509</v>
      </c>
      <c r="B101" s="28" t="s">
        <v>339</v>
      </c>
      <c r="C101" s="107" t="s">
        <v>3065</v>
      </c>
      <c r="D101" s="44">
        <v>1</v>
      </c>
      <c r="E101" s="21" t="s">
        <v>341</v>
      </c>
      <c r="F101" s="46" t="s">
        <v>1511</v>
      </c>
      <c r="G101" s="44"/>
    </row>
    <row r="102" spans="1:12" ht="47.25" hidden="1">
      <c r="A102" s="20" t="s">
        <v>1512</v>
      </c>
      <c r="B102" s="610" t="s">
        <v>347</v>
      </c>
      <c r="C102" s="611" t="s">
        <v>3066</v>
      </c>
      <c r="D102" s="612"/>
      <c r="E102" s="613" t="s">
        <v>341</v>
      </c>
      <c r="F102" s="614" t="s">
        <v>3067</v>
      </c>
      <c r="G102" s="612"/>
      <c r="J102" s="22"/>
      <c r="L102" s="4"/>
    </row>
    <row r="103" spans="1:12" ht="47.25" hidden="1">
      <c r="A103" s="20" t="s">
        <v>352</v>
      </c>
      <c r="B103" s="28" t="s">
        <v>353</v>
      </c>
      <c r="C103" s="19"/>
      <c r="D103" s="19"/>
      <c r="E103" s="21"/>
      <c r="F103" s="19"/>
      <c r="G103" s="19"/>
      <c r="H103" s="81"/>
      <c r="I103" s="81"/>
      <c r="J103" s="4"/>
      <c r="K103" s="4"/>
      <c r="L103" s="4"/>
    </row>
    <row r="104" spans="1:12" ht="47.25" hidden="1">
      <c r="A104" s="20" t="s">
        <v>1515</v>
      </c>
      <c r="B104" s="28" t="s">
        <v>355</v>
      </c>
      <c r="C104" s="19"/>
      <c r="D104" s="19"/>
      <c r="E104" s="21"/>
      <c r="F104" s="19"/>
      <c r="G104" s="19"/>
      <c r="H104" s="81"/>
      <c r="I104" s="81"/>
      <c r="J104" s="4"/>
      <c r="K104" s="4"/>
      <c r="L104" s="4"/>
    </row>
    <row r="105" spans="1:12" ht="47.25" hidden="1">
      <c r="A105" s="20" t="s">
        <v>356</v>
      </c>
      <c r="B105" s="28" t="s">
        <v>357</v>
      </c>
      <c r="C105" s="19"/>
      <c r="D105" s="19"/>
      <c r="E105" s="21"/>
      <c r="F105" s="19"/>
      <c r="G105" s="19"/>
      <c r="H105" s="81"/>
      <c r="I105" s="81"/>
      <c r="J105" s="4"/>
      <c r="K105" s="4"/>
      <c r="L105" s="4"/>
    </row>
    <row r="106" spans="1:12" ht="47.25" hidden="1">
      <c r="A106" s="20" t="s">
        <v>1519</v>
      </c>
      <c r="B106" s="28" t="s">
        <v>363</v>
      </c>
      <c r="C106" s="19"/>
      <c r="D106" s="19"/>
      <c r="E106" s="21"/>
      <c r="F106" s="19"/>
      <c r="G106" s="19"/>
      <c r="H106" s="81"/>
      <c r="I106" s="81"/>
      <c r="J106" s="4"/>
      <c r="K106" s="4"/>
      <c r="L106" s="4"/>
    </row>
    <row r="107" spans="1:12" ht="47.25" hidden="1">
      <c r="A107" s="20" t="s">
        <v>366</v>
      </c>
      <c r="B107" s="28" t="s">
        <v>367</v>
      </c>
      <c r="C107" s="19"/>
      <c r="D107" s="19"/>
      <c r="E107" s="21"/>
      <c r="F107" s="19"/>
      <c r="G107" s="19"/>
      <c r="H107" s="81"/>
      <c r="I107" s="81"/>
      <c r="J107" s="4"/>
      <c r="K107" s="4"/>
      <c r="L107" s="4"/>
    </row>
    <row r="108" spans="1:12" ht="35.1" customHeight="1">
      <c r="A108" s="999" t="s">
        <v>1520</v>
      </c>
      <c r="B108" s="1298" t="s">
        <v>3068</v>
      </c>
      <c r="C108" s="1299"/>
      <c r="D108" s="1299"/>
      <c r="E108" s="1299"/>
      <c r="F108" s="1299"/>
      <c r="G108" s="1300"/>
      <c r="H108" s="22">
        <f>SUM(D109:D113)</f>
        <v>1</v>
      </c>
      <c r="I108" s="22">
        <f>COUNT(D109:D113)*2</f>
        <v>2</v>
      </c>
    </row>
    <row r="109" spans="1:12" ht="43.5" hidden="1" customHeight="1">
      <c r="A109" s="20" t="s">
        <v>1522</v>
      </c>
      <c r="B109" s="195" t="s">
        <v>371</v>
      </c>
      <c r="C109" s="414"/>
      <c r="D109" s="413"/>
      <c r="E109" s="413"/>
      <c r="F109" s="414"/>
      <c r="G109" s="413"/>
      <c r="H109" s="86"/>
      <c r="I109" s="86"/>
      <c r="J109" s="4"/>
      <c r="K109" s="4"/>
      <c r="L109" s="4"/>
    </row>
    <row r="110" spans="1:12" ht="63" hidden="1">
      <c r="A110" s="20" t="s">
        <v>382</v>
      </c>
      <c r="B110" s="36" t="s">
        <v>383</v>
      </c>
      <c r="C110" s="19"/>
      <c r="D110" s="19"/>
      <c r="E110" s="21"/>
      <c r="F110" s="19"/>
      <c r="G110" s="19"/>
      <c r="H110" s="81"/>
      <c r="I110" s="81"/>
      <c r="J110" s="4"/>
      <c r="K110" s="4"/>
      <c r="L110" s="4"/>
    </row>
    <row r="111" spans="1:12" ht="47.25">
      <c r="A111" s="11" t="s">
        <v>1525</v>
      </c>
      <c r="B111" s="196" t="s">
        <v>385</v>
      </c>
      <c r="C111" s="107" t="s">
        <v>3069</v>
      </c>
      <c r="D111" s="131">
        <v>1</v>
      </c>
      <c r="E111" s="16" t="s">
        <v>341</v>
      </c>
      <c r="F111" s="101" t="s">
        <v>3070</v>
      </c>
      <c r="G111" s="131"/>
    </row>
    <row r="112" spans="1:12" ht="47.25" hidden="1">
      <c r="A112" s="20" t="s">
        <v>1530</v>
      </c>
      <c r="B112" s="36" t="s">
        <v>393</v>
      </c>
      <c r="C112" s="4"/>
      <c r="D112" s="19"/>
      <c r="E112" s="21"/>
      <c r="F112" s="19"/>
      <c r="G112" s="19"/>
      <c r="H112" s="81"/>
      <c r="I112" s="81"/>
      <c r="J112" s="4"/>
      <c r="K112" s="4"/>
      <c r="L112" s="4"/>
    </row>
    <row r="113" spans="1:12" ht="47.25" hidden="1">
      <c r="A113" s="20" t="s">
        <v>394</v>
      </c>
      <c r="B113" s="38" t="s">
        <v>395</v>
      </c>
      <c r="C113" s="19"/>
      <c r="D113" s="19"/>
      <c r="E113" s="21"/>
      <c r="F113" s="19"/>
      <c r="G113" s="19"/>
      <c r="H113" s="81"/>
      <c r="I113" s="81"/>
      <c r="J113" s="4"/>
      <c r="K113" s="4"/>
      <c r="L113" s="4"/>
    </row>
    <row r="114" spans="1:12" ht="35.1" customHeight="1">
      <c r="A114" s="999" t="s">
        <v>1533</v>
      </c>
      <c r="B114" s="1305" t="s">
        <v>126</v>
      </c>
      <c r="C114" s="1306"/>
      <c r="D114" s="1306"/>
      <c r="E114" s="1306"/>
      <c r="F114" s="1306"/>
      <c r="G114" s="1307"/>
      <c r="H114" s="22">
        <f>SUM(D115:D119)</f>
        <v>3</v>
      </c>
      <c r="I114" s="22">
        <f>COUNT(D115:D119)*2</f>
        <v>6</v>
      </c>
    </row>
    <row r="115" spans="1:12" ht="45">
      <c r="A115" s="11" t="s">
        <v>1535</v>
      </c>
      <c r="B115" s="36" t="s">
        <v>397</v>
      </c>
      <c r="C115" s="34" t="s">
        <v>3071</v>
      </c>
      <c r="D115" s="44">
        <v>1</v>
      </c>
      <c r="E115" s="21" t="s">
        <v>341</v>
      </c>
      <c r="F115" s="23" t="s">
        <v>3072</v>
      </c>
      <c r="G115" s="44"/>
    </row>
    <row r="116" spans="1:12" ht="75">
      <c r="A116" s="11"/>
      <c r="B116" s="36"/>
      <c r="C116" s="34" t="s">
        <v>3073</v>
      </c>
      <c r="D116" s="44">
        <v>1</v>
      </c>
      <c r="E116" s="21" t="s">
        <v>341</v>
      </c>
      <c r="F116" s="23" t="s">
        <v>3074</v>
      </c>
      <c r="G116" s="44"/>
    </row>
    <row r="117" spans="1:12" ht="47.25" hidden="1">
      <c r="A117" s="20" t="s">
        <v>1542</v>
      </c>
      <c r="B117" s="610" t="s">
        <v>401</v>
      </c>
      <c r="C117" s="614" t="s">
        <v>1543</v>
      </c>
      <c r="D117" s="612"/>
      <c r="E117" s="613" t="s">
        <v>208</v>
      </c>
      <c r="F117" s="611" t="s">
        <v>3075</v>
      </c>
      <c r="G117" s="612"/>
      <c r="J117" s="22"/>
      <c r="L117" s="4"/>
    </row>
    <row r="118" spans="1:12" ht="60" hidden="1">
      <c r="A118" s="20" t="s">
        <v>1545</v>
      </c>
      <c r="B118" s="610" t="s">
        <v>1546</v>
      </c>
      <c r="C118" s="615" t="s">
        <v>3076</v>
      </c>
      <c r="D118" s="612"/>
      <c r="E118" s="613" t="s">
        <v>1548</v>
      </c>
      <c r="F118" s="615" t="s">
        <v>3077</v>
      </c>
      <c r="G118" s="612"/>
      <c r="J118" s="22"/>
      <c r="L118" s="4"/>
    </row>
    <row r="119" spans="1:12" ht="78.75">
      <c r="A119" s="11" t="s">
        <v>1556</v>
      </c>
      <c r="B119" s="28" t="s">
        <v>409</v>
      </c>
      <c r="C119" s="46" t="s">
        <v>3078</v>
      </c>
      <c r="D119" s="245">
        <v>1</v>
      </c>
      <c r="E119" s="50" t="s">
        <v>1548</v>
      </c>
      <c r="F119" s="136" t="s">
        <v>1551</v>
      </c>
      <c r="G119" s="245"/>
    </row>
    <row r="120" spans="1:12" ht="35.1" customHeight="1">
      <c r="A120" s="999" t="s">
        <v>1559</v>
      </c>
      <c r="B120" s="1305" t="s">
        <v>124</v>
      </c>
      <c r="C120" s="1306"/>
      <c r="D120" s="1306"/>
      <c r="E120" s="1306"/>
      <c r="F120" s="1306"/>
      <c r="G120" s="1307"/>
      <c r="H120" s="22">
        <f>SUM(D121:D126)</f>
        <v>2</v>
      </c>
      <c r="I120" s="22">
        <f>COUNT(D121:D124)*2</f>
        <v>4</v>
      </c>
    </row>
    <row r="121" spans="1:12" ht="60">
      <c r="A121" s="11" t="s">
        <v>1561</v>
      </c>
      <c r="B121" s="195" t="s">
        <v>412</v>
      </c>
      <c r="C121" s="13" t="s">
        <v>3079</v>
      </c>
      <c r="D121" s="44">
        <v>1</v>
      </c>
      <c r="E121" s="21" t="s">
        <v>255</v>
      </c>
      <c r="F121" s="23" t="s">
        <v>3080</v>
      </c>
      <c r="G121" s="44"/>
    </row>
    <row r="122" spans="1:12" ht="80.099999999999994" customHeight="1">
      <c r="A122" s="11"/>
      <c r="B122" s="195"/>
      <c r="C122" s="13" t="s">
        <v>3081</v>
      </c>
      <c r="D122" s="44">
        <v>1</v>
      </c>
      <c r="E122" s="21" t="s">
        <v>255</v>
      </c>
      <c r="F122" s="23" t="s">
        <v>3082</v>
      </c>
      <c r="G122" s="44"/>
    </row>
    <row r="123" spans="1:12" ht="31.5" hidden="1">
      <c r="A123" s="20" t="s">
        <v>1565</v>
      </c>
      <c r="B123" s="195" t="s">
        <v>415</v>
      </c>
      <c r="C123" s="19"/>
      <c r="D123" s="19"/>
      <c r="E123" s="21"/>
      <c r="F123" s="19"/>
      <c r="G123" s="19"/>
      <c r="H123" s="81"/>
      <c r="I123" s="81"/>
      <c r="J123" s="4"/>
      <c r="K123" s="4"/>
      <c r="L123" s="4"/>
    </row>
    <row r="124" spans="1:12" ht="31.5" hidden="1">
      <c r="A124" s="20" t="s">
        <v>1566</v>
      </c>
      <c r="B124" s="195" t="s">
        <v>418</v>
      </c>
      <c r="C124" s="19"/>
      <c r="D124" s="19"/>
      <c r="E124" s="21"/>
      <c r="F124" s="19"/>
      <c r="G124" s="19"/>
      <c r="H124" s="81"/>
      <c r="I124" s="81"/>
      <c r="J124" s="4"/>
      <c r="K124" s="4"/>
      <c r="L124" s="4"/>
    </row>
    <row r="125" spans="1:12" ht="47.25" hidden="1">
      <c r="A125" s="20" t="s">
        <v>1567</v>
      </c>
      <c r="B125" s="195" t="s">
        <v>422</v>
      </c>
      <c r="C125" s="19"/>
      <c r="D125" s="19"/>
      <c r="E125" s="21"/>
      <c r="F125" s="19"/>
      <c r="G125" s="19"/>
      <c r="H125" s="81"/>
      <c r="I125" s="81"/>
      <c r="J125" s="4"/>
      <c r="K125" s="4"/>
      <c r="L125" s="4"/>
    </row>
    <row r="126" spans="1:12" ht="47.25" hidden="1">
      <c r="A126" s="20" t="s">
        <v>1570</v>
      </c>
      <c r="B126" s="92" t="s">
        <v>427</v>
      </c>
      <c r="C126" s="19"/>
      <c r="D126" s="19"/>
      <c r="E126" s="21"/>
      <c r="F126" s="19"/>
      <c r="G126" s="19"/>
      <c r="H126" s="81"/>
      <c r="I126" s="81"/>
      <c r="J126" s="4"/>
      <c r="K126" s="4"/>
      <c r="L126" s="4"/>
    </row>
    <row r="127" spans="1:12" ht="35.1" customHeight="1">
      <c r="A127" s="999" t="s">
        <v>1571</v>
      </c>
      <c r="B127" s="1305" t="s">
        <v>122</v>
      </c>
      <c r="C127" s="1306"/>
      <c r="D127" s="1306"/>
      <c r="E127" s="1306"/>
      <c r="F127" s="1306"/>
      <c r="G127" s="1307"/>
      <c r="H127" s="22">
        <f>SUM(D128:D133)</f>
        <v>1</v>
      </c>
      <c r="I127" s="22">
        <f>COUNT(D128:D133)*2</f>
        <v>2</v>
      </c>
    </row>
    <row r="128" spans="1:12" ht="63">
      <c r="A128" s="11" t="s">
        <v>429</v>
      </c>
      <c r="B128" s="36" t="s">
        <v>430</v>
      </c>
      <c r="C128" s="107" t="s">
        <v>3083</v>
      </c>
      <c r="D128" s="44">
        <v>1</v>
      </c>
      <c r="E128" s="21" t="s">
        <v>432</v>
      </c>
      <c r="F128" s="23" t="s">
        <v>3084</v>
      </c>
      <c r="G128" s="44"/>
    </row>
    <row r="129" spans="1:9" s="4" customFormat="1" ht="47.25" hidden="1">
      <c r="A129" s="20" t="s">
        <v>1575</v>
      </c>
      <c r="B129" s="195" t="s">
        <v>434</v>
      </c>
      <c r="C129" s="107"/>
      <c r="D129" s="44"/>
      <c r="E129" s="21"/>
      <c r="F129" s="23"/>
      <c r="G129" s="44"/>
      <c r="H129" s="86"/>
      <c r="I129" s="86"/>
    </row>
    <row r="130" spans="1:9" s="4" customFormat="1" ht="47.25" hidden="1">
      <c r="A130" s="20" t="s">
        <v>1576</v>
      </c>
      <c r="B130" s="36" t="s">
        <v>437</v>
      </c>
      <c r="C130" s="107"/>
      <c r="D130" s="44"/>
      <c r="E130" s="21"/>
      <c r="F130" s="23"/>
      <c r="G130" s="44"/>
      <c r="H130" s="86"/>
      <c r="I130" s="86"/>
    </row>
    <row r="131" spans="1:9" s="4" customFormat="1" ht="63" hidden="1">
      <c r="A131" s="20" t="s">
        <v>1577</v>
      </c>
      <c r="B131" s="195" t="s">
        <v>440</v>
      </c>
      <c r="C131" s="107"/>
      <c r="D131" s="44"/>
      <c r="E131" s="21"/>
      <c r="F131" s="23"/>
      <c r="G131" s="44"/>
      <c r="H131" s="86"/>
      <c r="I131" s="86"/>
    </row>
    <row r="132" spans="1:9" s="4" customFormat="1" ht="63" hidden="1">
      <c r="A132" s="20" t="s">
        <v>2371</v>
      </c>
      <c r="B132" s="36" t="s">
        <v>444</v>
      </c>
      <c r="C132" s="21"/>
      <c r="D132" s="19"/>
      <c r="E132" s="21"/>
      <c r="F132" s="19"/>
      <c r="G132" s="19"/>
      <c r="H132" s="81"/>
      <c r="I132" s="81"/>
    </row>
    <row r="133" spans="1:9" s="4" customFormat="1" ht="47.25" hidden="1">
      <c r="A133" s="20" t="s">
        <v>445</v>
      </c>
      <c r="B133" s="135" t="s">
        <v>446</v>
      </c>
      <c r="C133" s="19"/>
      <c r="D133" s="19"/>
      <c r="E133" s="21"/>
      <c r="F133" s="19"/>
      <c r="G133" s="19"/>
      <c r="H133" s="81"/>
      <c r="I133" s="81"/>
    </row>
    <row r="134" spans="1:9" s="4" customFormat="1" hidden="1">
      <c r="A134" s="20" t="s">
        <v>3085</v>
      </c>
      <c r="B134" s="1302" t="s">
        <v>3086</v>
      </c>
      <c r="C134" s="1315"/>
      <c r="D134" s="1315"/>
      <c r="E134" s="1315"/>
      <c r="F134" s="1315"/>
      <c r="G134" s="1315"/>
      <c r="H134" s="81">
        <f>SUM(D135:D145)</f>
        <v>0</v>
      </c>
      <c r="I134" s="81">
        <f>COUNT(D135:D145)*2</f>
        <v>0</v>
      </c>
    </row>
    <row r="135" spans="1:9" s="4" customFormat="1" ht="45" hidden="1">
      <c r="A135" s="20" t="s">
        <v>3087</v>
      </c>
      <c r="B135" s="41" t="s">
        <v>3088</v>
      </c>
      <c r="C135" s="584"/>
      <c r="D135" s="584"/>
      <c r="E135" s="584"/>
      <c r="F135" s="584"/>
      <c r="G135" s="584"/>
      <c r="H135" s="81"/>
      <c r="I135" s="81"/>
    </row>
    <row r="136" spans="1:9" s="4" customFormat="1" ht="30" hidden="1">
      <c r="A136" s="20" t="s">
        <v>3089</v>
      </c>
      <c r="B136" s="41" t="s">
        <v>3090</v>
      </c>
      <c r="C136" s="584"/>
      <c r="D136" s="584"/>
      <c r="E136" s="584"/>
      <c r="F136" s="584"/>
      <c r="G136" s="584"/>
      <c r="H136" s="81"/>
      <c r="I136" s="81"/>
    </row>
    <row r="137" spans="1:9" s="4" customFormat="1" ht="60" hidden="1">
      <c r="A137" s="20" t="s">
        <v>3091</v>
      </c>
      <c r="B137" s="41" t="s">
        <v>3092</v>
      </c>
      <c r="C137" s="584"/>
      <c r="D137" s="584"/>
      <c r="E137" s="584"/>
      <c r="F137" s="584"/>
      <c r="G137" s="584"/>
      <c r="H137" s="81"/>
      <c r="I137" s="81"/>
    </row>
    <row r="138" spans="1:9" s="4" customFormat="1" ht="90" hidden="1">
      <c r="A138" s="20" t="s">
        <v>3093</v>
      </c>
      <c r="B138" s="41" t="s">
        <v>3094</v>
      </c>
      <c r="C138" s="584"/>
      <c r="D138" s="41"/>
      <c r="E138" s="584"/>
      <c r="F138" s="584"/>
      <c r="G138" s="584"/>
      <c r="H138" s="81"/>
      <c r="I138" s="81"/>
    </row>
    <row r="139" spans="1:9" s="4" customFormat="1" ht="75" hidden="1">
      <c r="A139" s="20" t="s">
        <v>3095</v>
      </c>
      <c r="B139" s="41" t="s">
        <v>3096</v>
      </c>
      <c r="C139" s="584"/>
      <c r="D139" s="584"/>
      <c r="E139" s="584"/>
      <c r="F139" s="584"/>
      <c r="G139" s="584"/>
      <c r="H139" s="81"/>
      <c r="I139" s="81"/>
    </row>
    <row r="140" spans="1:9" s="4" customFormat="1" ht="30" hidden="1">
      <c r="A140" s="20" t="s">
        <v>3097</v>
      </c>
      <c r="B140" s="41" t="s">
        <v>3098</v>
      </c>
      <c r="C140" s="584"/>
      <c r="D140" s="584"/>
      <c r="E140" s="584"/>
      <c r="F140" s="584"/>
      <c r="G140" s="584"/>
      <c r="H140" s="81"/>
      <c r="I140" s="81"/>
    </row>
    <row r="141" spans="1:9" s="4" customFormat="1" ht="60" hidden="1">
      <c r="A141" s="20" t="s">
        <v>3099</v>
      </c>
      <c r="B141" s="41" t="s">
        <v>3100</v>
      </c>
      <c r="C141" s="584"/>
      <c r="D141" s="584"/>
      <c r="E141" s="584"/>
      <c r="F141" s="584"/>
      <c r="G141" s="584"/>
      <c r="H141" s="81"/>
      <c r="I141" s="81"/>
    </row>
    <row r="142" spans="1:9" s="4" customFormat="1" ht="75" hidden="1">
      <c r="A142" s="20" t="s">
        <v>3101</v>
      </c>
      <c r="B142" s="41" t="s">
        <v>3102</v>
      </c>
      <c r="C142" s="584"/>
      <c r="D142" s="584"/>
      <c r="E142" s="584"/>
      <c r="F142" s="584"/>
      <c r="G142" s="584"/>
      <c r="H142" s="81"/>
      <c r="I142" s="81"/>
    </row>
    <row r="143" spans="1:9" s="4" customFormat="1" ht="45" hidden="1">
      <c r="A143" s="20" t="s">
        <v>3103</v>
      </c>
      <c r="B143" s="41" t="s">
        <v>3104</v>
      </c>
      <c r="C143" s="584"/>
      <c r="D143" s="584"/>
      <c r="E143" s="584"/>
      <c r="F143" s="584"/>
      <c r="G143" s="584"/>
      <c r="H143" s="81"/>
      <c r="I143" s="81"/>
    </row>
    <row r="144" spans="1:9" s="4" customFormat="1" ht="60" hidden="1">
      <c r="A144" s="20" t="s">
        <v>3105</v>
      </c>
      <c r="B144" s="41" t="s">
        <v>3106</v>
      </c>
      <c r="C144" s="584"/>
      <c r="D144" s="584"/>
      <c r="E144" s="584"/>
      <c r="F144" s="584"/>
      <c r="G144" s="584"/>
      <c r="H144" s="81"/>
      <c r="I144" s="81"/>
    </row>
    <row r="145" spans="1:12" ht="45" hidden="1">
      <c r="A145" s="20" t="s">
        <v>3107</v>
      </c>
      <c r="B145" s="41" t="s">
        <v>3108</v>
      </c>
      <c r="C145" s="584"/>
      <c r="D145" s="584"/>
      <c r="E145" s="584"/>
      <c r="F145" s="584"/>
      <c r="G145" s="584"/>
      <c r="H145" s="81"/>
      <c r="I145" s="81"/>
      <c r="J145" s="4"/>
      <c r="K145" s="4"/>
      <c r="L145" s="4"/>
    </row>
    <row r="146" spans="1:12" ht="21">
      <c r="A146" s="80"/>
      <c r="B146" s="1450" t="s">
        <v>447</v>
      </c>
      <c r="C146" s="1532"/>
      <c r="D146" s="1452"/>
      <c r="E146" s="1452"/>
      <c r="F146" s="1532"/>
      <c r="G146" s="1452"/>
      <c r="H146" s="22">
        <f>H147+H164+H171+H175+H182+H194+H208</f>
        <v>36</v>
      </c>
      <c r="I146" s="22">
        <f>I147+I164+I171+I175+I182+I194+I208</f>
        <v>72</v>
      </c>
    </row>
    <row r="147" spans="1:12" ht="35.1" customHeight="1">
      <c r="A147" s="998" t="s">
        <v>1578</v>
      </c>
      <c r="B147" s="1305" t="s">
        <v>120</v>
      </c>
      <c r="C147" s="1306"/>
      <c r="D147" s="1306"/>
      <c r="E147" s="1306"/>
      <c r="F147" s="1306"/>
      <c r="G147" s="1307"/>
      <c r="H147" s="22">
        <f>SUM(D148:D163)</f>
        <v>6</v>
      </c>
      <c r="I147" s="22">
        <f>COUNT(D148:D163)*2</f>
        <v>12</v>
      </c>
    </row>
    <row r="148" spans="1:12" ht="31.5">
      <c r="A148" s="11" t="s">
        <v>1579</v>
      </c>
      <c r="B148" s="275" t="s">
        <v>449</v>
      </c>
      <c r="C148" s="13" t="s">
        <v>3109</v>
      </c>
      <c r="D148" s="44">
        <v>1</v>
      </c>
      <c r="E148" s="21" t="s">
        <v>341</v>
      </c>
      <c r="F148" s="23" t="s">
        <v>3110</v>
      </c>
      <c r="G148" s="245"/>
    </row>
    <row r="149" spans="1:12" ht="31.5" hidden="1">
      <c r="A149" s="20" t="s">
        <v>1582</v>
      </c>
      <c r="B149" s="45" t="s">
        <v>454</v>
      </c>
      <c r="C149" s="13"/>
      <c r="D149" s="44"/>
      <c r="E149" s="21"/>
      <c r="F149" s="23"/>
      <c r="G149" s="245"/>
      <c r="H149" s="81"/>
      <c r="I149" s="81"/>
      <c r="J149" s="4"/>
      <c r="K149" s="4"/>
      <c r="L149" s="4"/>
    </row>
    <row r="150" spans="1:12" ht="140.25" customHeight="1">
      <c r="A150" s="11" t="s">
        <v>1586</v>
      </c>
      <c r="B150" s="275" t="s">
        <v>459</v>
      </c>
      <c r="C150" s="34" t="s">
        <v>6863</v>
      </c>
      <c r="D150" s="44">
        <v>1</v>
      </c>
      <c r="E150" s="21" t="s">
        <v>341</v>
      </c>
      <c r="F150" s="23" t="s">
        <v>6864</v>
      </c>
      <c r="G150" s="245"/>
    </row>
    <row r="151" spans="1:12" ht="30" hidden="1">
      <c r="A151" s="20"/>
      <c r="B151" s="616"/>
      <c r="C151" s="614" t="s">
        <v>3111</v>
      </c>
      <c r="D151" s="612"/>
      <c r="E151" s="613" t="s">
        <v>341</v>
      </c>
      <c r="F151" s="615" t="s">
        <v>3112</v>
      </c>
      <c r="G151" s="612"/>
      <c r="J151" s="22"/>
      <c r="L151" s="4"/>
    </row>
    <row r="152" spans="1:12" ht="30" hidden="1">
      <c r="A152" s="20"/>
      <c r="B152" s="616"/>
      <c r="C152" s="614" t="s">
        <v>3113</v>
      </c>
      <c r="D152" s="612"/>
      <c r="E152" s="613" t="s">
        <v>341</v>
      </c>
      <c r="F152" s="615" t="s">
        <v>3114</v>
      </c>
      <c r="G152" s="612"/>
      <c r="J152" s="22"/>
      <c r="L152" s="4"/>
    </row>
    <row r="153" spans="1:12" ht="15.75" hidden="1">
      <c r="A153" s="20"/>
      <c r="B153" s="616"/>
      <c r="C153" s="614" t="s">
        <v>3115</v>
      </c>
      <c r="D153" s="612"/>
      <c r="E153" s="613" t="s">
        <v>341</v>
      </c>
      <c r="F153" s="615" t="s">
        <v>3116</v>
      </c>
      <c r="G153" s="612"/>
      <c r="J153" s="22"/>
      <c r="L153" s="4"/>
    </row>
    <row r="154" spans="1:12" ht="34.5" hidden="1" customHeight="1">
      <c r="A154" s="20"/>
      <c r="B154" s="616"/>
      <c r="C154" s="614" t="s">
        <v>3117</v>
      </c>
      <c r="D154" s="612"/>
      <c r="E154" s="613" t="s">
        <v>341</v>
      </c>
      <c r="F154" s="615" t="s">
        <v>3118</v>
      </c>
      <c r="G154" s="612"/>
      <c r="J154" s="22"/>
      <c r="L154" s="4"/>
    </row>
    <row r="155" spans="1:12" ht="29.25" customHeight="1">
      <c r="A155" s="11"/>
      <c r="B155" s="275"/>
      <c r="C155" s="34" t="s">
        <v>3119</v>
      </c>
      <c r="D155" s="44">
        <v>1</v>
      </c>
      <c r="E155" s="21" t="s">
        <v>341</v>
      </c>
      <c r="F155" s="23" t="s">
        <v>3120</v>
      </c>
      <c r="G155" s="245"/>
    </row>
    <row r="156" spans="1:12" ht="45">
      <c r="A156" s="11"/>
      <c r="B156" s="275"/>
      <c r="C156" s="271" t="s">
        <v>3121</v>
      </c>
      <c r="D156" s="44">
        <v>1</v>
      </c>
      <c r="E156" s="21" t="s">
        <v>341</v>
      </c>
      <c r="F156" s="23" t="s">
        <v>3122</v>
      </c>
      <c r="G156" s="245"/>
    </row>
    <row r="157" spans="1:12" ht="93.95" hidden="1" customHeight="1">
      <c r="A157" s="20"/>
      <c r="B157" s="616"/>
      <c r="C157" s="614" t="s">
        <v>3123</v>
      </c>
      <c r="D157" s="612"/>
      <c r="E157" s="613" t="s">
        <v>341</v>
      </c>
      <c r="F157" s="615" t="s">
        <v>3124</v>
      </c>
      <c r="G157" s="612"/>
      <c r="J157" s="22"/>
      <c r="L157" s="4"/>
    </row>
    <row r="158" spans="1:12" ht="48.95" customHeight="1">
      <c r="A158" s="11"/>
      <c r="B158" s="275"/>
      <c r="C158" s="34" t="s">
        <v>3125</v>
      </c>
      <c r="D158" s="44">
        <v>1</v>
      </c>
      <c r="E158" s="21" t="s">
        <v>341</v>
      </c>
      <c r="F158" s="23" t="s">
        <v>3126</v>
      </c>
      <c r="G158" s="245"/>
    </row>
    <row r="159" spans="1:12" ht="42.95" hidden="1" customHeight="1">
      <c r="A159" s="20"/>
      <c r="B159" s="616"/>
      <c r="C159" s="614" t="s">
        <v>3127</v>
      </c>
      <c r="D159" s="612"/>
      <c r="E159" s="613" t="s">
        <v>341</v>
      </c>
      <c r="F159" s="615"/>
      <c r="G159" s="612"/>
      <c r="J159" s="22"/>
      <c r="L159" s="4"/>
    </row>
    <row r="160" spans="1:12" ht="47.25" hidden="1">
      <c r="A160" s="20" t="s">
        <v>1601</v>
      </c>
      <c r="B160" s="616" t="s">
        <v>477</v>
      </c>
      <c r="C160" s="615" t="s">
        <v>3128</v>
      </c>
      <c r="D160" s="612"/>
      <c r="E160" s="613" t="s">
        <v>341</v>
      </c>
      <c r="F160" s="615" t="s">
        <v>3129</v>
      </c>
      <c r="G160" s="612"/>
      <c r="J160" s="22"/>
      <c r="L160" s="4"/>
    </row>
    <row r="161" spans="1:12" ht="60" hidden="1">
      <c r="A161" s="20" t="s">
        <v>1604</v>
      </c>
      <c r="B161" s="616" t="s">
        <v>481</v>
      </c>
      <c r="C161" s="614" t="s">
        <v>1605</v>
      </c>
      <c r="D161" s="612"/>
      <c r="E161" s="613" t="s">
        <v>341</v>
      </c>
      <c r="F161" s="615" t="s">
        <v>3130</v>
      </c>
      <c r="G161" s="612"/>
      <c r="J161" s="22"/>
      <c r="L161" s="4"/>
    </row>
    <row r="162" spans="1:12" ht="43.5" customHeight="1">
      <c r="A162" s="11" t="s">
        <v>1607</v>
      </c>
      <c r="B162" s="45" t="s">
        <v>485</v>
      </c>
      <c r="C162" s="37" t="s">
        <v>3131</v>
      </c>
      <c r="D162" s="245">
        <v>1</v>
      </c>
      <c r="E162" s="50" t="s">
        <v>341</v>
      </c>
      <c r="F162" s="136" t="s">
        <v>3132</v>
      </c>
      <c r="G162" s="245"/>
    </row>
    <row r="163" spans="1:12" ht="78.75" hidden="1">
      <c r="A163" s="20" t="s">
        <v>1610</v>
      </c>
      <c r="B163" s="616" t="s">
        <v>490</v>
      </c>
      <c r="C163" s="614" t="s">
        <v>3133</v>
      </c>
      <c r="D163" s="612"/>
      <c r="E163" s="613" t="s">
        <v>341</v>
      </c>
      <c r="F163" s="614" t="s">
        <v>3134</v>
      </c>
      <c r="G163" s="612"/>
      <c r="J163" s="22"/>
      <c r="L163" s="4"/>
    </row>
    <row r="164" spans="1:12" ht="35.1" customHeight="1">
      <c r="A164" s="998" t="s">
        <v>1615</v>
      </c>
      <c r="B164" s="1305" t="s">
        <v>118</v>
      </c>
      <c r="C164" s="1306"/>
      <c r="D164" s="1306"/>
      <c r="E164" s="1306"/>
      <c r="F164" s="1306"/>
      <c r="G164" s="1307"/>
      <c r="H164" s="22">
        <f>SUM(D165:D170)</f>
        <v>4</v>
      </c>
      <c r="I164" s="22">
        <f>COUNT(D165:D170)*2</f>
        <v>8</v>
      </c>
    </row>
    <row r="165" spans="1:12" ht="60" hidden="1">
      <c r="A165" s="20" t="s">
        <v>497</v>
      </c>
      <c r="B165" s="617" t="s">
        <v>498</v>
      </c>
      <c r="C165" s="618" t="s">
        <v>499</v>
      </c>
      <c r="D165" s="619"/>
      <c r="E165" s="613" t="s">
        <v>341</v>
      </c>
      <c r="F165" s="618" t="s">
        <v>1616</v>
      </c>
      <c r="G165" s="612"/>
      <c r="J165" s="22"/>
      <c r="L165" s="4"/>
    </row>
    <row r="166" spans="1:12" ht="47.25" hidden="1">
      <c r="A166" s="20" t="s">
        <v>501</v>
      </c>
      <c r="B166" s="45" t="s">
        <v>502</v>
      </c>
      <c r="C166" s="19"/>
      <c r="D166" s="19"/>
      <c r="E166" s="21"/>
      <c r="F166" s="19"/>
      <c r="G166" s="19"/>
      <c r="H166" s="81"/>
      <c r="I166" s="81"/>
      <c r="J166" s="4"/>
      <c r="K166" s="4"/>
      <c r="L166" s="4"/>
    </row>
    <row r="167" spans="1:12" ht="52.5" customHeight="1">
      <c r="A167" s="95" t="s">
        <v>1617</v>
      </c>
      <c r="B167" s="45" t="s">
        <v>504</v>
      </c>
      <c r="C167" s="620" t="s">
        <v>3135</v>
      </c>
      <c r="D167" s="49">
        <v>1</v>
      </c>
      <c r="E167" s="50" t="s">
        <v>341</v>
      </c>
      <c r="F167" s="37" t="s">
        <v>3136</v>
      </c>
      <c r="G167" s="245"/>
    </row>
    <row r="168" spans="1:12" ht="66.95" customHeight="1">
      <c r="A168" s="11"/>
      <c r="B168" s="276"/>
      <c r="C168" s="107" t="s">
        <v>3137</v>
      </c>
      <c r="D168" s="14">
        <v>1</v>
      </c>
      <c r="E168" s="21" t="s">
        <v>271</v>
      </c>
      <c r="F168" s="34" t="s">
        <v>3138</v>
      </c>
      <c r="G168" s="44"/>
    </row>
    <row r="169" spans="1:12" ht="47.25" customHeight="1">
      <c r="A169" s="11" t="s">
        <v>1620</v>
      </c>
      <c r="B169" s="242" t="s">
        <v>507</v>
      </c>
      <c r="C169" s="37" t="s">
        <v>3139</v>
      </c>
      <c r="D169" s="14">
        <v>1</v>
      </c>
      <c r="E169" s="21" t="s">
        <v>341</v>
      </c>
      <c r="F169" s="23" t="s">
        <v>3140</v>
      </c>
      <c r="G169" s="44"/>
    </row>
    <row r="170" spans="1:12" ht="36" customHeight="1">
      <c r="A170" s="11"/>
      <c r="B170" s="135"/>
      <c r="C170" s="37" t="s">
        <v>2876</v>
      </c>
      <c r="D170" s="14">
        <v>1</v>
      </c>
      <c r="E170" s="21" t="s">
        <v>341</v>
      </c>
      <c r="F170" s="23" t="s">
        <v>3141</v>
      </c>
      <c r="G170" s="44"/>
    </row>
    <row r="171" spans="1:12" ht="35.1" customHeight="1">
      <c r="A171" s="998" t="s">
        <v>1623</v>
      </c>
      <c r="B171" s="1305" t="s">
        <v>116</v>
      </c>
      <c r="C171" s="1306"/>
      <c r="D171" s="1306"/>
      <c r="E171" s="1306"/>
      <c r="F171" s="1306"/>
      <c r="G171" s="1307"/>
      <c r="H171" s="22">
        <f>SUM(D172:D174)</f>
        <v>3</v>
      </c>
      <c r="I171" s="22">
        <f>COUNT(D172:D174)*2</f>
        <v>6</v>
      </c>
    </row>
    <row r="172" spans="1:12" ht="45">
      <c r="A172" s="11" t="s">
        <v>1624</v>
      </c>
      <c r="B172" s="248" t="s">
        <v>511</v>
      </c>
      <c r="C172" s="34" t="s">
        <v>3142</v>
      </c>
      <c r="D172" s="131">
        <v>1</v>
      </c>
      <c r="E172" s="16" t="s">
        <v>379</v>
      </c>
      <c r="F172" s="23" t="s">
        <v>3143</v>
      </c>
      <c r="G172" s="44"/>
    </row>
    <row r="173" spans="1:12" ht="75">
      <c r="A173" s="11" t="s">
        <v>1626</v>
      </c>
      <c r="B173" s="277" t="s">
        <v>515</v>
      </c>
      <c r="C173" s="48" t="s">
        <v>6865</v>
      </c>
      <c r="D173" s="14">
        <v>1</v>
      </c>
      <c r="E173" s="21" t="s">
        <v>341</v>
      </c>
      <c r="F173" s="16" t="s">
        <v>1628</v>
      </c>
      <c r="G173" s="44"/>
    </row>
    <row r="174" spans="1:12" ht="63">
      <c r="A174" s="11" t="s">
        <v>1629</v>
      </c>
      <c r="B174" s="248" t="s">
        <v>519</v>
      </c>
      <c r="C174" s="16" t="s">
        <v>520</v>
      </c>
      <c r="D174" s="44">
        <v>1</v>
      </c>
      <c r="E174" s="21" t="s">
        <v>255</v>
      </c>
      <c r="F174" s="23" t="s">
        <v>3144</v>
      </c>
      <c r="G174" s="44"/>
    </row>
    <row r="175" spans="1:12" ht="35.1" customHeight="1">
      <c r="A175" s="998" t="s">
        <v>1631</v>
      </c>
      <c r="B175" s="1305" t="s">
        <v>114</v>
      </c>
      <c r="C175" s="1306"/>
      <c r="D175" s="1306"/>
      <c r="E175" s="1306"/>
      <c r="F175" s="1306"/>
      <c r="G175" s="1307"/>
      <c r="H175" s="22">
        <f>SUM(D176:D181)</f>
        <v>4</v>
      </c>
      <c r="I175" s="22">
        <f>COUNT(D176:D181)*2</f>
        <v>8</v>
      </c>
    </row>
    <row r="176" spans="1:12" ht="31.5">
      <c r="A176" s="11" t="s">
        <v>1632</v>
      </c>
      <c r="B176" s="198" t="s">
        <v>522</v>
      </c>
      <c r="C176" s="34" t="s">
        <v>3145</v>
      </c>
      <c r="D176" s="44">
        <v>1</v>
      </c>
      <c r="E176" s="15" t="s">
        <v>377</v>
      </c>
      <c r="F176" s="23" t="s">
        <v>3146</v>
      </c>
      <c r="G176" s="44"/>
    </row>
    <row r="177" spans="1:12" ht="15.75">
      <c r="A177" s="11"/>
      <c r="B177" s="198"/>
      <c r="C177" s="34" t="s">
        <v>3147</v>
      </c>
      <c r="D177" s="44">
        <v>1</v>
      </c>
      <c r="E177" s="15" t="s">
        <v>377</v>
      </c>
      <c r="F177" s="23" t="s">
        <v>3148</v>
      </c>
      <c r="G177" s="44"/>
    </row>
    <row r="178" spans="1:12" ht="47.25" hidden="1">
      <c r="A178" s="20" t="s">
        <v>1637</v>
      </c>
      <c r="B178" s="198" t="s">
        <v>526</v>
      </c>
      <c r="C178" s="19"/>
      <c r="D178" s="19"/>
      <c r="E178" s="21"/>
      <c r="F178" s="19"/>
      <c r="G178" s="19"/>
      <c r="H178" s="81"/>
      <c r="I178" s="81"/>
      <c r="J178" s="4"/>
      <c r="K178" s="4"/>
      <c r="L178" s="4"/>
    </row>
    <row r="179" spans="1:12" ht="47.25">
      <c r="A179" s="11" t="s">
        <v>1640</v>
      </c>
      <c r="B179" s="198" t="s">
        <v>529</v>
      </c>
      <c r="C179" s="34" t="s">
        <v>530</v>
      </c>
      <c r="D179" s="44">
        <v>1</v>
      </c>
      <c r="E179" s="21" t="s">
        <v>531</v>
      </c>
      <c r="F179" s="23" t="s">
        <v>3149</v>
      </c>
      <c r="G179" s="44"/>
    </row>
    <row r="180" spans="1:12" ht="47.25">
      <c r="A180" s="11" t="s">
        <v>1643</v>
      </c>
      <c r="B180" s="198" t="s">
        <v>534</v>
      </c>
      <c r="C180" s="34" t="s">
        <v>3150</v>
      </c>
      <c r="D180" s="44">
        <v>1</v>
      </c>
      <c r="E180" s="21" t="s">
        <v>379</v>
      </c>
      <c r="F180" s="23" t="s">
        <v>3151</v>
      </c>
      <c r="G180" s="44"/>
    </row>
    <row r="181" spans="1:12" ht="31.5" hidden="1">
      <c r="A181" s="20" t="s">
        <v>1644</v>
      </c>
      <c r="B181" s="617" t="s">
        <v>537</v>
      </c>
      <c r="C181" s="614" t="s">
        <v>3152</v>
      </c>
      <c r="D181" s="612"/>
      <c r="E181" s="613" t="s">
        <v>255</v>
      </c>
      <c r="F181" s="615" t="s">
        <v>3153</v>
      </c>
      <c r="G181" s="612"/>
      <c r="J181" s="22"/>
      <c r="L181" s="4"/>
    </row>
    <row r="182" spans="1:12" ht="35.1" customHeight="1">
      <c r="A182" s="998" t="s">
        <v>1649</v>
      </c>
      <c r="B182" s="1305" t="s">
        <v>112</v>
      </c>
      <c r="C182" s="1306"/>
      <c r="D182" s="1306"/>
      <c r="E182" s="1306"/>
      <c r="F182" s="1306"/>
      <c r="G182" s="1307"/>
      <c r="H182" s="22">
        <f>SUM(D183:D193)</f>
        <v>8</v>
      </c>
      <c r="I182" s="22">
        <f>COUNT(D183:D193)*2</f>
        <v>16</v>
      </c>
    </row>
    <row r="183" spans="1:12" ht="31.5">
      <c r="A183" s="11" t="s">
        <v>1651</v>
      </c>
      <c r="B183" s="198" t="s">
        <v>552</v>
      </c>
      <c r="C183" s="34" t="s">
        <v>3154</v>
      </c>
      <c r="D183" s="250">
        <v>1</v>
      </c>
      <c r="E183" s="21" t="s">
        <v>554</v>
      </c>
      <c r="F183" s="16" t="s">
        <v>3155</v>
      </c>
      <c r="G183" s="44"/>
    </row>
    <row r="184" spans="1:12" ht="30" hidden="1">
      <c r="A184" s="20"/>
      <c r="B184" s="617"/>
      <c r="C184" s="614" t="s">
        <v>3156</v>
      </c>
      <c r="D184" s="621"/>
      <c r="E184" s="613" t="s">
        <v>554</v>
      </c>
      <c r="F184" s="622" t="s">
        <v>3157</v>
      </c>
      <c r="G184" s="612"/>
      <c r="J184" s="22"/>
      <c r="L184" s="4"/>
    </row>
    <row r="185" spans="1:12" ht="150">
      <c r="A185" s="11"/>
      <c r="B185" s="198"/>
      <c r="C185" s="34" t="s">
        <v>6866</v>
      </c>
      <c r="D185" s="250">
        <v>1</v>
      </c>
      <c r="E185" s="21" t="s">
        <v>554</v>
      </c>
      <c r="F185" s="48" t="s">
        <v>6867</v>
      </c>
      <c r="G185" s="44"/>
    </row>
    <row r="186" spans="1:12" ht="45">
      <c r="A186" s="11"/>
      <c r="B186" s="198"/>
      <c r="C186" s="34" t="s">
        <v>3158</v>
      </c>
      <c r="D186" s="250">
        <v>1</v>
      </c>
      <c r="E186" s="21" t="s">
        <v>554</v>
      </c>
      <c r="F186" s="48" t="s">
        <v>3159</v>
      </c>
      <c r="G186" s="44"/>
    </row>
    <row r="187" spans="1:12" ht="30">
      <c r="A187" s="11"/>
      <c r="B187" s="198"/>
      <c r="C187" s="34" t="s">
        <v>3160</v>
      </c>
      <c r="D187" s="250">
        <v>1</v>
      </c>
      <c r="E187" s="21" t="s">
        <v>554</v>
      </c>
      <c r="F187" s="13" t="s">
        <v>3161</v>
      </c>
      <c r="G187" s="44"/>
    </row>
    <row r="188" spans="1:12" ht="105">
      <c r="A188" s="11"/>
      <c r="C188" s="34" t="s">
        <v>3162</v>
      </c>
      <c r="D188" s="250">
        <v>1</v>
      </c>
      <c r="E188" s="21" t="s">
        <v>554</v>
      </c>
      <c r="F188" s="48" t="s">
        <v>3163</v>
      </c>
      <c r="G188" s="19"/>
    </row>
    <row r="189" spans="1:12" ht="45">
      <c r="A189" s="11"/>
      <c r="B189" s="198"/>
      <c r="C189" s="34" t="s">
        <v>3164</v>
      </c>
      <c r="D189" s="250">
        <v>1</v>
      </c>
      <c r="E189" s="21" t="s">
        <v>554</v>
      </c>
      <c r="F189" s="48" t="s">
        <v>3165</v>
      </c>
      <c r="G189" s="44"/>
    </row>
    <row r="190" spans="1:12" ht="98.25" customHeight="1">
      <c r="A190" s="11" t="s">
        <v>1662</v>
      </c>
      <c r="B190" s="248" t="s">
        <v>573</v>
      </c>
      <c r="C190" s="34" t="s">
        <v>6868</v>
      </c>
      <c r="D190" s="623">
        <v>1</v>
      </c>
      <c r="E190" s="50" t="s">
        <v>554</v>
      </c>
      <c r="F190" s="34" t="s">
        <v>6869</v>
      </c>
      <c r="G190" s="245"/>
    </row>
    <row r="191" spans="1:12" ht="15.75" hidden="1">
      <c r="A191" s="20"/>
      <c r="B191" s="617"/>
      <c r="C191" s="614" t="s">
        <v>3168</v>
      </c>
      <c r="D191" s="621"/>
      <c r="E191" s="613" t="s">
        <v>554</v>
      </c>
      <c r="F191" s="614" t="s">
        <v>3169</v>
      </c>
      <c r="G191" s="612"/>
      <c r="J191" s="22"/>
      <c r="L191" s="4"/>
    </row>
    <row r="192" spans="1:12" ht="30" hidden="1">
      <c r="A192" s="20"/>
      <c r="C192" s="614" t="s">
        <v>3166</v>
      </c>
      <c r="D192" s="250"/>
      <c r="E192" s="21" t="s">
        <v>554</v>
      </c>
      <c r="F192" s="614" t="s">
        <v>3167</v>
      </c>
      <c r="G192" s="44"/>
      <c r="J192" s="22"/>
      <c r="L192" s="4"/>
    </row>
    <row r="193" spans="1:12" ht="47.25">
      <c r="A193" s="11" t="s">
        <v>1665</v>
      </c>
      <c r="B193" s="45" t="s">
        <v>580</v>
      </c>
      <c r="C193" s="23" t="s">
        <v>3170</v>
      </c>
      <c r="D193" s="250">
        <v>1</v>
      </c>
      <c r="E193" s="21" t="s">
        <v>554</v>
      </c>
      <c r="F193" s="23" t="s">
        <v>3171</v>
      </c>
    </row>
    <row r="194" spans="1:12" ht="35.1" customHeight="1">
      <c r="A194" s="998" t="s">
        <v>1669</v>
      </c>
      <c r="B194" s="1305" t="s">
        <v>110</v>
      </c>
      <c r="C194" s="1306"/>
      <c r="D194" s="1306"/>
      <c r="E194" s="1306"/>
      <c r="F194" s="1306"/>
      <c r="G194" s="1307"/>
      <c r="H194" s="22">
        <f>SUM(D195:D207)</f>
        <v>9</v>
      </c>
      <c r="I194" s="22">
        <f>COUNT(D195:D207)*2</f>
        <v>18</v>
      </c>
    </row>
    <row r="195" spans="1:12" ht="47.25">
      <c r="A195" s="11" t="s">
        <v>1670</v>
      </c>
      <c r="B195" s="198" t="s">
        <v>583</v>
      </c>
      <c r="C195" s="12" t="s">
        <v>584</v>
      </c>
      <c r="D195" s="250">
        <v>1</v>
      </c>
      <c r="E195" s="15" t="s">
        <v>341</v>
      </c>
      <c r="F195" s="34" t="s">
        <v>3172</v>
      </c>
      <c r="G195" s="44"/>
    </row>
    <row r="196" spans="1:12" ht="63">
      <c r="A196" s="11" t="s">
        <v>1672</v>
      </c>
      <c r="B196" s="198" t="s">
        <v>588</v>
      </c>
      <c r="C196" s="271" t="s">
        <v>3173</v>
      </c>
      <c r="D196" s="250">
        <v>1</v>
      </c>
      <c r="E196" s="15" t="s">
        <v>341</v>
      </c>
      <c r="F196" s="34" t="s">
        <v>3174</v>
      </c>
      <c r="G196" s="44"/>
    </row>
    <row r="197" spans="1:12" ht="75">
      <c r="A197" s="11"/>
      <c r="B197" s="198"/>
      <c r="C197" s="271" t="s">
        <v>3175</v>
      </c>
      <c r="D197" s="250">
        <v>1</v>
      </c>
      <c r="E197" s="15" t="s">
        <v>341</v>
      </c>
      <c r="F197" s="34" t="s">
        <v>3176</v>
      </c>
      <c r="G197" s="44"/>
    </row>
    <row r="198" spans="1:12" ht="30" hidden="1">
      <c r="A198" s="20"/>
      <c r="B198" s="617"/>
      <c r="C198" s="624" t="s">
        <v>3177</v>
      </c>
      <c r="D198" s="621"/>
      <c r="E198" s="625" t="s">
        <v>341</v>
      </c>
      <c r="F198" s="614" t="s">
        <v>3178</v>
      </c>
      <c r="G198" s="612"/>
      <c r="J198" s="22"/>
      <c r="L198" s="4"/>
    </row>
    <row r="199" spans="1:12" ht="60">
      <c r="A199" s="11"/>
      <c r="B199" s="198"/>
      <c r="C199" s="271" t="s">
        <v>3179</v>
      </c>
      <c r="D199" s="250">
        <v>1</v>
      </c>
      <c r="E199" s="15" t="s">
        <v>341</v>
      </c>
      <c r="F199" s="34" t="s">
        <v>6870</v>
      </c>
      <c r="G199" s="44"/>
    </row>
    <row r="200" spans="1:12" ht="63">
      <c r="A200" s="11" t="s">
        <v>1687</v>
      </c>
      <c r="B200" s="198" t="s">
        <v>593</v>
      </c>
      <c r="C200" s="12" t="s">
        <v>2439</v>
      </c>
      <c r="D200" s="250">
        <v>1</v>
      </c>
      <c r="E200" s="15" t="s">
        <v>341</v>
      </c>
      <c r="F200" s="23" t="s">
        <v>3180</v>
      </c>
      <c r="G200" s="44"/>
    </row>
    <row r="201" spans="1:12" ht="63">
      <c r="A201" s="11" t="s">
        <v>1689</v>
      </c>
      <c r="B201" s="198" t="s">
        <v>597</v>
      </c>
      <c r="C201" s="271" t="s">
        <v>3181</v>
      </c>
      <c r="D201" s="250">
        <v>1</v>
      </c>
      <c r="E201" s="15" t="s">
        <v>341</v>
      </c>
      <c r="F201" s="34" t="s">
        <v>3182</v>
      </c>
      <c r="G201" s="44"/>
    </row>
    <row r="202" spans="1:12" ht="45">
      <c r="A202" s="11"/>
      <c r="B202" s="198"/>
      <c r="C202" s="271" t="s">
        <v>3183</v>
      </c>
      <c r="D202" s="250">
        <v>1</v>
      </c>
      <c r="E202" s="15" t="s">
        <v>341</v>
      </c>
      <c r="F202" s="34" t="s">
        <v>3184</v>
      </c>
      <c r="G202" s="44"/>
    </row>
    <row r="203" spans="1:12" ht="60" hidden="1">
      <c r="A203" s="20" t="s">
        <v>1692</v>
      </c>
      <c r="B203" s="617" t="s">
        <v>602</v>
      </c>
      <c r="C203" s="626" t="s">
        <v>3185</v>
      </c>
      <c r="D203" s="621"/>
      <c r="E203" s="625" t="s">
        <v>341</v>
      </c>
      <c r="F203" s="618" t="s">
        <v>3186</v>
      </c>
      <c r="G203" s="612"/>
      <c r="J203" s="22"/>
      <c r="L203" s="4"/>
    </row>
    <row r="204" spans="1:12" ht="47.25" hidden="1">
      <c r="A204" s="20" t="s">
        <v>605</v>
      </c>
      <c r="B204" s="617" t="s">
        <v>606</v>
      </c>
      <c r="C204" s="626" t="s">
        <v>607</v>
      </c>
      <c r="D204" s="621"/>
      <c r="E204" s="625" t="s">
        <v>341</v>
      </c>
      <c r="F204" s="618" t="s">
        <v>3187</v>
      </c>
      <c r="G204" s="612"/>
      <c r="J204" s="22"/>
      <c r="L204" s="4"/>
    </row>
    <row r="205" spans="1:12" ht="30">
      <c r="A205" s="11"/>
      <c r="B205" s="198"/>
      <c r="C205" s="12" t="s">
        <v>3188</v>
      </c>
      <c r="D205" s="250">
        <v>1</v>
      </c>
      <c r="E205" s="15" t="s">
        <v>341</v>
      </c>
      <c r="F205" s="16" t="s">
        <v>3189</v>
      </c>
      <c r="G205" s="44"/>
    </row>
    <row r="206" spans="1:12" ht="47.25">
      <c r="A206" s="11" t="s">
        <v>1696</v>
      </c>
      <c r="B206" s="198" t="s">
        <v>612</v>
      </c>
      <c r="C206" s="23" t="s">
        <v>3190</v>
      </c>
      <c r="D206" s="250">
        <v>1</v>
      </c>
      <c r="E206" s="15" t="s">
        <v>341</v>
      </c>
      <c r="F206" s="23" t="s">
        <v>3191</v>
      </c>
      <c r="G206" s="44"/>
    </row>
    <row r="207" spans="1:12" ht="75" hidden="1">
      <c r="A207" s="145"/>
      <c r="B207" s="627"/>
      <c r="C207" s="615" t="s">
        <v>2446</v>
      </c>
      <c r="D207" s="621"/>
      <c r="E207" s="625" t="s">
        <v>341</v>
      </c>
      <c r="F207" s="614" t="s">
        <v>3192</v>
      </c>
      <c r="G207" s="612"/>
      <c r="J207" s="22"/>
      <c r="L207" s="4"/>
    </row>
    <row r="208" spans="1:12" ht="35.1" customHeight="1">
      <c r="A208" s="1000" t="s">
        <v>109</v>
      </c>
      <c r="B208" s="1298" t="s">
        <v>108</v>
      </c>
      <c r="C208" s="1299"/>
      <c r="D208" s="1299"/>
      <c r="E208" s="1299"/>
      <c r="F208" s="1299"/>
      <c r="G208" s="1300"/>
      <c r="H208" s="22">
        <f>SUM(D209:D222)</f>
        <v>2</v>
      </c>
      <c r="I208" s="22">
        <f>COUNT(D209:D222)*2</f>
        <v>4</v>
      </c>
    </row>
    <row r="209" spans="1:12" ht="60" hidden="1">
      <c r="A209" s="145" t="s">
        <v>1700</v>
      </c>
      <c r="B209" s="614" t="s">
        <v>1701</v>
      </c>
      <c r="C209" s="628" t="s">
        <v>1702</v>
      </c>
      <c r="D209" s="629"/>
      <c r="E209" s="630" t="s">
        <v>540</v>
      </c>
      <c r="F209" s="628" t="s">
        <v>3193</v>
      </c>
      <c r="G209" s="631"/>
      <c r="J209" s="22"/>
      <c r="L209" s="4"/>
    </row>
    <row r="210" spans="1:12" ht="60" hidden="1">
      <c r="A210" s="76" t="s">
        <v>1704</v>
      </c>
      <c r="B210" s="628" t="s">
        <v>1705</v>
      </c>
      <c r="C210" s="614" t="s">
        <v>1706</v>
      </c>
      <c r="D210" s="632"/>
      <c r="E210" s="613" t="s">
        <v>540</v>
      </c>
      <c r="F210" s="614" t="s">
        <v>3194</v>
      </c>
      <c r="G210" s="633"/>
      <c r="J210" s="22"/>
      <c r="L210" s="4"/>
    </row>
    <row r="211" spans="1:12" ht="45" hidden="1">
      <c r="A211" s="20" t="s">
        <v>3195</v>
      </c>
      <c r="B211" s="34" t="s">
        <v>3196</v>
      </c>
      <c r="C211" s="34"/>
      <c r="D211" s="23"/>
      <c r="E211" s="50"/>
      <c r="F211" s="34"/>
      <c r="G211" s="589"/>
      <c r="H211" s="81"/>
      <c r="I211" s="81"/>
      <c r="J211" s="4"/>
      <c r="K211" s="4"/>
      <c r="L211" s="4"/>
    </row>
    <row r="212" spans="1:12" ht="60" hidden="1">
      <c r="A212" s="20" t="s">
        <v>3197</v>
      </c>
      <c r="B212" s="34" t="s">
        <v>3198</v>
      </c>
      <c r="C212" s="34"/>
      <c r="D212" s="23"/>
      <c r="E212" s="50"/>
      <c r="F212" s="34"/>
      <c r="G212" s="589"/>
      <c r="H212" s="81"/>
      <c r="I212" s="81"/>
      <c r="J212" s="4"/>
      <c r="K212" s="4"/>
      <c r="L212" s="4"/>
    </row>
    <row r="213" spans="1:12" ht="45" hidden="1">
      <c r="A213" s="20" t="s">
        <v>3199</v>
      </c>
      <c r="B213" s="34" t="s">
        <v>3200</v>
      </c>
      <c r="C213" s="34"/>
      <c r="D213" s="23"/>
      <c r="E213" s="50"/>
      <c r="F213" s="34"/>
      <c r="G213" s="589"/>
      <c r="H213" s="81"/>
      <c r="I213" s="81"/>
      <c r="J213" s="4"/>
      <c r="K213" s="4"/>
      <c r="L213" s="4"/>
    </row>
    <row r="214" spans="1:12" ht="60" hidden="1">
      <c r="A214" s="20" t="s">
        <v>3201</v>
      </c>
      <c r="B214" s="34" t="s">
        <v>3202</v>
      </c>
      <c r="C214" s="34"/>
      <c r="D214" s="23"/>
      <c r="E214" s="50"/>
      <c r="F214" s="34"/>
      <c r="G214" s="589"/>
      <c r="H214" s="81"/>
      <c r="I214" s="81"/>
      <c r="J214" s="4"/>
      <c r="K214" s="4"/>
      <c r="L214" s="4"/>
    </row>
    <row r="215" spans="1:12" ht="60" hidden="1">
      <c r="A215" s="20" t="s">
        <v>3203</v>
      </c>
      <c r="B215" s="34" t="s">
        <v>3204</v>
      </c>
      <c r="C215" s="34"/>
      <c r="D215" s="23"/>
      <c r="E215" s="50"/>
      <c r="F215" s="34"/>
      <c r="G215" s="589"/>
      <c r="H215" s="81"/>
      <c r="I215" s="81"/>
      <c r="J215" s="4"/>
      <c r="K215" s="4"/>
      <c r="L215" s="4"/>
    </row>
    <row r="216" spans="1:12" ht="60" hidden="1">
      <c r="A216" s="20" t="s">
        <v>3205</v>
      </c>
      <c r="B216" s="34" t="s">
        <v>3206</v>
      </c>
      <c r="C216" s="34"/>
      <c r="D216" s="23"/>
      <c r="E216" s="50"/>
      <c r="F216" s="34"/>
      <c r="G216" s="589"/>
      <c r="H216" s="81"/>
      <c r="I216" s="81"/>
      <c r="J216" s="4"/>
      <c r="K216" s="4"/>
      <c r="L216" s="4"/>
    </row>
    <row r="217" spans="1:12" ht="45">
      <c r="A217" s="11" t="s">
        <v>1708</v>
      </c>
      <c r="B217" s="75" t="s">
        <v>1709</v>
      </c>
      <c r="C217" s="23" t="s">
        <v>3207</v>
      </c>
      <c r="D217" s="44">
        <v>1</v>
      </c>
      <c r="E217" s="21" t="s">
        <v>255</v>
      </c>
      <c r="F217" s="34" t="s">
        <v>3208</v>
      </c>
      <c r="G217" s="44"/>
    </row>
    <row r="218" spans="1:12" ht="60">
      <c r="A218" s="80"/>
      <c r="B218" s="19"/>
      <c r="C218" s="23" t="s">
        <v>3209</v>
      </c>
      <c r="D218" s="44">
        <v>1</v>
      </c>
      <c r="E218" s="21" t="s">
        <v>255</v>
      </c>
      <c r="F218" s="34" t="s">
        <v>3210</v>
      </c>
      <c r="G218" s="44"/>
    </row>
    <row r="219" spans="1:12" ht="45" hidden="1">
      <c r="A219" s="145"/>
      <c r="B219" s="627"/>
      <c r="C219" s="634" t="s">
        <v>1712</v>
      </c>
      <c r="D219" s="635"/>
      <c r="E219" s="618" t="s">
        <v>540</v>
      </c>
      <c r="F219" s="614" t="s">
        <v>3211</v>
      </c>
      <c r="G219" s="612"/>
      <c r="J219" s="22"/>
      <c r="L219" s="4"/>
    </row>
    <row r="220" spans="1:12" ht="30" hidden="1">
      <c r="A220" s="145"/>
      <c r="B220" s="627"/>
      <c r="C220" s="622" t="s">
        <v>1713</v>
      </c>
      <c r="D220" s="635"/>
      <c r="E220" s="618" t="s">
        <v>540</v>
      </c>
      <c r="F220" s="614" t="s">
        <v>1714</v>
      </c>
      <c r="G220" s="612"/>
      <c r="J220" s="22"/>
      <c r="L220" s="4"/>
    </row>
    <row r="221" spans="1:12" ht="60" hidden="1">
      <c r="A221" s="20" t="s">
        <v>3212</v>
      </c>
      <c r="B221" s="34" t="s">
        <v>1717</v>
      </c>
      <c r="C221" s="13"/>
      <c r="D221" s="192"/>
      <c r="E221" s="16"/>
      <c r="F221" s="34"/>
      <c r="G221" s="44"/>
      <c r="H221" s="81"/>
      <c r="I221" s="81"/>
      <c r="J221" s="4"/>
      <c r="K221" s="4"/>
      <c r="L221" s="4"/>
    </row>
    <row r="222" spans="1:12" ht="45" hidden="1">
      <c r="A222" s="102" t="s">
        <v>3213</v>
      </c>
      <c r="B222" s="34" t="s">
        <v>3214</v>
      </c>
      <c r="C222" s="13"/>
      <c r="D222" s="192"/>
      <c r="E222" s="16"/>
      <c r="F222" s="34"/>
      <c r="G222" s="44"/>
      <c r="H222" s="81"/>
      <c r="I222" s="81"/>
      <c r="J222" s="4"/>
      <c r="K222" s="4"/>
      <c r="L222" s="4"/>
    </row>
    <row r="223" spans="1:12" ht="21">
      <c r="A223" s="80"/>
      <c r="B223" s="1450" t="s">
        <v>620</v>
      </c>
      <c r="C223" s="1532"/>
      <c r="D223" s="1452"/>
      <c r="E223" s="1452"/>
      <c r="F223" s="1532"/>
      <c r="G223" s="1452"/>
      <c r="H223" s="22">
        <f>H224+H230+H241+H247+H257+H266+H281+H262+H271+H274+H277+H285</f>
        <v>16</v>
      </c>
      <c r="I223" s="22">
        <f>I224+I230+I241+I247+I257+I266+I281+I262+I271+I274+I277+I285</f>
        <v>32</v>
      </c>
    </row>
    <row r="224" spans="1:12" ht="35.1" customHeight="1">
      <c r="A224" s="999" t="s">
        <v>1720</v>
      </c>
      <c r="B224" s="1305" t="s">
        <v>106</v>
      </c>
      <c r="C224" s="1306"/>
      <c r="D224" s="1306"/>
      <c r="E224" s="1306"/>
      <c r="F224" s="1306"/>
      <c r="G224" s="1307"/>
      <c r="H224" s="22">
        <f>SUM(D225:D229)</f>
        <v>2</v>
      </c>
      <c r="I224" s="22">
        <f>COUNT(D225:D229)*2</f>
        <v>4</v>
      </c>
    </row>
    <row r="225" spans="1:12" ht="47.25">
      <c r="A225" s="11" t="s">
        <v>1721</v>
      </c>
      <c r="B225" s="135" t="s">
        <v>622</v>
      </c>
      <c r="C225" s="16" t="s">
        <v>3215</v>
      </c>
      <c r="D225" s="44">
        <v>1</v>
      </c>
      <c r="E225" s="21" t="s">
        <v>540</v>
      </c>
      <c r="F225" s="23" t="s">
        <v>3216</v>
      </c>
      <c r="G225" s="44"/>
    </row>
    <row r="226" spans="1:12" ht="60" hidden="1">
      <c r="A226" s="20"/>
      <c r="B226" s="636"/>
      <c r="C226" s="622" t="s">
        <v>3217</v>
      </c>
      <c r="D226" s="612"/>
      <c r="E226" s="613" t="s">
        <v>540</v>
      </c>
      <c r="F226" s="615" t="s">
        <v>3218</v>
      </c>
      <c r="G226" s="612"/>
      <c r="J226" s="22"/>
      <c r="L226" s="4"/>
    </row>
    <row r="227" spans="1:12" ht="45" hidden="1">
      <c r="A227" s="20"/>
      <c r="B227" s="636"/>
      <c r="C227" s="618" t="s">
        <v>3219</v>
      </c>
      <c r="D227" s="612"/>
      <c r="E227" s="613" t="s">
        <v>540</v>
      </c>
      <c r="F227" s="615" t="s">
        <v>3220</v>
      </c>
      <c r="G227" s="612"/>
      <c r="J227" s="22"/>
      <c r="L227" s="4"/>
    </row>
    <row r="228" spans="1:12" ht="75">
      <c r="A228" s="11" t="s">
        <v>1724</v>
      </c>
      <c r="B228" s="92" t="s">
        <v>627</v>
      </c>
      <c r="C228" s="16" t="s">
        <v>3221</v>
      </c>
      <c r="D228" s="44">
        <v>1</v>
      </c>
      <c r="E228" s="21" t="s">
        <v>629</v>
      </c>
      <c r="F228" s="34" t="s">
        <v>3222</v>
      </c>
      <c r="G228" s="44"/>
    </row>
    <row r="229" spans="1:12" ht="47.25" hidden="1">
      <c r="A229" s="20" t="s">
        <v>1726</v>
      </c>
      <c r="B229" s="636" t="s">
        <v>631</v>
      </c>
      <c r="C229" s="614" t="s">
        <v>3223</v>
      </c>
      <c r="D229" s="612"/>
      <c r="E229" s="613" t="s">
        <v>379</v>
      </c>
      <c r="F229" s="615" t="s">
        <v>3224</v>
      </c>
      <c r="G229" s="612"/>
      <c r="J229" s="22"/>
      <c r="L229" s="4"/>
    </row>
    <row r="230" spans="1:12" ht="35.1" customHeight="1">
      <c r="A230" s="999" t="s">
        <v>1729</v>
      </c>
      <c r="B230" s="1305" t="s">
        <v>104</v>
      </c>
      <c r="C230" s="1306"/>
      <c r="D230" s="1306"/>
      <c r="E230" s="1306"/>
      <c r="F230" s="1306"/>
      <c r="G230" s="1307"/>
      <c r="H230" s="22">
        <f>SUM(D231:D240)</f>
        <v>6</v>
      </c>
      <c r="I230" s="22">
        <f>COUNT(D231:D240)*2</f>
        <v>12</v>
      </c>
    </row>
    <row r="231" spans="1:12" ht="47.25" hidden="1" customHeight="1">
      <c r="A231" s="20" t="s">
        <v>633</v>
      </c>
      <c r="B231" s="636" t="s">
        <v>634</v>
      </c>
      <c r="C231" s="614" t="s">
        <v>635</v>
      </c>
      <c r="D231" s="619"/>
      <c r="E231" s="613" t="s">
        <v>540</v>
      </c>
      <c r="F231" s="614" t="s">
        <v>636</v>
      </c>
      <c r="G231" s="612"/>
      <c r="J231" s="22"/>
      <c r="L231" s="4"/>
    </row>
    <row r="232" spans="1:12" ht="31.5" hidden="1" customHeight="1">
      <c r="A232" s="20" t="s">
        <v>637</v>
      </c>
      <c r="B232" s="135" t="s">
        <v>638</v>
      </c>
      <c r="C232" s="19"/>
      <c r="D232" s="19"/>
      <c r="E232" s="21"/>
      <c r="F232" s="19"/>
      <c r="G232" s="19"/>
      <c r="H232" s="81"/>
      <c r="I232" s="81"/>
      <c r="J232" s="4"/>
      <c r="K232" s="4"/>
      <c r="L232" s="4"/>
    </row>
    <row r="233" spans="1:12" ht="45" customHeight="1">
      <c r="A233" s="11" t="s">
        <v>1731</v>
      </c>
      <c r="B233" s="92" t="s">
        <v>640</v>
      </c>
      <c r="C233" s="34" t="s">
        <v>3225</v>
      </c>
      <c r="D233" s="14">
        <v>1</v>
      </c>
      <c r="E233" s="21" t="s">
        <v>341</v>
      </c>
      <c r="F233" s="23" t="s">
        <v>3226</v>
      </c>
      <c r="G233" s="44"/>
    </row>
    <row r="234" spans="1:12" ht="30" hidden="1" customHeight="1">
      <c r="A234" s="20"/>
      <c r="B234" s="637"/>
      <c r="C234" s="48" t="s">
        <v>3227</v>
      </c>
      <c r="D234" s="49"/>
      <c r="E234" s="50" t="s">
        <v>341</v>
      </c>
      <c r="F234" s="46" t="s">
        <v>3228</v>
      </c>
      <c r="G234" s="97"/>
      <c r="J234" s="22"/>
      <c r="L234" s="4"/>
    </row>
    <row r="235" spans="1:12" ht="31.5" customHeight="1">
      <c r="A235" s="11" t="s">
        <v>1735</v>
      </c>
      <c r="B235" s="92" t="s">
        <v>644</v>
      </c>
      <c r="C235" s="16" t="s">
        <v>645</v>
      </c>
      <c r="D235" s="96">
        <v>1</v>
      </c>
      <c r="E235" s="16" t="s">
        <v>377</v>
      </c>
      <c r="F235" s="127" t="s">
        <v>3229</v>
      </c>
      <c r="G235" s="44"/>
    </row>
    <row r="236" spans="1:12" ht="122.25" customHeight="1">
      <c r="A236" s="11" t="s">
        <v>1738</v>
      </c>
      <c r="B236" s="135" t="s">
        <v>650</v>
      </c>
      <c r="C236" s="136" t="s">
        <v>1739</v>
      </c>
      <c r="D236" s="49">
        <v>1</v>
      </c>
      <c r="E236" s="545" t="s">
        <v>540</v>
      </c>
      <c r="F236" s="46" t="s">
        <v>1740</v>
      </c>
      <c r="G236" s="245"/>
    </row>
    <row r="237" spans="1:12" ht="47.25" customHeight="1">
      <c r="A237" s="11"/>
      <c r="B237" s="135"/>
      <c r="C237" s="136" t="s">
        <v>1741</v>
      </c>
      <c r="D237" s="49">
        <v>1</v>
      </c>
      <c r="E237" s="50" t="s">
        <v>653</v>
      </c>
      <c r="F237" s="136" t="s">
        <v>3230</v>
      </c>
      <c r="G237" s="245"/>
    </row>
    <row r="238" spans="1:12" ht="45" customHeight="1">
      <c r="A238" s="11" t="s">
        <v>1743</v>
      </c>
      <c r="B238" s="92" t="s">
        <v>657</v>
      </c>
      <c r="C238" s="92" t="s">
        <v>1744</v>
      </c>
      <c r="D238" s="49">
        <v>1</v>
      </c>
      <c r="E238" s="92" t="s">
        <v>540</v>
      </c>
      <c r="F238" s="92" t="s">
        <v>661</v>
      </c>
      <c r="G238" s="92"/>
    </row>
    <row r="239" spans="1:12" ht="63" hidden="1" customHeight="1">
      <c r="A239" s="20" t="s">
        <v>1746</v>
      </c>
      <c r="B239" s="636" t="s">
        <v>663</v>
      </c>
      <c r="C239" s="622" t="s">
        <v>664</v>
      </c>
      <c r="D239" s="619"/>
      <c r="E239" s="613" t="s">
        <v>377</v>
      </c>
      <c r="F239" s="618" t="s">
        <v>665</v>
      </c>
      <c r="G239" s="612"/>
      <c r="J239" s="22"/>
      <c r="L239" s="4"/>
    </row>
    <row r="240" spans="1:12" ht="47.25" customHeight="1">
      <c r="A240" s="11" t="s">
        <v>1748</v>
      </c>
      <c r="B240" s="92" t="s">
        <v>667</v>
      </c>
      <c r="C240" s="23" t="s">
        <v>3231</v>
      </c>
      <c r="D240" s="14">
        <v>1</v>
      </c>
      <c r="E240" s="21" t="s">
        <v>379</v>
      </c>
      <c r="F240" s="23" t="s">
        <v>3232</v>
      </c>
      <c r="G240" s="44"/>
    </row>
    <row r="241" spans="1:12" ht="35.1" customHeight="1">
      <c r="A241" s="999" t="s">
        <v>1749</v>
      </c>
      <c r="B241" s="1305" t="s">
        <v>102</v>
      </c>
      <c r="C241" s="1306"/>
      <c r="D241" s="1306"/>
      <c r="E241" s="1306"/>
      <c r="F241" s="1306"/>
      <c r="G241" s="1307"/>
      <c r="H241" s="22">
        <f>SUM(D242:D246)</f>
        <v>2</v>
      </c>
      <c r="I241" s="22">
        <f>COUNT(D242:D246)*2</f>
        <v>4</v>
      </c>
    </row>
    <row r="242" spans="1:12" ht="47.25" customHeight="1">
      <c r="A242" s="11" t="s">
        <v>1750</v>
      </c>
      <c r="B242" s="92" t="s">
        <v>670</v>
      </c>
      <c r="C242" s="107" t="s">
        <v>3233</v>
      </c>
      <c r="D242" s="250">
        <v>1</v>
      </c>
      <c r="E242" s="21" t="s">
        <v>341</v>
      </c>
      <c r="F242" s="34" t="s">
        <v>3234</v>
      </c>
      <c r="G242" s="44"/>
    </row>
    <row r="243" spans="1:12" ht="52.5" hidden="1" customHeight="1">
      <c r="A243" s="20" t="s">
        <v>1753</v>
      </c>
      <c r="B243" s="636" t="s">
        <v>675</v>
      </c>
      <c r="C243" s="614" t="s">
        <v>3235</v>
      </c>
      <c r="D243" s="621"/>
      <c r="E243" s="613" t="s">
        <v>660</v>
      </c>
      <c r="F243" s="611" t="s">
        <v>3236</v>
      </c>
      <c r="G243" s="612"/>
      <c r="J243" s="22"/>
      <c r="L243" s="4"/>
    </row>
    <row r="244" spans="1:12" ht="77.25" customHeight="1">
      <c r="A244" s="11" t="s">
        <v>677</v>
      </c>
      <c r="B244" s="135" t="s">
        <v>678</v>
      </c>
      <c r="C244" s="37" t="s">
        <v>3237</v>
      </c>
      <c r="D244" s="623">
        <v>1</v>
      </c>
      <c r="E244" s="311" t="s">
        <v>540</v>
      </c>
      <c r="F244" s="37" t="s">
        <v>6871</v>
      </c>
      <c r="G244" s="245"/>
    </row>
    <row r="245" spans="1:12" ht="31.5" hidden="1" customHeight="1">
      <c r="A245" s="20" t="s">
        <v>1757</v>
      </c>
      <c r="B245" s="636" t="s">
        <v>684</v>
      </c>
      <c r="C245" s="614" t="s">
        <v>3238</v>
      </c>
      <c r="D245" s="621"/>
      <c r="E245" s="613" t="s">
        <v>341</v>
      </c>
      <c r="F245" s="615" t="s">
        <v>3239</v>
      </c>
      <c r="G245" s="612"/>
      <c r="J245" s="22"/>
      <c r="L245" s="4"/>
    </row>
    <row r="246" spans="1:12" ht="31.5" hidden="1" customHeight="1">
      <c r="A246" s="20" t="s">
        <v>688</v>
      </c>
      <c r="B246" s="136" t="s">
        <v>689</v>
      </c>
      <c r="C246" s="34"/>
      <c r="D246" s="250"/>
      <c r="E246" s="21"/>
      <c r="F246" s="23"/>
      <c r="G246" s="44"/>
      <c r="H246" s="81"/>
      <c r="I246" s="81"/>
      <c r="J246" s="4"/>
      <c r="K246" s="4"/>
      <c r="L246" s="4"/>
    </row>
    <row r="247" spans="1:12" ht="35.1" customHeight="1">
      <c r="A247" s="999" t="s">
        <v>1761</v>
      </c>
      <c r="B247" s="1298" t="s">
        <v>100</v>
      </c>
      <c r="C247" s="1299"/>
      <c r="D247" s="1299"/>
      <c r="E247" s="1299"/>
      <c r="F247" s="1299"/>
      <c r="G247" s="1300"/>
      <c r="H247" s="22">
        <f>SUM(D248:D256)</f>
        <v>2</v>
      </c>
      <c r="I247" s="22">
        <f>COUNT(D248:D256)*2</f>
        <v>4</v>
      </c>
    </row>
    <row r="248" spans="1:12" ht="63" customHeight="1">
      <c r="A248" s="11" t="s">
        <v>691</v>
      </c>
      <c r="B248" s="42" t="s">
        <v>692</v>
      </c>
      <c r="C248" s="34" t="s">
        <v>3240</v>
      </c>
      <c r="D248" s="131">
        <v>1</v>
      </c>
      <c r="E248" s="16" t="s">
        <v>341</v>
      </c>
      <c r="F248" s="23" t="s">
        <v>6872</v>
      </c>
      <c r="G248" s="44"/>
    </row>
    <row r="249" spans="1:12" ht="45" customHeight="1">
      <c r="A249" s="11" t="s">
        <v>1765</v>
      </c>
      <c r="B249" s="12" t="s">
        <v>696</v>
      </c>
      <c r="C249" s="34" t="s">
        <v>3241</v>
      </c>
      <c r="D249" s="44">
        <v>1</v>
      </c>
      <c r="E249" s="21" t="s">
        <v>341</v>
      </c>
      <c r="F249" s="34" t="s">
        <v>698</v>
      </c>
      <c r="G249" s="44"/>
    </row>
    <row r="250" spans="1:12" ht="45" hidden="1" customHeight="1">
      <c r="A250" s="20"/>
      <c r="B250" s="626"/>
      <c r="C250" s="618" t="s">
        <v>699</v>
      </c>
      <c r="D250" s="612"/>
      <c r="E250" s="613" t="s">
        <v>341</v>
      </c>
      <c r="F250" s="618" t="s">
        <v>3242</v>
      </c>
      <c r="G250" s="612"/>
      <c r="J250" s="22"/>
      <c r="L250" s="4"/>
    </row>
    <row r="251" spans="1:12" ht="31.5" hidden="1" customHeight="1">
      <c r="A251" s="20" t="s">
        <v>1768</v>
      </c>
      <c r="B251" s="626" t="s">
        <v>702</v>
      </c>
      <c r="C251" s="638" t="s">
        <v>703</v>
      </c>
      <c r="D251" s="612"/>
      <c r="E251" s="613" t="s">
        <v>341</v>
      </c>
      <c r="F251" s="615" t="s">
        <v>3243</v>
      </c>
      <c r="G251" s="612"/>
      <c r="J251" s="22"/>
      <c r="L251" s="4"/>
    </row>
    <row r="252" spans="1:12" ht="31.5" hidden="1" customHeight="1">
      <c r="A252" s="20" t="s">
        <v>1768</v>
      </c>
      <c r="B252" s="12" t="s">
        <v>702</v>
      </c>
      <c r="C252" s="34" t="s">
        <v>3244</v>
      </c>
      <c r="D252" s="44"/>
      <c r="E252" s="21" t="s">
        <v>341</v>
      </c>
      <c r="F252" s="34" t="s">
        <v>706</v>
      </c>
      <c r="G252" s="44"/>
      <c r="J252" s="22"/>
      <c r="L252" s="4"/>
    </row>
    <row r="253" spans="1:12" ht="31.5" hidden="1" customHeight="1">
      <c r="A253" s="20" t="s">
        <v>707</v>
      </c>
      <c r="B253" s="12" t="s">
        <v>708</v>
      </c>
      <c r="C253" s="19"/>
      <c r="D253" s="19"/>
      <c r="E253" s="21"/>
      <c r="F253" s="19"/>
      <c r="G253" s="19"/>
      <c r="H253" s="81"/>
      <c r="I253" s="81"/>
      <c r="J253" s="4"/>
      <c r="K253" s="4"/>
      <c r="L253" s="4"/>
    </row>
    <row r="254" spans="1:12" ht="60" hidden="1">
      <c r="A254" s="20"/>
      <c r="B254" s="626"/>
      <c r="C254" s="615" t="s">
        <v>3245</v>
      </c>
      <c r="D254" s="612"/>
      <c r="E254" s="613"/>
      <c r="F254" s="615" t="s">
        <v>3246</v>
      </c>
      <c r="G254" s="627"/>
      <c r="J254" s="22"/>
      <c r="L254" s="4"/>
    </row>
    <row r="255" spans="1:12" ht="31.5" hidden="1" customHeight="1">
      <c r="A255" s="20" t="s">
        <v>1773</v>
      </c>
      <c r="B255" s="626" t="s">
        <v>710</v>
      </c>
      <c r="C255" s="614" t="s">
        <v>3247</v>
      </c>
      <c r="D255" s="612"/>
      <c r="E255" s="613" t="s">
        <v>341</v>
      </c>
      <c r="F255" s="615" t="s">
        <v>3248</v>
      </c>
      <c r="G255" s="612"/>
      <c r="J255" s="22"/>
      <c r="L255" s="4"/>
    </row>
    <row r="256" spans="1:12" ht="65.25" hidden="1" customHeight="1">
      <c r="A256" s="20" t="s">
        <v>712</v>
      </c>
      <c r="B256" s="626" t="s">
        <v>713</v>
      </c>
      <c r="C256" s="622" t="s">
        <v>714</v>
      </c>
      <c r="D256" s="619"/>
      <c r="E256" s="613" t="s">
        <v>341</v>
      </c>
      <c r="F256" s="618" t="s">
        <v>3249</v>
      </c>
      <c r="G256" s="612"/>
      <c r="J256" s="22"/>
      <c r="L256" s="4"/>
    </row>
    <row r="257" spans="1:12" ht="35.1" customHeight="1">
      <c r="A257" s="999" t="s">
        <v>1777</v>
      </c>
      <c r="B257" s="1298" t="s">
        <v>98</v>
      </c>
      <c r="C257" s="1299"/>
      <c r="D257" s="1299"/>
      <c r="E257" s="1299"/>
      <c r="F257" s="1299"/>
      <c r="G257" s="1300"/>
      <c r="H257" s="22">
        <f>SUM(D258:D261)</f>
        <v>3</v>
      </c>
      <c r="I257" s="22">
        <f>COUNT(D258:D261)*2</f>
        <v>6</v>
      </c>
    </row>
    <row r="258" spans="1:12" ht="47.25" customHeight="1">
      <c r="A258" s="11" t="s">
        <v>1778</v>
      </c>
      <c r="B258" s="12" t="s">
        <v>716</v>
      </c>
      <c r="C258" s="16" t="s">
        <v>717</v>
      </c>
      <c r="D258" s="44">
        <v>1</v>
      </c>
      <c r="E258" s="21" t="s">
        <v>379</v>
      </c>
      <c r="F258" s="23" t="s">
        <v>3250</v>
      </c>
      <c r="G258" s="44"/>
    </row>
    <row r="259" spans="1:12" ht="47.25" customHeight="1">
      <c r="A259" s="11" t="s">
        <v>1781</v>
      </c>
      <c r="B259" s="12" t="s">
        <v>719</v>
      </c>
      <c r="C259" s="34" t="s">
        <v>3251</v>
      </c>
      <c r="D259" s="44">
        <v>1</v>
      </c>
      <c r="E259" s="21" t="s">
        <v>379</v>
      </c>
      <c r="F259" s="23" t="s">
        <v>6873</v>
      </c>
      <c r="G259" s="44"/>
    </row>
    <row r="260" spans="1:12" ht="47.25" hidden="1" customHeight="1">
      <c r="A260" s="20"/>
      <c r="B260" s="12"/>
      <c r="C260" s="16" t="s">
        <v>3253</v>
      </c>
      <c r="D260" s="44"/>
      <c r="E260" s="21" t="s">
        <v>379</v>
      </c>
      <c r="F260" s="23" t="s">
        <v>3254</v>
      </c>
      <c r="G260" s="44"/>
      <c r="J260" s="22"/>
      <c r="L260" s="4"/>
    </row>
    <row r="261" spans="1:12" ht="84.75" customHeight="1">
      <c r="A261" s="11" t="s">
        <v>2465</v>
      </c>
      <c r="B261" s="46" t="s">
        <v>724</v>
      </c>
      <c r="C261" s="46" t="s">
        <v>3255</v>
      </c>
      <c r="D261" s="245">
        <v>1</v>
      </c>
      <c r="E261" s="50" t="s">
        <v>341</v>
      </c>
      <c r="F261" s="516" t="s">
        <v>6874</v>
      </c>
      <c r="G261" s="245"/>
    </row>
    <row r="262" spans="1:12" ht="40.35" hidden="1" customHeight="1">
      <c r="A262" s="137" t="s">
        <v>97</v>
      </c>
      <c r="B262" s="1366" t="s">
        <v>96</v>
      </c>
      <c r="C262" s="1458"/>
      <c r="D262" s="1458"/>
      <c r="E262" s="1458"/>
      <c r="F262" s="1458"/>
      <c r="G262" s="1459"/>
      <c r="H262" s="81">
        <f>SUM(D263:D265)</f>
        <v>0</v>
      </c>
      <c r="I262" s="81">
        <f>COUNT(D263:D265)*2</f>
        <v>0</v>
      </c>
      <c r="J262" s="4"/>
      <c r="K262" s="4"/>
      <c r="L262" s="4"/>
    </row>
    <row r="263" spans="1:12" ht="47.25" hidden="1" customHeight="1">
      <c r="A263" s="57" t="s">
        <v>726</v>
      </c>
      <c r="B263" s="92" t="s">
        <v>727</v>
      </c>
      <c r="C263" s="19"/>
      <c r="D263" s="19"/>
      <c r="E263" s="21"/>
      <c r="F263" s="19"/>
      <c r="G263" s="19"/>
      <c r="H263" s="81"/>
      <c r="I263" s="81"/>
      <c r="J263" s="4"/>
      <c r="K263" s="4"/>
      <c r="L263" s="4"/>
    </row>
    <row r="264" spans="1:12" ht="47.25" hidden="1" customHeight="1">
      <c r="A264" s="57" t="s">
        <v>728</v>
      </c>
      <c r="B264" s="92" t="s">
        <v>729</v>
      </c>
      <c r="C264" s="19"/>
      <c r="D264" s="19"/>
      <c r="E264" s="21"/>
      <c r="F264" s="19"/>
      <c r="G264" s="19"/>
      <c r="H264" s="81"/>
      <c r="I264" s="81"/>
      <c r="J264" s="4"/>
      <c r="K264" s="4"/>
      <c r="L264" s="4"/>
    </row>
    <row r="265" spans="1:12" ht="49.5" hidden="1" customHeight="1">
      <c r="A265" s="57" t="s">
        <v>730</v>
      </c>
      <c r="B265" s="16" t="s">
        <v>731</v>
      </c>
      <c r="C265" s="4"/>
      <c r="D265" s="19"/>
      <c r="E265" s="21"/>
      <c r="F265" s="19"/>
      <c r="G265" s="19"/>
      <c r="H265" s="81"/>
      <c r="I265" s="81"/>
      <c r="J265" s="4"/>
      <c r="K265" s="4"/>
      <c r="L265" s="4"/>
    </row>
    <row r="266" spans="1:12" ht="35.1" customHeight="1">
      <c r="A266" s="998" t="s">
        <v>1784</v>
      </c>
      <c r="B266" s="1305" t="s">
        <v>94</v>
      </c>
      <c r="C266" s="1306"/>
      <c r="D266" s="1306"/>
      <c r="E266" s="1306"/>
      <c r="F266" s="1306"/>
      <c r="G266" s="1307"/>
      <c r="H266" s="22">
        <f>SUM(D267:D270)</f>
        <v>1</v>
      </c>
      <c r="I266" s="22">
        <f>COUNT(D267:D270)*2</f>
        <v>2</v>
      </c>
    </row>
    <row r="267" spans="1:12" ht="45.75" customHeight="1">
      <c r="A267" s="11" t="s">
        <v>1785</v>
      </c>
      <c r="B267" s="92" t="s">
        <v>733</v>
      </c>
      <c r="C267" s="34" t="s">
        <v>3256</v>
      </c>
      <c r="D267" s="192">
        <v>1</v>
      </c>
      <c r="E267" s="21" t="s">
        <v>377</v>
      </c>
      <c r="F267" s="23" t="s">
        <v>3257</v>
      </c>
      <c r="G267" s="44"/>
    </row>
    <row r="268" spans="1:12" ht="30.75" hidden="1" customHeight="1">
      <c r="A268" s="20"/>
      <c r="B268" s="636"/>
      <c r="C268" s="615" t="s">
        <v>3258</v>
      </c>
      <c r="D268" s="635"/>
      <c r="E268" s="613" t="s">
        <v>377</v>
      </c>
      <c r="F268" s="615" t="s">
        <v>3259</v>
      </c>
      <c r="G268" s="612"/>
      <c r="J268" s="22"/>
      <c r="L268" s="4"/>
    </row>
    <row r="269" spans="1:12" ht="47.25" hidden="1" customHeight="1">
      <c r="A269" s="20" t="s">
        <v>1788</v>
      </c>
      <c r="B269" s="636" t="s">
        <v>736</v>
      </c>
      <c r="C269" s="615" t="s">
        <v>3260</v>
      </c>
      <c r="D269" s="635"/>
      <c r="E269" s="613" t="s">
        <v>377</v>
      </c>
      <c r="F269" s="615" t="s">
        <v>3261</v>
      </c>
      <c r="G269" s="612"/>
      <c r="J269" s="22"/>
      <c r="L269" s="4"/>
    </row>
    <row r="270" spans="1:12" ht="75.75" hidden="1" customHeight="1">
      <c r="A270" s="20" t="s">
        <v>738</v>
      </c>
      <c r="B270" s="618" t="s">
        <v>739</v>
      </c>
      <c r="C270" s="614" t="s">
        <v>740</v>
      </c>
      <c r="D270" s="635"/>
      <c r="E270" s="613" t="s">
        <v>540</v>
      </c>
      <c r="F270" s="632" t="s">
        <v>3262</v>
      </c>
      <c r="G270" s="612"/>
      <c r="J270" s="22"/>
      <c r="L270" s="4"/>
    </row>
    <row r="271" spans="1:12" ht="40.35" hidden="1" customHeight="1">
      <c r="A271" s="137" t="s">
        <v>93</v>
      </c>
      <c r="B271" s="1366" t="s">
        <v>92</v>
      </c>
      <c r="C271" s="1458"/>
      <c r="D271" s="1458"/>
      <c r="E271" s="1458"/>
      <c r="F271" s="1458"/>
      <c r="G271" s="1459"/>
      <c r="H271" s="81">
        <f>SUM(D272:D273)</f>
        <v>0</v>
      </c>
      <c r="I271" s="81">
        <f>COUNT(D272:D273)*2</f>
        <v>0</v>
      </c>
      <c r="J271" s="4"/>
      <c r="K271" s="4"/>
      <c r="L271" s="4"/>
    </row>
    <row r="272" spans="1:12" ht="47.25" hidden="1" customHeight="1">
      <c r="A272" s="20" t="s">
        <v>741</v>
      </c>
      <c r="B272" s="92" t="s">
        <v>742</v>
      </c>
      <c r="C272" s="19"/>
      <c r="D272" s="19"/>
      <c r="E272" s="21"/>
      <c r="F272" s="19"/>
      <c r="G272" s="19"/>
      <c r="H272" s="81"/>
      <c r="I272" s="81"/>
      <c r="J272" s="4"/>
      <c r="K272" s="4"/>
      <c r="L272" s="4"/>
    </row>
    <row r="273" spans="1:12" ht="47.25" hidden="1" customHeight="1">
      <c r="A273" s="20" t="s">
        <v>743</v>
      </c>
      <c r="B273" s="12" t="s">
        <v>744</v>
      </c>
      <c r="C273" s="19"/>
      <c r="D273" s="19"/>
      <c r="E273" s="21"/>
      <c r="F273" s="19"/>
      <c r="G273" s="19"/>
      <c r="H273" s="81"/>
      <c r="I273" s="81"/>
      <c r="J273" s="4"/>
      <c r="K273" s="4"/>
      <c r="L273" s="4"/>
    </row>
    <row r="274" spans="1:12" ht="40.35" hidden="1" customHeight="1">
      <c r="A274" s="138" t="s">
        <v>91</v>
      </c>
      <c r="B274" s="1366" t="s">
        <v>90</v>
      </c>
      <c r="C274" s="1458"/>
      <c r="D274" s="1458"/>
      <c r="E274" s="1458"/>
      <c r="F274" s="1458"/>
      <c r="G274" s="1459"/>
      <c r="H274" s="81">
        <f>SUM(D275:D276)</f>
        <v>0</v>
      </c>
      <c r="I274" s="81">
        <f>COUNT(D275:D276)*2</f>
        <v>0</v>
      </c>
      <c r="J274" s="4"/>
      <c r="K274" s="4"/>
      <c r="L274" s="4"/>
    </row>
    <row r="275" spans="1:12" ht="31.5" hidden="1" customHeight="1">
      <c r="A275" s="20" t="s">
        <v>745</v>
      </c>
      <c r="B275" s="92" t="s">
        <v>746</v>
      </c>
      <c r="C275" s="19"/>
      <c r="D275" s="19"/>
      <c r="E275" s="21"/>
      <c r="F275" s="19"/>
      <c r="G275" s="19"/>
      <c r="H275" s="81"/>
      <c r="I275" s="81"/>
      <c r="J275" s="4"/>
      <c r="K275" s="4"/>
      <c r="L275" s="4"/>
    </row>
    <row r="276" spans="1:12" ht="47.25" hidden="1" customHeight="1">
      <c r="A276" s="20" t="s">
        <v>747</v>
      </c>
      <c r="B276" s="92" t="s">
        <v>748</v>
      </c>
      <c r="C276" s="19"/>
      <c r="D276" s="19"/>
      <c r="E276" s="21"/>
      <c r="F276" s="19"/>
      <c r="G276" s="19"/>
      <c r="H276" s="81"/>
      <c r="I276" s="81"/>
      <c r="J276" s="4"/>
      <c r="K276" s="4"/>
      <c r="L276" s="4"/>
    </row>
    <row r="277" spans="1:12" ht="40.35" hidden="1" customHeight="1">
      <c r="A277" s="137" t="s">
        <v>1791</v>
      </c>
      <c r="B277" s="1366" t="s">
        <v>88</v>
      </c>
      <c r="C277" s="1458"/>
      <c r="D277" s="1458"/>
      <c r="E277" s="1458"/>
      <c r="F277" s="1458"/>
      <c r="G277" s="1459"/>
      <c r="H277" s="81">
        <f>SUM(D278:D280)</f>
        <v>0</v>
      </c>
      <c r="I277" s="81">
        <f>COUNT(D278:D280)*2</f>
        <v>0</v>
      </c>
      <c r="J277" s="4"/>
      <c r="K277" s="4"/>
      <c r="L277" s="4"/>
    </row>
    <row r="278" spans="1:12" ht="47.25" hidden="1" customHeight="1">
      <c r="A278" s="20" t="s">
        <v>1793</v>
      </c>
      <c r="B278" s="92" t="s">
        <v>750</v>
      </c>
      <c r="C278" s="19"/>
      <c r="D278" s="19"/>
      <c r="E278" s="21"/>
      <c r="F278" s="19"/>
      <c r="G278" s="19"/>
      <c r="H278" s="81"/>
      <c r="I278" s="81"/>
      <c r="J278" s="4"/>
      <c r="K278" s="4"/>
      <c r="L278" s="4"/>
    </row>
    <row r="279" spans="1:12" ht="47.25" hidden="1" customHeight="1">
      <c r="A279" s="20" t="s">
        <v>752</v>
      </c>
      <c r="B279" s="92" t="s">
        <v>753</v>
      </c>
      <c r="C279" s="19"/>
      <c r="D279" s="19"/>
      <c r="E279" s="21"/>
      <c r="F279" s="19"/>
      <c r="G279" s="19"/>
      <c r="H279" s="81"/>
      <c r="I279" s="81"/>
      <c r="J279" s="4"/>
      <c r="K279" s="4"/>
      <c r="L279" s="4"/>
    </row>
    <row r="280" spans="1:12" ht="47.25" hidden="1" customHeight="1">
      <c r="A280" s="20" t="s">
        <v>1795</v>
      </c>
      <c r="B280" s="135" t="s">
        <v>755</v>
      </c>
      <c r="C280" s="19"/>
      <c r="D280" s="19"/>
      <c r="E280" s="21"/>
      <c r="F280" s="19"/>
      <c r="G280" s="19"/>
      <c r="H280" s="81"/>
      <c r="I280" s="81"/>
      <c r="J280" s="4"/>
      <c r="K280" s="4"/>
      <c r="L280" s="4"/>
    </row>
    <row r="281" spans="1:12" ht="40.35" hidden="1" customHeight="1">
      <c r="A281" s="137" t="s">
        <v>1796</v>
      </c>
      <c r="B281" s="1366" t="s">
        <v>86</v>
      </c>
      <c r="C281" s="1306"/>
      <c r="D281" s="1458"/>
      <c r="E281" s="1458"/>
      <c r="F281" s="1306"/>
      <c r="G281" s="1459"/>
      <c r="H281" s="22">
        <f>SUM(D282:D284)</f>
        <v>0</v>
      </c>
      <c r="I281" s="22">
        <f>COUNT(D282:D284)*2</f>
        <v>0</v>
      </c>
      <c r="J281" s="22" t="e">
        <f>H281*100/I281</f>
        <v>#DIV/0!</v>
      </c>
      <c r="L281" s="4"/>
    </row>
    <row r="282" spans="1:12" ht="57" hidden="1" customHeight="1">
      <c r="A282" s="20" t="s">
        <v>757</v>
      </c>
      <c r="B282" s="63" t="s">
        <v>758</v>
      </c>
      <c r="C282" s="63"/>
      <c r="D282" s="63"/>
      <c r="E282" s="63"/>
      <c r="F282" s="63"/>
      <c r="G282" s="63"/>
      <c r="H282" s="81"/>
      <c r="I282" s="81"/>
      <c r="J282" s="4"/>
      <c r="K282" s="4"/>
      <c r="L282" s="4"/>
    </row>
    <row r="283" spans="1:12" ht="63" hidden="1" customHeight="1">
      <c r="A283" s="20" t="s">
        <v>760</v>
      </c>
      <c r="B283" s="63" t="s">
        <v>761</v>
      </c>
      <c r="C283" s="63"/>
      <c r="D283" s="63"/>
      <c r="E283" s="63"/>
      <c r="F283" s="63"/>
      <c r="G283" s="63"/>
      <c r="H283" s="81"/>
      <c r="I283" s="81"/>
      <c r="J283" s="4"/>
      <c r="K283" s="4"/>
      <c r="L283" s="4"/>
    </row>
    <row r="284" spans="1:12" ht="63" hidden="1" customHeight="1">
      <c r="A284" s="20" t="s">
        <v>1803</v>
      </c>
      <c r="B284" s="636" t="s">
        <v>766</v>
      </c>
      <c r="C284" s="614" t="s">
        <v>767</v>
      </c>
      <c r="D284" s="612"/>
      <c r="E284" s="613" t="s">
        <v>341</v>
      </c>
      <c r="F284" s="614" t="s">
        <v>3263</v>
      </c>
      <c r="G284" s="612"/>
      <c r="J284" s="22"/>
      <c r="L284" s="4"/>
    </row>
    <row r="285" spans="1:12" ht="63" hidden="1" customHeight="1">
      <c r="A285" s="137" t="s">
        <v>85</v>
      </c>
      <c r="B285" s="1366" t="s">
        <v>84</v>
      </c>
      <c r="C285" s="1458"/>
      <c r="D285" s="1458"/>
      <c r="E285" s="1458"/>
      <c r="F285" s="1458"/>
      <c r="G285" s="1459"/>
      <c r="H285" s="81">
        <f>SUM(D286:D287)</f>
        <v>0</v>
      </c>
      <c r="I285" s="81">
        <f>COUNT(D286:D287)</f>
        <v>0</v>
      </c>
      <c r="J285" s="4"/>
      <c r="K285" s="4"/>
      <c r="L285" s="4"/>
    </row>
    <row r="286" spans="1:12" ht="63" hidden="1" customHeight="1">
      <c r="A286" s="20" t="s">
        <v>768</v>
      </c>
      <c r="B286" s="204" t="s">
        <v>769</v>
      </c>
      <c r="C286" s="41"/>
      <c r="D286" s="44"/>
      <c r="E286" s="21"/>
      <c r="F286" s="23"/>
      <c r="G286" s="44"/>
      <c r="H286" s="81"/>
      <c r="I286" s="81"/>
      <c r="J286" s="4"/>
      <c r="K286" s="4"/>
      <c r="L286" s="4"/>
    </row>
    <row r="287" spans="1:12" ht="30" hidden="1" customHeight="1">
      <c r="A287" s="20" t="s">
        <v>772</v>
      </c>
      <c r="B287" s="204" t="s">
        <v>773</v>
      </c>
      <c r="C287" s="19"/>
      <c r="D287" s="19"/>
      <c r="E287" s="21"/>
      <c r="F287" s="19"/>
      <c r="G287" s="19"/>
      <c r="H287" s="81"/>
      <c r="I287" s="81"/>
      <c r="J287" s="4"/>
      <c r="K287" s="4"/>
      <c r="L287" s="4"/>
    </row>
    <row r="288" spans="1:12" ht="18.75" customHeight="1">
      <c r="A288" s="80"/>
      <c r="B288" s="1450" t="s">
        <v>774</v>
      </c>
      <c r="C288" s="1532"/>
      <c r="D288" s="1452"/>
      <c r="E288" s="1452"/>
      <c r="F288" s="1532"/>
      <c r="G288" s="1452"/>
      <c r="H288" s="22">
        <f>H294+H297+H302+H308+H311+H315+H324+H342+H348+H352+H365+H378+H400+H412+H432+H289+H334+H338+H405+H439+H450+H457+H463</f>
        <v>57</v>
      </c>
      <c r="I288" s="22">
        <f>I294+I297+I302+I308+I311+I315+I324+I342+I348+I352+I365+I378+I400+I412+I432+I289+I334+I338+I405+I439+I450+I457+I463</f>
        <v>114</v>
      </c>
    </row>
    <row r="289" spans="1:12" ht="40.35" hidden="1" customHeight="1">
      <c r="A289" s="137" t="s">
        <v>1805</v>
      </c>
      <c r="B289" s="1366" t="s">
        <v>82</v>
      </c>
      <c r="C289" s="1458"/>
      <c r="D289" s="1458"/>
      <c r="E289" s="1458"/>
      <c r="F289" s="1458"/>
      <c r="G289" s="1459"/>
      <c r="H289" s="81">
        <f>SUM(D290:D293)</f>
        <v>0</v>
      </c>
      <c r="I289" s="81">
        <f>COUNT(D290:D293)*2</f>
        <v>0</v>
      </c>
      <c r="J289" s="4"/>
      <c r="K289" s="4"/>
      <c r="L289" s="4"/>
    </row>
    <row r="290" spans="1:12" ht="31.5" hidden="1" customHeight="1">
      <c r="A290" s="20" t="s">
        <v>1806</v>
      </c>
      <c r="B290" s="12" t="s">
        <v>776</v>
      </c>
      <c r="C290" s="23"/>
      <c r="D290" s="19"/>
      <c r="E290" s="21"/>
      <c r="F290" s="19"/>
      <c r="G290" s="19"/>
      <c r="H290" s="81"/>
      <c r="I290" s="81"/>
      <c r="J290" s="4"/>
      <c r="K290" s="4"/>
      <c r="L290" s="4"/>
    </row>
    <row r="291" spans="1:12" ht="63" hidden="1" customHeight="1">
      <c r="A291" s="20" t="s">
        <v>780</v>
      </c>
      <c r="B291" s="12" t="s">
        <v>781</v>
      </c>
      <c r="C291" s="92"/>
      <c r="D291" s="19"/>
      <c r="E291" s="21"/>
      <c r="F291" s="19"/>
      <c r="G291" s="19"/>
      <c r="H291" s="81"/>
      <c r="I291" s="81"/>
      <c r="J291" s="4"/>
      <c r="K291" s="4"/>
      <c r="L291" s="4"/>
    </row>
    <row r="292" spans="1:12" ht="31.5" hidden="1" customHeight="1">
      <c r="A292" s="20" t="s">
        <v>1809</v>
      </c>
      <c r="B292" s="12" t="s">
        <v>783</v>
      </c>
      <c r="C292" s="19"/>
      <c r="D292" s="19"/>
      <c r="E292" s="21"/>
      <c r="F292" s="19"/>
      <c r="G292" s="19"/>
      <c r="H292" s="81"/>
      <c r="I292" s="81"/>
      <c r="J292" s="4"/>
      <c r="K292" s="4"/>
      <c r="L292" s="4"/>
    </row>
    <row r="293" spans="1:12" ht="47.25" hidden="1" customHeight="1">
      <c r="A293" s="20" t="s">
        <v>1814</v>
      </c>
      <c r="B293" s="12" t="s">
        <v>795</v>
      </c>
      <c r="C293" s="19"/>
      <c r="D293" s="19"/>
      <c r="E293" s="21"/>
      <c r="F293" s="19"/>
      <c r="G293" s="19"/>
      <c r="H293" s="81"/>
      <c r="I293" s="81"/>
      <c r="J293" s="4"/>
      <c r="K293" s="4"/>
      <c r="L293" s="4"/>
    </row>
    <row r="294" spans="1:12" ht="35.1" customHeight="1">
      <c r="A294" s="999" t="s">
        <v>1817</v>
      </c>
      <c r="B294" s="1305" t="s">
        <v>80</v>
      </c>
      <c r="C294" s="1306"/>
      <c r="D294" s="1306"/>
      <c r="E294" s="1306"/>
      <c r="F294" s="1306"/>
      <c r="G294" s="1307"/>
      <c r="H294" s="22">
        <f>SUM(D295:D296)</f>
        <v>1</v>
      </c>
      <c r="I294" s="22">
        <f>COUNT(D295:D296)*2</f>
        <v>2</v>
      </c>
    </row>
    <row r="295" spans="1:12" ht="66.599999999999994" customHeight="1">
      <c r="A295" s="11" t="s">
        <v>1818</v>
      </c>
      <c r="B295" s="92" t="s">
        <v>798</v>
      </c>
      <c r="C295" s="34" t="s">
        <v>3264</v>
      </c>
      <c r="D295" s="279">
        <v>1</v>
      </c>
      <c r="E295" s="18" t="s">
        <v>653</v>
      </c>
      <c r="F295" s="116" t="s">
        <v>3265</v>
      </c>
      <c r="G295" s="44"/>
    </row>
    <row r="296" spans="1:12" ht="31.5" hidden="1" customHeight="1">
      <c r="A296" s="20" t="s">
        <v>1828</v>
      </c>
      <c r="B296" s="92" t="s">
        <v>804</v>
      </c>
      <c r="C296" s="19"/>
      <c r="D296" s="19"/>
      <c r="E296" s="21"/>
      <c r="F296" s="19"/>
      <c r="G296" s="19"/>
      <c r="H296" s="81"/>
      <c r="I296" s="81"/>
      <c r="J296" s="4"/>
      <c r="K296" s="4"/>
      <c r="L296" s="4"/>
    </row>
    <row r="297" spans="1:12" ht="35.1" customHeight="1">
      <c r="A297" s="999" t="s">
        <v>1831</v>
      </c>
      <c r="B297" s="1305" t="s">
        <v>78</v>
      </c>
      <c r="C297" s="1306"/>
      <c r="D297" s="1306"/>
      <c r="E297" s="1306"/>
      <c r="F297" s="1306"/>
      <c r="G297" s="1307"/>
      <c r="H297" s="22">
        <f>SUM(D298:D301)</f>
        <v>1</v>
      </c>
      <c r="I297" s="22">
        <f>COUNT(D298:D301)*2</f>
        <v>2</v>
      </c>
    </row>
    <row r="298" spans="1:12" ht="78" customHeight="1">
      <c r="A298" s="11" t="s">
        <v>1833</v>
      </c>
      <c r="B298" s="92" t="s">
        <v>807</v>
      </c>
      <c r="C298" s="34" t="s">
        <v>3266</v>
      </c>
      <c r="D298" s="44">
        <v>1</v>
      </c>
      <c r="E298" s="18" t="s">
        <v>540</v>
      </c>
      <c r="F298" s="23" t="s">
        <v>3267</v>
      </c>
      <c r="G298" s="44"/>
    </row>
    <row r="299" spans="1:12" ht="63" hidden="1" customHeight="1">
      <c r="A299" s="20" t="s">
        <v>1839</v>
      </c>
      <c r="B299" s="23" t="s">
        <v>812</v>
      </c>
      <c r="C299" s="92"/>
      <c r="D299" s="19"/>
      <c r="E299" s="21"/>
      <c r="F299" s="19"/>
      <c r="G299" s="19"/>
      <c r="H299" s="81"/>
      <c r="I299" s="81"/>
      <c r="J299" s="4"/>
      <c r="K299" s="4"/>
      <c r="L299" s="4"/>
    </row>
    <row r="300" spans="1:12" ht="47.25" hidden="1" customHeight="1">
      <c r="A300" s="145"/>
      <c r="B300" s="92"/>
      <c r="C300" s="195"/>
      <c r="D300" s="19"/>
      <c r="E300" s="21"/>
      <c r="F300" s="19"/>
      <c r="G300" s="19"/>
      <c r="H300" s="81"/>
      <c r="I300" s="81"/>
      <c r="J300" s="4"/>
      <c r="K300" s="4"/>
      <c r="L300" s="4"/>
    </row>
    <row r="301" spans="1:12" ht="47.25" hidden="1" customHeight="1">
      <c r="A301" s="20" t="s">
        <v>825</v>
      </c>
      <c r="B301" s="92" t="s">
        <v>826</v>
      </c>
      <c r="C301" s="19"/>
      <c r="D301" s="19"/>
      <c r="E301" s="21"/>
      <c r="F301" s="19"/>
      <c r="G301" s="19"/>
      <c r="H301" s="81"/>
      <c r="I301" s="81"/>
      <c r="J301" s="4"/>
      <c r="K301" s="4"/>
      <c r="L301" s="4"/>
    </row>
    <row r="302" spans="1:12" ht="35.1" customHeight="1">
      <c r="A302" s="999" t="s">
        <v>1858</v>
      </c>
      <c r="B302" s="1305" t="s">
        <v>76</v>
      </c>
      <c r="C302" s="1306"/>
      <c r="D302" s="1306"/>
      <c r="E302" s="1306"/>
      <c r="F302" s="1306"/>
      <c r="G302" s="1307"/>
      <c r="H302" s="22">
        <f>SUM(D303:D307)</f>
        <v>2</v>
      </c>
      <c r="I302" s="22">
        <f>COUNT(D303:D307)*2</f>
        <v>4</v>
      </c>
    </row>
    <row r="303" spans="1:12" ht="45.75" customHeight="1">
      <c r="A303" s="11" t="s">
        <v>1859</v>
      </c>
      <c r="B303" s="12" t="s">
        <v>828</v>
      </c>
      <c r="C303" s="16" t="s">
        <v>829</v>
      </c>
      <c r="D303" s="14">
        <v>1</v>
      </c>
      <c r="E303" s="21" t="s">
        <v>379</v>
      </c>
      <c r="F303" s="16" t="s">
        <v>3268</v>
      </c>
      <c r="G303" s="44"/>
    </row>
    <row r="304" spans="1:12" ht="45.75" hidden="1" customHeight="1">
      <c r="A304" s="20" t="s">
        <v>1861</v>
      </c>
      <c r="B304" s="16" t="s">
        <v>832</v>
      </c>
      <c r="C304" s="16"/>
      <c r="D304" s="14"/>
      <c r="E304" s="21"/>
      <c r="F304" s="16"/>
      <c r="G304" s="44"/>
      <c r="H304" s="86"/>
      <c r="I304" s="86"/>
      <c r="J304" s="4"/>
      <c r="K304" s="4"/>
      <c r="L304" s="4"/>
    </row>
    <row r="305" spans="1:12" ht="47.25" hidden="1" customHeight="1">
      <c r="A305" s="20" t="s">
        <v>1863</v>
      </c>
      <c r="B305" s="626" t="s">
        <v>838</v>
      </c>
      <c r="C305" s="618" t="s">
        <v>839</v>
      </c>
      <c r="D305" s="619"/>
      <c r="E305" s="613" t="s">
        <v>540</v>
      </c>
      <c r="F305" s="618" t="s">
        <v>3269</v>
      </c>
      <c r="G305" s="612"/>
      <c r="J305" s="22"/>
      <c r="L305" s="4"/>
    </row>
    <row r="306" spans="1:12" ht="15.75" hidden="1" customHeight="1">
      <c r="A306" s="20" t="s">
        <v>1865</v>
      </c>
      <c r="B306" s="12" t="s">
        <v>843</v>
      </c>
      <c r="C306" s="19"/>
      <c r="D306" s="19"/>
      <c r="E306" s="21"/>
      <c r="F306" s="19"/>
      <c r="G306" s="19"/>
      <c r="H306" s="81"/>
      <c r="I306" s="81"/>
      <c r="J306" s="4"/>
      <c r="K306" s="4"/>
      <c r="L306" s="4"/>
    </row>
    <row r="307" spans="1:12" ht="39.950000000000003" customHeight="1">
      <c r="A307" s="11" t="s">
        <v>1866</v>
      </c>
      <c r="B307" s="12" t="s">
        <v>847</v>
      </c>
      <c r="C307" s="12" t="s">
        <v>848</v>
      </c>
      <c r="D307" s="14">
        <v>1</v>
      </c>
      <c r="E307" s="21" t="s">
        <v>653</v>
      </c>
      <c r="F307" s="16" t="s">
        <v>852</v>
      </c>
      <c r="G307" s="44"/>
    </row>
    <row r="308" spans="1:12" ht="35.1" customHeight="1">
      <c r="A308" s="999" t="s">
        <v>1868</v>
      </c>
      <c r="B308" s="1305" t="s">
        <v>74</v>
      </c>
      <c r="C308" s="1543"/>
      <c r="D308" s="1306"/>
      <c r="E308" s="1306"/>
      <c r="F308" s="1306"/>
      <c r="G308" s="1307"/>
      <c r="H308" s="22">
        <f>SUM(D309:D310)</f>
        <v>2</v>
      </c>
      <c r="I308" s="22">
        <f>COUNT(D309:D310)*2</f>
        <v>4</v>
      </c>
    </row>
    <row r="309" spans="1:12" ht="56.1" customHeight="1">
      <c r="A309" s="11" t="s">
        <v>1870</v>
      </c>
      <c r="B309" s="16" t="s">
        <v>854</v>
      </c>
      <c r="C309" s="126" t="s">
        <v>855</v>
      </c>
      <c r="D309" s="44">
        <v>1</v>
      </c>
      <c r="E309" s="21" t="s">
        <v>379</v>
      </c>
      <c r="F309" s="23" t="s">
        <v>3270</v>
      </c>
      <c r="G309" s="44"/>
    </row>
    <row r="310" spans="1:12" ht="30" customHeight="1">
      <c r="A310" s="11" t="s">
        <v>1872</v>
      </c>
      <c r="B310" s="16" t="s">
        <v>858</v>
      </c>
      <c r="C310" s="16" t="s">
        <v>2708</v>
      </c>
      <c r="D310" s="44">
        <v>1</v>
      </c>
      <c r="E310" s="21" t="s">
        <v>379</v>
      </c>
      <c r="F310" s="34" t="s">
        <v>3271</v>
      </c>
      <c r="G310" s="44"/>
    </row>
    <row r="311" spans="1:12" ht="35.1" customHeight="1">
      <c r="A311" s="999" t="s">
        <v>1875</v>
      </c>
      <c r="B311" s="1305" t="s">
        <v>72</v>
      </c>
      <c r="C311" s="1306"/>
      <c r="D311" s="1306"/>
      <c r="E311" s="1306"/>
      <c r="F311" s="1306"/>
      <c r="G311" s="1307"/>
      <c r="H311" s="22">
        <f>SUM(D312:D314)</f>
        <v>2</v>
      </c>
      <c r="I311" s="22">
        <f>COUNT(D312:D314)*2</f>
        <v>4</v>
      </c>
    </row>
    <row r="312" spans="1:12" ht="30" customHeight="1">
      <c r="A312" s="11" t="s">
        <v>1877</v>
      </c>
      <c r="B312" s="23" t="s">
        <v>861</v>
      </c>
      <c r="C312" s="34" t="s">
        <v>3272</v>
      </c>
      <c r="D312" s="44">
        <v>1</v>
      </c>
      <c r="E312" s="21" t="s">
        <v>648</v>
      </c>
      <c r="F312" s="23" t="s">
        <v>3273</v>
      </c>
      <c r="G312" s="44"/>
    </row>
    <row r="313" spans="1:12" ht="30" customHeight="1">
      <c r="A313" s="11" t="s">
        <v>1881</v>
      </c>
      <c r="B313" s="23" t="s">
        <v>864</v>
      </c>
      <c r="C313" s="16" t="s">
        <v>3275</v>
      </c>
      <c r="D313" s="44">
        <v>1</v>
      </c>
      <c r="E313" s="21" t="s">
        <v>540</v>
      </c>
      <c r="F313" s="23" t="s">
        <v>3274</v>
      </c>
      <c r="G313" s="44"/>
    </row>
    <row r="314" spans="1:12" ht="30" hidden="1" customHeight="1">
      <c r="A314" s="20"/>
      <c r="C314" s="16" t="s">
        <v>866</v>
      </c>
      <c r="D314" s="44"/>
      <c r="E314" s="21" t="s">
        <v>648</v>
      </c>
      <c r="F314" s="23" t="s">
        <v>3274</v>
      </c>
      <c r="G314" s="44"/>
      <c r="J314" s="22"/>
      <c r="L314" s="4"/>
    </row>
    <row r="315" spans="1:12" ht="35.1" customHeight="1">
      <c r="A315" s="999" t="s">
        <v>1885</v>
      </c>
      <c r="B315" s="1305" t="s">
        <v>70</v>
      </c>
      <c r="C315" s="1306"/>
      <c r="D315" s="1306"/>
      <c r="E315" s="1306"/>
      <c r="F315" s="1306"/>
      <c r="G315" s="1307"/>
      <c r="H315" s="22">
        <f>SUM(D316:D323)</f>
        <v>5</v>
      </c>
      <c r="I315" s="22">
        <f>COUNT(D316:D323)*2</f>
        <v>10</v>
      </c>
    </row>
    <row r="316" spans="1:12" ht="60" customHeight="1">
      <c r="A316" s="11" t="s">
        <v>1887</v>
      </c>
      <c r="B316" s="12" t="s">
        <v>2964</v>
      </c>
      <c r="C316" s="16" t="s">
        <v>871</v>
      </c>
      <c r="D316" s="44">
        <v>1</v>
      </c>
      <c r="E316" s="123" t="s">
        <v>271</v>
      </c>
      <c r="F316" s="16" t="s">
        <v>2965</v>
      </c>
      <c r="G316" s="44"/>
    </row>
    <row r="317" spans="1:12" ht="110.1" customHeight="1">
      <c r="A317" s="11"/>
      <c r="B317" s="12"/>
      <c r="C317" s="16" t="s">
        <v>1889</v>
      </c>
      <c r="D317" s="96">
        <v>1</v>
      </c>
      <c r="E317" s="16" t="s">
        <v>540</v>
      </c>
      <c r="F317" s="16" t="s">
        <v>1890</v>
      </c>
      <c r="G317" s="44"/>
    </row>
    <row r="318" spans="1:12" ht="63" customHeight="1">
      <c r="A318" s="11" t="s">
        <v>1891</v>
      </c>
      <c r="B318" s="42" t="s">
        <v>878</v>
      </c>
      <c r="C318" s="42" t="s">
        <v>879</v>
      </c>
      <c r="D318" s="245">
        <v>1</v>
      </c>
      <c r="E318" s="639" t="s">
        <v>648</v>
      </c>
      <c r="F318" s="136" t="s">
        <v>3276</v>
      </c>
      <c r="G318" s="245"/>
    </row>
    <row r="319" spans="1:12" ht="45" hidden="1" customHeight="1">
      <c r="A319" s="20"/>
      <c r="B319" s="626"/>
      <c r="C319" s="618" t="s">
        <v>880</v>
      </c>
      <c r="D319" s="612"/>
      <c r="E319" s="640" t="s">
        <v>653</v>
      </c>
      <c r="F319" s="615" t="s">
        <v>3277</v>
      </c>
      <c r="G319" s="612"/>
      <c r="J319" s="22"/>
      <c r="L319" s="4"/>
    </row>
    <row r="320" spans="1:12" ht="75" customHeight="1">
      <c r="A320" s="11" t="s">
        <v>1893</v>
      </c>
      <c r="B320" s="12" t="s">
        <v>882</v>
      </c>
      <c r="C320" s="218" t="s">
        <v>883</v>
      </c>
      <c r="D320" s="14">
        <v>1</v>
      </c>
      <c r="E320" s="21" t="s">
        <v>379</v>
      </c>
      <c r="F320" s="16" t="s">
        <v>3278</v>
      </c>
      <c r="G320" s="44"/>
    </row>
    <row r="321" spans="1:12" ht="63" hidden="1" customHeight="1">
      <c r="A321" s="20"/>
      <c r="B321" s="12"/>
      <c r="C321" s="16" t="s">
        <v>888</v>
      </c>
      <c r="D321" s="96"/>
      <c r="E321" s="16" t="s">
        <v>653</v>
      </c>
      <c r="F321" s="16" t="s">
        <v>3279</v>
      </c>
      <c r="G321" s="44"/>
      <c r="J321" s="22"/>
      <c r="L321" s="4"/>
    </row>
    <row r="322" spans="1:12" ht="63" customHeight="1">
      <c r="A322" s="11" t="s">
        <v>1896</v>
      </c>
      <c r="B322" s="12" t="s">
        <v>890</v>
      </c>
      <c r="C322" s="13" t="s">
        <v>1897</v>
      </c>
      <c r="D322" s="14">
        <v>1</v>
      </c>
      <c r="E322" s="21" t="s">
        <v>540</v>
      </c>
      <c r="F322" s="16" t="s">
        <v>1898</v>
      </c>
      <c r="G322" s="44"/>
    </row>
    <row r="323" spans="1:12" ht="31.5" hidden="1" customHeight="1">
      <c r="A323" s="20" t="s">
        <v>1899</v>
      </c>
      <c r="B323" s="12" t="s">
        <v>893</v>
      </c>
      <c r="C323" s="19"/>
      <c r="D323" s="19"/>
      <c r="E323" s="21"/>
      <c r="F323" s="19"/>
      <c r="G323" s="19"/>
      <c r="H323" s="81"/>
      <c r="I323" s="81"/>
      <c r="J323" s="4"/>
      <c r="K323" s="4"/>
      <c r="L323" s="4"/>
    </row>
    <row r="324" spans="1:12" ht="35.1" customHeight="1">
      <c r="A324" s="999" t="s">
        <v>1900</v>
      </c>
      <c r="B324" s="1305" t="s">
        <v>68</v>
      </c>
      <c r="C324" s="1306"/>
      <c r="D324" s="1306"/>
      <c r="E324" s="1306"/>
      <c r="F324" s="1306"/>
      <c r="G324" s="1307"/>
      <c r="H324" s="22">
        <f>SUM(D325:D333)</f>
        <v>4</v>
      </c>
      <c r="I324" s="22">
        <f>COUNT(D325:D333)*2</f>
        <v>8</v>
      </c>
    </row>
    <row r="325" spans="1:12" ht="47.25" customHeight="1">
      <c r="A325" s="11" t="s">
        <v>1902</v>
      </c>
      <c r="B325" s="12" t="s">
        <v>897</v>
      </c>
      <c r="C325" s="23" t="s">
        <v>3280</v>
      </c>
      <c r="D325" s="44">
        <v>1</v>
      </c>
      <c r="E325" s="21" t="s">
        <v>648</v>
      </c>
      <c r="F325" s="34" t="s">
        <v>6875</v>
      </c>
      <c r="G325" s="44"/>
    </row>
    <row r="326" spans="1:12" ht="47.25" hidden="1" customHeight="1">
      <c r="A326" s="20" t="s">
        <v>1905</v>
      </c>
      <c r="B326" s="626" t="s">
        <v>901</v>
      </c>
      <c r="C326" s="618" t="s">
        <v>3281</v>
      </c>
      <c r="D326" s="612"/>
      <c r="E326" s="613" t="s">
        <v>648</v>
      </c>
      <c r="F326" s="618" t="s">
        <v>903</v>
      </c>
      <c r="G326" s="612"/>
      <c r="J326" s="22"/>
      <c r="L326" s="4"/>
    </row>
    <row r="327" spans="1:12" ht="31.5" hidden="1" customHeight="1">
      <c r="A327" s="20" t="s">
        <v>1907</v>
      </c>
      <c r="B327" s="12" t="s">
        <v>905</v>
      </c>
      <c r="C327" s="16"/>
      <c r="D327" s="19"/>
      <c r="E327" s="21"/>
      <c r="F327" s="16"/>
      <c r="G327" s="19"/>
      <c r="H327" s="81"/>
      <c r="I327" s="81"/>
      <c r="J327" s="4"/>
      <c r="K327" s="4"/>
      <c r="L327" s="4"/>
    </row>
    <row r="328" spans="1:12" ht="90">
      <c r="A328" s="11" t="s">
        <v>1908</v>
      </c>
      <c r="B328" s="42" t="s">
        <v>909</v>
      </c>
      <c r="C328" s="34" t="s">
        <v>3282</v>
      </c>
      <c r="D328" s="44">
        <v>1</v>
      </c>
      <c r="E328" s="21" t="s">
        <v>648</v>
      </c>
      <c r="F328" s="23" t="s">
        <v>3283</v>
      </c>
      <c r="G328" s="44"/>
    </row>
    <row r="329" spans="1:12" ht="87.95" customHeight="1">
      <c r="A329" s="11"/>
      <c r="B329" s="42"/>
      <c r="C329" s="34" t="s">
        <v>3284</v>
      </c>
      <c r="D329" s="44">
        <v>1</v>
      </c>
      <c r="E329" s="21" t="s">
        <v>648</v>
      </c>
      <c r="F329" s="23" t="s">
        <v>3285</v>
      </c>
      <c r="G329" s="44"/>
    </row>
    <row r="330" spans="1:12" ht="30.95" customHeight="1">
      <c r="A330" s="11" t="s">
        <v>1913</v>
      </c>
      <c r="B330" s="12" t="s">
        <v>913</v>
      </c>
      <c r="C330" s="34" t="s">
        <v>1914</v>
      </c>
      <c r="D330" s="44">
        <v>1</v>
      </c>
      <c r="E330" s="21" t="s">
        <v>369</v>
      </c>
      <c r="F330" s="34" t="s">
        <v>3286</v>
      </c>
      <c r="G330" s="44"/>
    </row>
    <row r="331" spans="1:12" ht="45" hidden="1" customHeight="1">
      <c r="A331" s="20" t="s">
        <v>1916</v>
      </c>
      <c r="B331" s="626" t="s">
        <v>917</v>
      </c>
      <c r="C331" s="614" t="s">
        <v>1917</v>
      </c>
      <c r="D331" s="612"/>
      <c r="E331" s="613" t="s">
        <v>648</v>
      </c>
      <c r="F331" s="615" t="s">
        <v>3287</v>
      </c>
      <c r="G331" s="612"/>
      <c r="J331" s="22"/>
      <c r="L331" s="4"/>
    </row>
    <row r="332" spans="1:12" ht="30" hidden="1" customHeight="1">
      <c r="A332" s="20"/>
      <c r="B332" s="626"/>
      <c r="C332" s="615" t="s">
        <v>920</v>
      </c>
      <c r="D332" s="612"/>
      <c r="E332" s="613" t="s">
        <v>648</v>
      </c>
      <c r="F332" s="615" t="s">
        <v>3288</v>
      </c>
      <c r="G332" s="612"/>
      <c r="J332" s="22"/>
      <c r="L332" s="4"/>
    </row>
    <row r="333" spans="1:12" ht="47.25" hidden="1" customHeight="1">
      <c r="A333" s="20" t="s">
        <v>1920</v>
      </c>
      <c r="B333" s="626" t="s">
        <v>922</v>
      </c>
      <c r="C333" s="641" t="s">
        <v>2508</v>
      </c>
      <c r="D333" s="612"/>
      <c r="E333" s="613" t="s">
        <v>648</v>
      </c>
      <c r="F333" s="615" t="s">
        <v>3289</v>
      </c>
      <c r="G333" s="612"/>
      <c r="J333" s="22"/>
      <c r="L333" s="4"/>
    </row>
    <row r="334" spans="1:12" ht="40.35" hidden="1" customHeight="1">
      <c r="A334" s="137" t="s">
        <v>1921</v>
      </c>
      <c r="B334" s="1366" t="s">
        <v>66</v>
      </c>
      <c r="C334" s="1458"/>
      <c r="D334" s="1458"/>
      <c r="E334" s="1458"/>
      <c r="F334" s="1458"/>
      <c r="G334" s="1459"/>
      <c r="H334" s="81">
        <f>SUM(D335:D337)</f>
        <v>0</v>
      </c>
      <c r="I334" s="81">
        <f>COUNT(D335:D337)*2</f>
        <v>0</v>
      </c>
      <c r="J334" s="4"/>
      <c r="K334" s="4"/>
      <c r="L334" s="4"/>
    </row>
    <row r="335" spans="1:12" ht="31.5" hidden="1" customHeight="1">
      <c r="A335" s="20" t="s">
        <v>1922</v>
      </c>
      <c r="B335" s="12" t="s">
        <v>925</v>
      </c>
      <c r="C335" s="19"/>
      <c r="D335" s="19"/>
      <c r="E335" s="21"/>
      <c r="F335" s="19"/>
      <c r="G335" s="19"/>
      <c r="H335" s="81"/>
      <c r="I335" s="81"/>
      <c r="J335" s="4"/>
      <c r="K335" s="4"/>
      <c r="L335" s="4"/>
    </row>
    <row r="336" spans="1:12" ht="47.25" hidden="1" customHeight="1">
      <c r="A336" s="20" t="s">
        <v>1923</v>
      </c>
      <c r="B336" s="12" t="s">
        <v>932</v>
      </c>
      <c r="C336" s="19"/>
      <c r="D336" s="19"/>
      <c r="E336" s="21"/>
      <c r="F336" s="19"/>
      <c r="G336" s="19"/>
      <c r="H336" s="81"/>
      <c r="I336" s="81"/>
      <c r="J336" s="4"/>
      <c r="K336" s="4"/>
      <c r="L336" s="4"/>
    </row>
    <row r="337" spans="1:12" ht="31.5" hidden="1" customHeight="1">
      <c r="A337" s="20" t="s">
        <v>1924</v>
      </c>
      <c r="B337" s="12" t="s">
        <v>939</v>
      </c>
      <c r="C337" s="19"/>
      <c r="D337" s="19"/>
      <c r="E337" s="21"/>
      <c r="F337" s="19"/>
      <c r="G337" s="19"/>
      <c r="H337" s="81"/>
      <c r="I337" s="81"/>
      <c r="J337" s="4"/>
      <c r="K337" s="4"/>
      <c r="L337" s="4"/>
    </row>
    <row r="338" spans="1:12" ht="40.35" hidden="1" customHeight="1">
      <c r="A338" s="137" t="s">
        <v>1925</v>
      </c>
      <c r="B338" s="1366" t="s">
        <v>64</v>
      </c>
      <c r="C338" s="1458"/>
      <c r="D338" s="1458"/>
      <c r="E338" s="1458"/>
      <c r="F338" s="1458"/>
      <c r="G338" s="1459"/>
      <c r="H338" s="81">
        <f>SUM(D339:D341)</f>
        <v>0</v>
      </c>
      <c r="I338" s="81">
        <f>COUNT(D339:D341)*2</f>
        <v>0</v>
      </c>
      <c r="J338" s="4"/>
      <c r="K338" s="4"/>
      <c r="L338" s="4"/>
    </row>
    <row r="339" spans="1:12" ht="60" hidden="1" customHeight="1">
      <c r="A339" s="20" t="s">
        <v>1926</v>
      </c>
      <c r="B339" s="23" t="s">
        <v>943</v>
      </c>
      <c r="C339" s="19"/>
      <c r="D339" s="19"/>
      <c r="E339" s="21"/>
      <c r="F339" s="19"/>
      <c r="G339" s="19"/>
      <c r="H339" s="81"/>
      <c r="I339" s="81"/>
      <c r="J339" s="4"/>
      <c r="K339" s="4"/>
      <c r="L339" s="4"/>
    </row>
    <row r="340" spans="1:12" ht="45" hidden="1" customHeight="1">
      <c r="A340" s="20" t="s">
        <v>944</v>
      </c>
      <c r="B340" s="23" t="s">
        <v>945</v>
      </c>
      <c r="C340" s="19"/>
      <c r="D340" s="19"/>
      <c r="E340" s="21"/>
      <c r="F340" s="19"/>
      <c r="G340" s="19"/>
      <c r="H340" s="81"/>
      <c r="I340" s="81"/>
      <c r="J340" s="4"/>
      <c r="K340" s="4"/>
      <c r="L340" s="4"/>
    </row>
    <row r="341" spans="1:12" ht="78.75" hidden="1" customHeight="1">
      <c r="A341" s="20" t="s">
        <v>1927</v>
      </c>
      <c r="B341" s="92" t="s">
        <v>947</v>
      </c>
      <c r="C341" s="19"/>
      <c r="D341" s="19"/>
      <c r="E341" s="21"/>
      <c r="F341" s="19"/>
      <c r="G341" s="19"/>
      <c r="H341" s="81"/>
      <c r="I341" s="81"/>
      <c r="J341" s="4"/>
      <c r="K341" s="4"/>
      <c r="L341" s="4"/>
    </row>
    <row r="342" spans="1:12" ht="40.35" hidden="1" customHeight="1">
      <c r="A342" s="137" t="s">
        <v>2513</v>
      </c>
      <c r="B342" s="1366" t="s">
        <v>62</v>
      </c>
      <c r="C342" s="1306"/>
      <c r="D342" s="1458"/>
      <c r="E342" s="1458"/>
      <c r="F342" s="1306"/>
      <c r="G342" s="1459"/>
      <c r="H342" s="22">
        <f>SUM(D343:D347)</f>
        <v>0</v>
      </c>
      <c r="I342" s="22">
        <f>COUNT(D343:D347)*2</f>
        <v>0</v>
      </c>
      <c r="J342" s="22" t="e">
        <f>H342*100/I342</f>
        <v>#DIV/0!</v>
      </c>
      <c r="L342" s="4"/>
    </row>
    <row r="343" spans="1:12" ht="31.5" hidden="1" customHeight="1">
      <c r="A343" s="20" t="s">
        <v>1929</v>
      </c>
      <c r="B343" s="12" t="s">
        <v>949</v>
      </c>
      <c r="C343" s="19"/>
      <c r="D343" s="19"/>
      <c r="E343" s="21"/>
      <c r="F343" s="19"/>
      <c r="G343" s="19"/>
      <c r="H343" s="81"/>
      <c r="I343" s="81"/>
      <c r="J343" s="4"/>
      <c r="K343" s="4"/>
      <c r="L343" s="4"/>
    </row>
    <row r="344" spans="1:12" ht="31.5" hidden="1" customHeight="1">
      <c r="A344" s="20" t="s">
        <v>1930</v>
      </c>
      <c r="B344" s="12" t="s">
        <v>956</v>
      </c>
      <c r="C344" s="19"/>
      <c r="D344" s="19"/>
      <c r="E344" s="21"/>
      <c r="F344" s="19"/>
      <c r="G344" s="19"/>
      <c r="H344" s="81"/>
      <c r="I344" s="81"/>
      <c r="J344" s="4"/>
      <c r="K344" s="4"/>
      <c r="L344" s="4"/>
    </row>
    <row r="345" spans="1:12" ht="65.25" hidden="1" customHeight="1">
      <c r="A345" s="20" t="s">
        <v>2514</v>
      </c>
      <c r="B345" s="12" t="s">
        <v>962</v>
      </c>
      <c r="C345" s="16" t="s">
        <v>3290</v>
      </c>
      <c r="D345" s="44"/>
      <c r="E345" s="29" t="s">
        <v>540</v>
      </c>
      <c r="F345" s="23" t="s">
        <v>3291</v>
      </c>
      <c r="G345" s="44"/>
      <c r="J345" s="22"/>
      <c r="L345" s="4"/>
    </row>
    <row r="346" spans="1:12" ht="63" hidden="1" customHeight="1">
      <c r="A346" s="20" t="s">
        <v>1931</v>
      </c>
      <c r="B346" s="42" t="s">
        <v>970</v>
      </c>
      <c r="C346" s="19"/>
      <c r="D346" s="19"/>
      <c r="E346" s="21"/>
      <c r="F346" s="19"/>
      <c r="G346" s="19"/>
      <c r="H346" s="81"/>
      <c r="I346" s="81"/>
      <c r="J346" s="4"/>
      <c r="K346" s="4"/>
      <c r="L346" s="4"/>
    </row>
    <row r="347" spans="1:12" ht="31.5" hidden="1" customHeight="1">
      <c r="A347" s="20" t="s">
        <v>1933</v>
      </c>
      <c r="B347" s="12" t="s">
        <v>981</v>
      </c>
      <c r="C347" s="19"/>
      <c r="D347" s="19"/>
      <c r="E347" s="21"/>
      <c r="F347" s="19"/>
      <c r="G347" s="19"/>
      <c r="H347" s="81"/>
      <c r="I347" s="81"/>
      <c r="J347" s="4"/>
      <c r="K347" s="4"/>
      <c r="L347" s="4"/>
    </row>
    <row r="348" spans="1:12" ht="35.1" customHeight="1">
      <c r="A348" s="999" t="s">
        <v>1934</v>
      </c>
      <c r="B348" s="1305" t="s">
        <v>60</v>
      </c>
      <c r="C348" s="1306"/>
      <c r="D348" s="1306"/>
      <c r="E348" s="1306"/>
      <c r="F348" s="1306"/>
      <c r="G348" s="1307"/>
      <c r="H348" s="22">
        <f>SUM(D349:D351)</f>
        <v>2</v>
      </c>
      <c r="I348" s="22">
        <f>COUNT(D349:D351)*2</f>
        <v>4</v>
      </c>
    </row>
    <row r="349" spans="1:12" ht="31.5" customHeight="1">
      <c r="A349" s="11" t="s">
        <v>1935</v>
      </c>
      <c r="B349" s="135" t="s">
        <v>990</v>
      </c>
      <c r="C349" s="46" t="s">
        <v>991</v>
      </c>
      <c r="D349" s="245">
        <v>1</v>
      </c>
      <c r="E349" s="50" t="s">
        <v>341</v>
      </c>
      <c r="F349" s="136" t="s">
        <v>3292</v>
      </c>
      <c r="G349" s="245"/>
    </row>
    <row r="350" spans="1:12" ht="31.5" hidden="1" customHeight="1">
      <c r="A350" s="20" t="s">
        <v>992</v>
      </c>
      <c r="B350" s="92" t="s">
        <v>993</v>
      </c>
      <c r="C350" s="19"/>
      <c r="D350" s="19"/>
      <c r="E350" s="21"/>
      <c r="F350" s="19"/>
      <c r="G350" s="19"/>
      <c r="H350" s="81"/>
      <c r="I350" s="81"/>
      <c r="J350" s="4"/>
      <c r="K350" s="4"/>
      <c r="L350" s="4"/>
    </row>
    <row r="351" spans="1:12" ht="45" customHeight="1">
      <c r="A351" s="11" t="s">
        <v>1936</v>
      </c>
      <c r="B351" s="92" t="s">
        <v>995</v>
      </c>
      <c r="C351" s="34" t="s">
        <v>3293</v>
      </c>
      <c r="D351" s="44">
        <v>1</v>
      </c>
      <c r="E351" s="21" t="s">
        <v>540</v>
      </c>
      <c r="F351" s="23" t="s">
        <v>3294</v>
      </c>
      <c r="G351" s="44"/>
    </row>
    <row r="352" spans="1:12" ht="35.1" customHeight="1">
      <c r="A352" s="999" t="s">
        <v>1939</v>
      </c>
      <c r="B352" s="1305" t="s">
        <v>58</v>
      </c>
      <c r="C352" s="1306"/>
      <c r="D352" s="1306"/>
      <c r="E352" s="1306"/>
      <c r="F352" s="1306"/>
      <c r="G352" s="1307"/>
      <c r="H352" s="22">
        <f>SUM(D353:D364)</f>
        <v>4</v>
      </c>
      <c r="I352" s="22">
        <f>COUNT(D353:D364)*2</f>
        <v>8</v>
      </c>
    </row>
    <row r="353" spans="1:12" ht="31.5" hidden="1" customHeight="1">
      <c r="A353" s="20" t="s">
        <v>997</v>
      </c>
      <c r="B353" s="92" t="s">
        <v>998</v>
      </c>
      <c r="C353" s="19"/>
      <c r="D353" s="19"/>
      <c r="E353" s="21"/>
      <c r="F353" s="19"/>
      <c r="G353" s="19"/>
      <c r="H353" s="81"/>
      <c r="I353" s="81"/>
      <c r="J353" s="4"/>
      <c r="K353" s="4"/>
      <c r="L353" s="4"/>
    </row>
    <row r="354" spans="1:12" ht="31.5" hidden="1" customHeight="1">
      <c r="A354" s="20" t="s">
        <v>999</v>
      </c>
      <c r="B354" s="92" t="s">
        <v>1000</v>
      </c>
      <c r="C354" s="19"/>
      <c r="D354" s="19"/>
      <c r="E354" s="21"/>
      <c r="F354" s="19"/>
      <c r="G354" s="19"/>
      <c r="H354" s="81"/>
      <c r="I354" s="81"/>
      <c r="J354" s="4"/>
      <c r="K354" s="4"/>
      <c r="L354" s="4"/>
    </row>
    <row r="355" spans="1:12" ht="31.5" hidden="1" customHeight="1">
      <c r="A355" s="20" t="s">
        <v>1001</v>
      </c>
      <c r="B355" s="92" t="s">
        <v>1002</v>
      </c>
      <c r="C355" s="19"/>
      <c r="D355" s="19"/>
      <c r="E355" s="21"/>
      <c r="F355" s="19"/>
      <c r="G355" s="19"/>
      <c r="H355" s="81"/>
      <c r="I355" s="81"/>
      <c r="J355" s="4"/>
      <c r="K355" s="4"/>
      <c r="L355" s="4"/>
    </row>
    <row r="356" spans="1:12" ht="31.5" hidden="1" customHeight="1">
      <c r="A356" s="20" t="s">
        <v>1003</v>
      </c>
      <c r="B356" s="92" t="s">
        <v>1004</v>
      </c>
      <c r="C356" s="19"/>
      <c r="D356" s="19"/>
      <c r="E356" s="21"/>
      <c r="F356" s="19"/>
      <c r="G356" s="19"/>
      <c r="H356" s="81"/>
      <c r="I356" s="81"/>
      <c r="J356" s="4"/>
      <c r="K356" s="4"/>
      <c r="L356" s="4"/>
    </row>
    <row r="357" spans="1:12" ht="47.25" hidden="1" customHeight="1">
      <c r="A357" s="20" t="s">
        <v>1940</v>
      </c>
      <c r="B357" s="92" t="s">
        <v>1006</v>
      </c>
      <c r="C357" s="19"/>
      <c r="D357" s="19"/>
      <c r="E357" s="21"/>
      <c r="F357" s="19"/>
      <c r="G357" s="19"/>
      <c r="H357" s="81"/>
      <c r="I357" s="81"/>
      <c r="J357" s="4"/>
      <c r="K357" s="4"/>
      <c r="L357" s="4"/>
    </row>
    <row r="358" spans="1:12" ht="31.5" hidden="1" customHeight="1">
      <c r="A358" s="20" t="s">
        <v>1007</v>
      </c>
      <c r="B358" s="92" t="s">
        <v>1008</v>
      </c>
      <c r="C358" s="19"/>
      <c r="D358" s="19"/>
      <c r="E358" s="21"/>
      <c r="F358" s="19"/>
      <c r="G358" s="19"/>
      <c r="H358" s="81"/>
      <c r="I358" s="81"/>
      <c r="J358" s="4"/>
      <c r="K358" s="4"/>
      <c r="L358" s="4"/>
    </row>
    <row r="359" spans="1:12" ht="31.5" hidden="1" customHeight="1">
      <c r="A359" s="20" t="s">
        <v>1009</v>
      </c>
      <c r="B359" s="92" t="s">
        <v>1010</v>
      </c>
      <c r="C359" s="19"/>
      <c r="D359" s="19"/>
      <c r="E359" s="21"/>
      <c r="F359" s="19"/>
      <c r="G359" s="19"/>
      <c r="H359" s="81"/>
      <c r="I359" s="81"/>
      <c r="J359" s="4"/>
      <c r="K359" s="4"/>
      <c r="L359" s="4"/>
    </row>
    <row r="360" spans="1:12" ht="66" customHeight="1">
      <c r="A360" s="11" t="s">
        <v>1011</v>
      </c>
      <c r="B360" s="12" t="s">
        <v>1012</v>
      </c>
      <c r="C360" s="116" t="s">
        <v>3295</v>
      </c>
      <c r="D360" s="250">
        <v>1</v>
      </c>
      <c r="E360" s="21" t="s">
        <v>653</v>
      </c>
      <c r="F360" s="280" t="s">
        <v>3296</v>
      </c>
      <c r="G360" s="44"/>
    </row>
    <row r="361" spans="1:12" ht="31.5" customHeight="1">
      <c r="A361" s="11" t="s">
        <v>1014</v>
      </c>
      <c r="B361" s="12" t="s">
        <v>1015</v>
      </c>
      <c r="C361" s="13" t="s">
        <v>1016</v>
      </c>
      <c r="D361" s="14">
        <v>1</v>
      </c>
      <c r="E361" s="21" t="s">
        <v>648</v>
      </c>
      <c r="F361" s="16" t="s">
        <v>3297</v>
      </c>
      <c r="G361" s="44"/>
    </row>
    <row r="362" spans="1:12" ht="30" hidden="1" customHeight="1">
      <c r="A362" s="20"/>
      <c r="B362" s="12"/>
      <c r="C362" s="13" t="s">
        <v>1017</v>
      </c>
      <c r="D362" s="14"/>
      <c r="E362" s="21" t="s">
        <v>271</v>
      </c>
      <c r="F362" s="16" t="s">
        <v>3298</v>
      </c>
      <c r="G362" s="44"/>
      <c r="J362" s="22"/>
      <c r="L362" s="4"/>
    </row>
    <row r="363" spans="1:12" ht="77.099999999999994" customHeight="1">
      <c r="A363" s="11"/>
      <c r="B363" s="12"/>
      <c r="C363" s="13" t="s">
        <v>1941</v>
      </c>
      <c r="D363" s="14">
        <v>1</v>
      </c>
      <c r="E363" s="21" t="s">
        <v>648</v>
      </c>
      <c r="F363" s="16" t="s">
        <v>3299</v>
      </c>
      <c r="G363" s="44"/>
    </row>
    <row r="364" spans="1:12" ht="60" customHeight="1">
      <c r="A364" s="11" t="s">
        <v>1021</v>
      </c>
      <c r="B364" s="12" t="s">
        <v>1022</v>
      </c>
      <c r="C364" s="34" t="s">
        <v>1023</v>
      </c>
      <c r="D364" s="250">
        <v>1</v>
      </c>
      <c r="E364" s="21" t="s">
        <v>648</v>
      </c>
      <c r="F364" s="23" t="s">
        <v>3300</v>
      </c>
      <c r="G364" s="44"/>
    </row>
    <row r="365" spans="1:12" ht="35.1" customHeight="1">
      <c r="A365" s="999" t="s">
        <v>57</v>
      </c>
      <c r="B365" s="1305" t="s">
        <v>56</v>
      </c>
      <c r="C365" s="1306"/>
      <c r="D365" s="1306"/>
      <c r="E365" s="1306"/>
      <c r="F365" s="1306"/>
      <c r="G365" s="1307"/>
      <c r="H365" s="22">
        <f>SUM(D366:D377)</f>
        <v>11</v>
      </c>
      <c r="I365" s="22">
        <f>COUNT(D366:D377)*2</f>
        <v>22</v>
      </c>
    </row>
    <row r="366" spans="1:12" ht="43.5" customHeight="1">
      <c r="A366" s="11" t="s">
        <v>1024</v>
      </c>
      <c r="B366" s="92" t="s">
        <v>1025</v>
      </c>
      <c r="C366" s="34" t="s">
        <v>3301</v>
      </c>
      <c r="D366" s="44">
        <v>1</v>
      </c>
      <c r="E366" s="21" t="s">
        <v>653</v>
      </c>
      <c r="F366" s="34" t="s">
        <v>3302</v>
      </c>
      <c r="G366" s="44"/>
    </row>
    <row r="367" spans="1:12" ht="109.5" customHeight="1">
      <c r="A367" s="11"/>
      <c r="B367" s="92"/>
      <c r="C367" s="34" t="s">
        <v>3303</v>
      </c>
      <c r="D367" s="44">
        <v>1</v>
      </c>
      <c r="E367" s="21" t="s">
        <v>653</v>
      </c>
      <c r="F367" s="34" t="s">
        <v>3304</v>
      </c>
      <c r="G367" s="44"/>
    </row>
    <row r="368" spans="1:12" ht="45" customHeight="1">
      <c r="A368" s="11" t="s">
        <v>1026</v>
      </c>
      <c r="B368" s="92" t="s">
        <v>1027</v>
      </c>
      <c r="C368" s="34" t="s">
        <v>3305</v>
      </c>
      <c r="D368" s="44">
        <v>1</v>
      </c>
      <c r="E368" s="21" t="s">
        <v>648</v>
      </c>
      <c r="F368" s="16" t="s">
        <v>3306</v>
      </c>
      <c r="G368" s="44"/>
    </row>
    <row r="369" spans="1:12" ht="69.95" customHeight="1">
      <c r="A369" s="11"/>
      <c r="B369" s="92"/>
      <c r="C369" s="34" t="s">
        <v>3307</v>
      </c>
      <c r="D369" s="44">
        <v>1</v>
      </c>
      <c r="E369" s="21" t="s">
        <v>648</v>
      </c>
      <c r="F369" s="16" t="s">
        <v>3308</v>
      </c>
      <c r="G369" s="44"/>
    </row>
    <row r="370" spans="1:12" ht="69.95" hidden="1" customHeight="1">
      <c r="A370" s="20"/>
      <c r="B370" s="92"/>
      <c r="C370" s="34" t="s">
        <v>3309</v>
      </c>
      <c r="D370" s="44"/>
      <c r="E370" s="21" t="s">
        <v>648</v>
      </c>
      <c r="F370" s="16" t="s">
        <v>3310</v>
      </c>
      <c r="G370" s="44"/>
      <c r="J370" s="22"/>
      <c r="L370" s="4"/>
    </row>
    <row r="371" spans="1:12" ht="45" customHeight="1">
      <c r="A371" s="11"/>
      <c r="B371" s="92"/>
      <c r="C371" s="34" t="s">
        <v>3311</v>
      </c>
      <c r="D371" s="44">
        <v>1</v>
      </c>
      <c r="E371" s="21" t="s">
        <v>653</v>
      </c>
      <c r="F371" s="23" t="s">
        <v>3312</v>
      </c>
      <c r="G371" s="44"/>
    </row>
    <row r="372" spans="1:12" ht="45" customHeight="1">
      <c r="A372" s="11"/>
      <c r="B372" s="92"/>
      <c r="C372" s="34" t="s">
        <v>3313</v>
      </c>
      <c r="D372" s="44">
        <v>1</v>
      </c>
      <c r="E372" s="21" t="s">
        <v>648</v>
      </c>
      <c r="F372" s="23" t="s">
        <v>3314</v>
      </c>
      <c r="G372" s="44"/>
    </row>
    <row r="373" spans="1:12" ht="75" customHeight="1">
      <c r="A373" s="11"/>
      <c r="B373" s="92"/>
      <c r="C373" s="34" t="s">
        <v>3315</v>
      </c>
      <c r="D373" s="44">
        <v>1</v>
      </c>
      <c r="E373" s="21" t="s">
        <v>653</v>
      </c>
      <c r="F373" s="23" t="s">
        <v>3316</v>
      </c>
      <c r="G373" s="44"/>
    </row>
    <row r="374" spans="1:12" ht="45" customHeight="1">
      <c r="A374" s="11"/>
      <c r="B374" s="92"/>
      <c r="C374" s="34" t="s">
        <v>3317</v>
      </c>
      <c r="D374" s="44">
        <v>1</v>
      </c>
      <c r="E374" s="21" t="s">
        <v>653</v>
      </c>
      <c r="F374" s="23" t="s">
        <v>3318</v>
      </c>
      <c r="G374" s="44"/>
    </row>
    <row r="375" spans="1:12" ht="45" customHeight="1">
      <c r="A375" s="11"/>
      <c r="B375" s="92"/>
      <c r="C375" s="281" t="s">
        <v>3319</v>
      </c>
      <c r="D375" s="44">
        <v>1</v>
      </c>
      <c r="E375" s="21" t="s">
        <v>648</v>
      </c>
      <c r="F375" s="23" t="s">
        <v>3320</v>
      </c>
      <c r="G375" s="44"/>
    </row>
    <row r="376" spans="1:12" ht="77.099999999999994" customHeight="1">
      <c r="A376" s="11"/>
      <c r="B376" s="92"/>
      <c r="C376" s="281" t="s">
        <v>3321</v>
      </c>
      <c r="D376" s="44">
        <v>1</v>
      </c>
      <c r="E376" s="21" t="s">
        <v>648</v>
      </c>
      <c r="F376" s="23" t="s">
        <v>3322</v>
      </c>
      <c r="G376" s="44"/>
    </row>
    <row r="377" spans="1:12" ht="71.25" customHeight="1">
      <c r="A377" s="11" t="s">
        <v>1028</v>
      </c>
      <c r="B377" s="92" t="s">
        <v>3323</v>
      </c>
      <c r="C377" s="281" t="s">
        <v>3324</v>
      </c>
      <c r="D377" s="44">
        <v>1</v>
      </c>
      <c r="E377" s="21" t="s">
        <v>653</v>
      </c>
      <c r="F377" s="23" t="s">
        <v>3325</v>
      </c>
      <c r="G377" s="44"/>
    </row>
    <row r="378" spans="1:12" ht="35.1" customHeight="1">
      <c r="A378" s="999" t="s">
        <v>1947</v>
      </c>
      <c r="B378" s="1305" t="s">
        <v>54</v>
      </c>
      <c r="C378" s="1306"/>
      <c r="D378" s="1306"/>
      <c r="E378" s="1306"/>
      <c r="F378" s="1306"/>
      <c r="G378" s="1307"/>
      <c r="H378" s="22">
        <f>SUM(D379:D399)</f>
        <v>9</v>
      </c>
      <c r="I378" s="22">
        <f>COUNT(D379:D399)*2</f>
        <v>18</v>
      </c>
    </row>
    <row r="379" spans="1:12" ht="60" hidden="1" customHeight="1">
      <c r="A379" s="20" t="s">
        <v>1949</v>
      </c>
      <c r="B379" s="636" t="s">
        <v>1031</v>
      </c>
      <c r="C379" s="642" t="s">
        <v>3326</v>
      </c>
      <c r="D379" s="621"/>
      <c r="E379" s="613" t="s">
        <v>653</v>
      </c>
      <c r="F379" s="642" t="s">
        <v>3327</v>
      </c>
      <c r="G379" s="612"/>
      <c r="J379" s="22"/>
      <c r="L379" s="4"/>
    </row>
    <row r="380" spans="1:12" ht="117" hidden="1" customHeight="1">
      <c r="A380" s="20"/>
      <c r="B380" s="636"/>
      <c r="C380" s="642" t="s">
        <v>3328</v>
      </c>
      <c r="D380" s="621"/>
      <c r="E380" s="613" t="s">
        <v>660</v>
      </c>
      <c r="F380" s="642" t="s">
        <v>3329</v>
      </c>
      <c r="G380" s="612"/>
      <c r="J380" s="22"/>
      <c r="L380" s="4"/>
    </row>
    <row r="381" spans="1:12" ht="42.95" hidden="1" customHeight="1">
      <c r="A381" s="20"/>
      <c r="B381" s="636"/>
      <c r="C381" s="642" t="s">
        <v>3330</v>
      </c>
      <c r="D381" s="621"/>
      <c r="E381" s="613" t="s">
        <v>653</v>
      </c>
      <c r="F381" s="642" t="s">
        <v>3331</v>
      </c>
      <c r="G381" s="612"/>
      <c r="J381" s="22"/>
      <c r="L381" s="4"/>
    </row>
    <row r="382" spans="1:12" ht="36.950000000000003" hidden="1" customHeight="1">
      <c r="A382" s="20"/>
      <c r="B382" s="636"/>
      <c r="C382" s="642" t="s">
        <v>3332</v>
      </c>
      <c r="D382" s="612"/>
      <c r="E382" s="613" t="s">
        <v>653</v>
      </c>
      <c r="F382" s="642" t="s">
        <v>3333</v>
      </c>
      <c r="G382" s="612"/>
      <c r="J382" s="22"/>
      <c r="L382" s="4"/>
    </row>
    <row r="383" spans="1:12" ht="42.95" hidden="1" customHeight="1">
      <c r="A383" s="20"/>
      <c r="B383" s="636"/>
      <c r="C383" s="642" t="s">
        <v>3334</v>
      </c>
      <c r="D383" s="612"/>
      <c r="E383" s="613" t="s">
        <v>653</v>
      </c>
      <c r="F383" s="643" t="s">
        <v>3335</v>
      </c>
      <c r="G383" s="612"/>
      <c r="J383" s="22"/>
      <c r="L383" s="4"/>
    </row>
    <row r="384" spans="1:12" ht="31.5" customHeight="1">
      <c r="A384" s="11" t="s">
        <v>1036</v>
      </c>
      <c r="B384" s="92" t="s">
        <v>1037</v>
      </c>
      <c r="C384" s="107" t="s">
        <v>3336</v>
      </c>
      <c r="D384" s="250">
        <v>1</v>
      </c>
      <c r="E384" s="21" t="s">
        <v>653</v>
      </c>
      <c r="F384" s="74" t="s">
        <v>3337</v>
      </c>
      <c r="G384" s="44"/>
    </row>
    <row r="385" spans="1:12" ht="31.5" customHeight="1">
      <c r="A385" s="11"/>
      <c r="B385" s="92"/>
      <c r="C385" s="107" t="s">
        <v>3338</v>
      </c>
      <c r="D385" s="250">
        <v>1</v>
      </c>
      <c r="E385" s="21" t="s">
        <v>653</v>
      </c>
      <c r="F385" s="74" t="s">
        <v>3339</v>
      </c>
      <c r="G385" s="44"/>
    </row>
    <row r="386" spans="1:12" ht="51" customHeight="1">
      <c r="A386" s="11"/>
      <c r="B386" s="92"/>
      <c r="C386" s="107" t="s">
        <v>3340</v>
      </c>
      <c r="D386" s="250">
        <v>1</v>
      </c>
      <c r="E386" s="21" t="s">
        <v>653</v>
      </c>
      <c r="F386" s="74" t="s">
        <v>3341</v>
      </c>
      <c r="G386" s="44"/>
    </row>
    <row r="387" spans="1:12" ht="31.5" customHeight="1">
      <c r="A387" s="11"/>
      <c r="B387" s="92"/>
      <c r="C387" s="107" t="s">
        <v>3342</v>
      </c>
      <c r="D387" s="250">
        <v>1</v>
      </c>
      <c r="E387" s="21" t="s">
        <v>653</v>
      </c>
      <c r="F387" s="74" t="s">
        <v>3343</v>
      </c>
      <c r="G387" s="44"/>
    </row>
    <row r="388" spans="1:12" ht="31.5" hidden="1" customHeight="1">
      <c r="A388" s="20"/>
      <c r="B388" s="636"/>
      <c r="C388" s="642" t="s">
        <v>3344</v>
      </c>
      <c r="D388" s="621"/>
      <c r="E388" s="613" t="s">
        <v>540</v>
      </c>
      <c r="F388" s="644" t="s">
        <v>3345</v>
      </c>
      <c r="G388" s="612"/>
      <c r="J388" s="22"/>
      <c r="L388" s="4"/>
    </row>
    <row r="389" spans="1:12" ht="31.5" hidden="1" customHeight="1">
      <c r="A389" s="20"/>
      <c r="B389" s="636"/>
      <c r="C389" s="642" t="s">
        <v>3346</v>
      </c>
      <c r="D389" s="621"/>
      <c r="E389" s="613" t="s">
        <v>540</v>
      </c>
      <c r="F389" s="644" t="s">
        <v>3347</v>
      </c>
      <c r="G389" s="612"/>
      <c r="J389" s="22"/>
      <c r="L389" s="4"/>
    </row>
    <row r="390" spans="1:12" ht="105">
      <c r="A390" s="11"/>
      <c r="B390" s="92"/>
      <c r="C390" s="107" t="s">
        <v>3348</v>
      </c>
      <c r="D390" s="250">
        <v>1</v>
      </c>
      <c r="E390" s="21" t="s">
        <v>653</v>
      </c>
      <c r="F390" s="74" t="s">
        <v>6876</v>
      </c>
      <c r="G390" s="44"/>
    </row>
    <row r="391" spans="1:12" ht="90.95" hidden="1" customHeight="1">
      <c r="A391" s="20"/>
      <c r="B391" s="636"/>
      <c r="C391" s="642" t="s">
        <v>3349</v>
      </c>
      <c r="D391" s="621"/>
      <c r="E391" s="613" t="s">
        <v>271</v>
      </c>
      <c r="F391" s="643" t="s">
        <v>3350</v>
      </c>
      <c r="G391" s="612"/>
      <c r="J391" s="22"/>
      <c r="L391" s="4"/>
    </row>
    <row r="392" spans="1:12" ht="45.95" customHeight="1">
      <c r="A392" s="11" t="s">
        <v>1038</v>
      </c>
      <c r="B392" s="92" t="s">
        <v>1039</v>
      </c>
      <c r="C392" s="107" t="s">
        <v>3351</v>
      </c>
      <c r="D392" s="250">
        <v>1</v>
      </c>
      <c r="E392" s="21" t="s">
        <v>653</v>
      </c>
      <c r="F392" s="107" t="s">
        <v>3352</v>
      </c>
      <c r="G392" s="44"/>
    </row>
    <row r="393" spans="1:12" ht="60">
      <c r="A393" s="11"/>
      <c r="B393" s="92"/>
      <c r="C393" s="107" t="s">
        <v>3353</v>
      </c>
      <c r="D393" s="250">
        <v>1</v>
      </c>
      <c r="E393" s="21" t="s">
        <v>653</v>
      </c>
      <c r="F393" s="107" t="s">
        <v>3354</v>
      </c>
      <c r="G393" s="44"/>
    </row>
    <row r="394" spans="1:12" ht="57" hidden="1" customHeight="1">
      <c r="A394" s="20"/>
      <c r="B394" s="636"/>
      <c r="C394" s="644" t="s">
        <v>3355</v>
      </c>
      <c r="D394" s="621"/>
      <c r="E394" s="613" t="s">
        <v>653</v>
      </c>
      <c r="F394" s="644" t="s">
        <v>3356</v>
      </c>
      <c r="G394" s="612"/>
      <c r="J394" s="22"/>
      <c r="L394" s="4"/>
    </row>
    <row r="395" spans="1:12" ht="120">
      <c r="A395" s="11"/>
      <c r="B395" s="92"/>
      <c r="C395" s="74" t="s">
        <v>3357</v>
      </c>
      <c r="D395" s="250">
        <v>1</v>
      </c>
      <c r="E395" s="21" t="s">
        <v>653</v>
      </c>
      <c r="F395" s="101" t="s">
        <v>3358</v>
      </c>
      <c r="G395" s="131"/>
    </row>
    <row r="396" spans="1:12" ht="72" hidden="1" customHeight="1">
      <c r="A396" s="20"/>
      <c r="B396" s="636"/>
      <c r="C396" s="642" t="s">
        <v>3359</v>
      </c>
      <c r="D396" s="621"/>
      <c r="E396" s="613" t="s">
        <v>653</v>
      </c>
      <c r="F396" s="642" t="s">
        <v>3360</v>
      </c>
      <c r="G396" s="632"/>
      <c r="J396" s="22"/>
      <c r="L396" s="4"/>
    </row>
    <row r="397" spans="1:12" ht="135.94999999999999" customHeight="1">
      <c r="A397" s="11" t="s">
        <v>1040</v>
      </c>
      <c r="B397" s="92" t="s">
        <v>1041</v>
      </c>
      <c r="C397" s="107" t="s">
        <v>3361</v>
      </c>
      <c r="D397" s="250">
        <v>1</v>
      </c>
      <c r="E397" s="21" t="s">
        <v>653</v>
      </c>
      <c r="F397" s="74" t="s">
        <v>6877</v>
      </c>
      <c r="G397" s="44"/>
    </row>
    <row r="398" spans="1:12" ht="99" hidden="1" customHeight="1">
      <c r="A398" s="20"/>
      <c r="B398" s="617"/>
      <c r="C398" s="642" t="s">
        <v>3362</v>
      </c>
      <c r="D398" s="621"/>
      <c r="E398" s="613" t="s">
        <v>653</v>
      </c>
      <c r="F398" s="645" t="s">
        <v>3363</v>
      </c>
      <c r="G398" s="612"/>
      <c r="J398" s="22"/>
      <c r="L398" s="4"/>
    </row>
    <row r="399" spans="1:12" ht="78.75" hidden="1" customHeight="1">
      <c r="A399" s="20"/>
      <c r="B399" s="636"/>
      <c r="C399" s="614" t="s">
        <v>3364</v>
      </c>
      <c r="D399" s="621"/>
      <c r="E399" s="613" t="s">
        <v>653</v>
      </c>
      <c r="F399" s="615" t="s">
        <v>3365</v>
      </c>
      <c r="G399" s="612"/>
      <c r="J399" s="22"/>
      <c r="L399" s="4"/>
    </row>
    <row r="400" spans="1:12" ht="35.1" customHeight="1">
      <c r="A400" s="999" t="s">
        <v>1954</v>
      </c>
      <c r="B400" s="1305" t="s">
        <v>52</v>
      </c>
      <c r="C400" s="1306"/>
      <c r="D400" s="1306"/>
      <c r="E400" s="1306"/>
      <c r="F400" s="1306"/>
      <c r="G400" s="1307"/>
      <c r="H400" s="22">
        <f>SUM(D401:D403)</f>
        <v>1</v>
      </c>
      <c r="I400" s="22">
        <f>COUNT(D401:D403)*2</f>
        <v>2</v>
      </c>
    </row>
    <row r="401" spans="1:12" ht="57" hidden="1" customHeight="1">
      <c r="A401" s="20" t="s">
        <v>2522</v>
      </c>
      <c r="B401" s="12" t="s">
        <v>1043</v>
      </c>
      <c r="C401" s="16"/>
      <c r="D401" s="44"/>
      <c r="E401" s="21"/>
      <c r="F401" s="19"/>
      <c r="G401" s="412"/>
      <c r="H401" s="81"/>
      <c r="I401" s="81"/>
      <c r="J401" s="4"/>
      <c r="K401" s="4"/>
      <c r="L401" s="4"/>
    </row>
    <row r="402" spans="1:12" ht="75" customHeight="1">
      <c r="A402" s="11" t="s">
        <v>1955</v>
      </c>
      <c r="B402" s="12" t="s">
        <v>1047</v>
      </c>
      <c r="C402" s="34" t="s">
        <v>2525</v>
      </c>
      <c r="D402" s="44">
        <v>1</v>
      </c>
      <c r="E402" s="251" t="s">
        <v>648</v>
      </c>
      <c r="F402" s="107" t="s">
        <v>3366</v>
      </c>
      <c r="G402" s="44"/>
    </row>
    <row r="403" spans="1:12" ht="63" hidden="1" customHeight="1">
      <c r="A403" s="20" t="s">
        <v>1054</v>
      </c>
      <c r="B403" s="12" t="s">
        <v>1059</v>
      </c>
      <c r="C403" s="19"/>
      <c r="D403" s="19"/>
      <c r="E403" s="21"/>
      <c r="F403" s="19"/>
      <c r="G403" s="19"/>
      <c r="H403" s="81"/>
      <c r="I403" s="81"/>
      <c r="J403" s="4"/>
      <c r="K403" s="4"/>
      <c r="L403" s="4"/>
    </row>
    <row r="404" spans="1:12" ht="30.75" customHeight="1">
      <c r="A404" s="11"/>
      <c r="B404" s="1376" t="s">
        <v>4621</v>
      </c>
      <c r="C404" s="1315"/>
      <c r="D404" s="1315"/>
      <c r="E404" s="1315"/>
      <c r="F404" s="1315"/>
      <c r="G404" s="1315"/>
    </row>
    <row r="405" spans="1:12" ht="40.35" hidden="1" customHeight="1">
      <c r="A405" s="137" t="s">
        <v>51</v>
      </c>
      <c r="B405" s="1366" t="s">
        <v>50</v>
      </c>
      <c r="C405" s="1458"/>
      <c r="D405" s="1458"/>
      <c r="E405" s="1458"/>
      <c r="F405" s="1458"/>
      <c r="G405" s="1459"/>
      <c r="H405" s="81">
        <f>SUM(D406:D411)</f>
        <v>0</v>
      </c>
      <c r="I405" s="81">
        <f>COUNT(D406:D411)*2</f>
        <v>0</v>
      </c>
      <c r="J405" s="4"/>
      <c r="K405" s="4"/>
      <c r="L405" s="4"/>
    </row>
    <row r="406" spans="1:12" ht="47.25" hidden="1" customHeight="1">
      <c r="A406" s="20" t="s">
        <v>1060</v>
      </c>
      <c r="B406" s="92" t="s">
        <v>1061</v>
      </c>
      <c r="C406" s="92"/>
      <c r="D406" s="19"/>
      <c r="E406" s="21"/>
      <c r="F406" s="19"/>
      <c r="G406" s="19"/>
      <c r="H406" s="81"/>
      <c r="I406" s="81"/>
      <c r="J406" s="4"/>
      <c r="K406" s="4"/>
      <c r="L406" s="4"/>
    </row>
    <row r="407" spans="1:12" ht="63" hidden="1" customHeight="1">
      <c r="A407" s="20" t="s">
        <v>1062</v>
      </c>
      <c r="B407" s="92" t="s">
        <v>1063</v>
      </c>
      <c r="C407" s="19"/>
      <c r="D407" s="19"/>
      <c r="E407" s="21"/>
      <c r="F407" s="19"/>
      <c r="G407" s="19"/>
      <c r="H407" s="81"/>
      <c r="I407" s="81"/>
      <c r="J407" s="4"/>
      <c r="K407" s="4"/>
      <c r="L407" s="4"/>
    </row>
    <row r="408" spans="1:12" ht="47.25" hidden="1" customHeight="1">
      <c r="A408" s="20" t="s">
        <v>1064</v>
      </c>
      <c r="B408" s="92" t="s">
        <v>1065</v>
      </c>
      <c r="C408" s="19"/>
      <c r="D408" s="19"/>
      <c r="E408" s="21"/>
      <c r="F408" s="19"/>
      <c r="G408" s="19"/>
      <c r="H408" s="81"/>
      <c r="I408" s="81"/>
      <c r="J408" s="4"/>
      <c r="K408" s="4"/>
      <c r="L408" s="4"/>
    </row>
    <row r="409" spans="1:12" ht="63" hidden="1" customHeight="1">
      <c r="A409" s="20" t="s">
        <v>1066</v>
      </c>
      <c r="B409" s="92" t="s">
        <v>1067</v>
      </c>
      <c r="C409" s="19"/>
      <c r="D409" s="19"/>
      <c r="E409" s="21"/>
      <c r="F409" s="19"/>
      <c r="G409" s="19"/>
      <c r="H409" s="81"/>
      <c r="I409" s="81"/>
      <c r="J409" s="4"/>
      <c r="K409" s="4"/>
      <c r="L409" s="4"/>
    </row>
    <row r="410" spans="1:12" ht="47.25" hidden="1" customHeight="1">
      <c r="A410" s="20" t="s">
        <v>1068</v>
      </c>
      <c r="B410" s="92" t="s">
        <v>1069</v>
      </c>
      <c r="C410" s="19"/>
      <c r="D410" s="19"/>
      <c r="E410" s="21"/>
      <c r="F410" s="19"/>
      <c r="G410" s="19"/>
      <c r="H410" s="81"/>
      <c r="I410" s="81"/>
      <c r="J410" s="4"/>
      <c r="K410" s="4"/>
      <c r="L410" s="4"/>
    </row>
    <row r="411" spans="1:12" ht="56.25" hidden="1" customHeight="1">
      <c r="A411" s="20" t="s">
        <v>1070</v>
      </c>
      <c r="B411" s="23" t="s">
        <v>1071</v>
      </c>
      <c r="C411" s="19"/>
      <c r="D411" s="19"/>
      <c r="E411" s="21"/>
      <c r="F411" s="19"/>
      <c r="G411" s="19"/>
      <c r="H411" s="81"/>
      <c r="I411" s="81"/>
      <c r="J411" s="4"/>
      <c r="K411" s="4"/>
      <c r="L411" s="4"/>
    </row>
    <row r="412" spans="1:12" ht="35.1" customHeight="1">
      <c r="A412" s="999" t="s">
        <v>49</v>
      </c>
      <c r="B412" s="1305" t="s">
        <v>48</v>
      </c>
      <c r="C412" s="1306"/>
      <c r="D412" s="1306"/>
      <c r="E412" s="1306"/>
      <c r="F412" s="1306"/>
      <c r="G412" s="1307"/>
      <c r="H412" s="22">
        <f>SUM(D413:D431)</f>
        <v>10</v>
      </c>
      <c r="I412" s="22">
        <f>COUNT(D413:D431)*2</f>
        <v>20</v>
      </c>
    </row>
    <row r="413" spans="1:12" ht="78.75" hidden="1" customHeight="1">
      <c r="A413" s="20" t="s">
        <v>3367</v>
      </c>
      <c r="B413" s="63" t="s">
        <v>3368</v>
      </c>
      <c r="C413" s="19"/>
      <c r="D413" s="19"/>
      <c r="E413" s="21"/>
      <c r="F413" s="19"/>
      <c r="G413" s="19"/>
      <c r="H413" s="81"/>
      <c r="I413" s="81"/>
      <c r="J413" s="4"/>
      <c r="K413" s="4"/>
      <c r="L413" s="4"/>
    </row>
    <row r="414" spans="1:12" ht="78.75" hidden="1" customHeight="1">
      <c r="A414" s="20" t="s">
        <v>3369</v>
      </c>
      <c r="B414" s="63" t="s">
        <v>3370</v>
      </c>
      <c r="C414" s="19"/>
      <c r="D414" s="19"/>
      <c r="E414" s="21"/>
      <c r="F414" s="19"/>
      <c r="G414" s="19"/>
      <c r="H414" s="81"/>
      <c r="I414" s="81"/>
      <c r="J414" s="4"/>
      <c r="K414" s="4"/>
      <c r="L414" s="4"/>
    </row>
    <row r="415" spans="1:12" ht="78.75" customHeight="1">
      <c r="A415" s="111" t="s">
        <v>3371</v>
      </c>
      <c r="B415" s="282" t="s">
        <v>3372</v>
      </c>
      <c r="C415" s="282" t="s">
        <v>1986</v>
      </c>
      <c r="D415" s="49">
        <v>1</v>
      </c>
      <c r="E415" s="50" t="s">
        <v>540</v>
      </c>
      <c r="F415" s="146" t="s">
        <v>1987</v>
      </c>
      <c r="G415" s="263"/>
    </row>
    <row r="416" spans="1:12" ht="30">
      <c r="A416" s="111"/>
      <c r="B416" s="282"/>
      <c r="C416" s="282" t="s">
        <v>1988</v>
      </c>
      <c r="D416" s="49">
        <v>1</v>
      </c>
      <c r="E416" s="50" t="s">
        <v>255</v>
      </c>
      <c r="F416" s="146" t="s">
        <v>1987</v>
      </c>
      <c r="G416" s="263"/>
    </row>
    <row r="417" spans="1:12" ht="45" hidden="1">
      <c r="A417" s="137"/>
      <c r="B417" s="282"/>
      <c r="C417" s="282" t="s">
        <v>1989</v>
      </c>
      <c r="D417" s="49"/>
      <c r="E417" s="50" t="s">
        <v>255</v>
      </c>
      <c r="F417" s="146" t="s">
        <v>6878</v>
      </c>
      <c r="G417" s="263"/>
      <c r="J417" s="22"/>
      <c r="L417" s="4"/>
    </row>
    <row r="418" spans="1:12" ht="30">
      <c r="A418" s="111"/>
      <c r="B418" s="282"/>
      <c r="C418" s="282" t="s">
        <v>1990</v>
      </c>
      <c r="D418" s="49">
        <v>1</v>
      </c>
      <c r="E418" s="50" t="s">
        <v>255</v>
      </c>
      <c r="F418" s="146" t="s">
        <v>1987</v>
      </c>
      <c r="G418" s="263"/>
    </row>
    <row r="419" spans="1:12" ht="75" hidden="1">
      <c r="A419" s="20" t="s">
        <v>1076</v>
      </c>
      <c r="B419" s="636" t="s">
        <v>1074</v>
      </c>
      <c r="C419" s="614" t="s">
        <v>3373</v>
      </c>
      <c r="D419" s="612"/>
      <c r="E419" s="613" t="s">
        <v>540</v>
      </c>
      <c r="F419" s="615" t="s">
        <v>3374</v>
      </c>
      <c r="G419" s="612"/>
      <c r="J419" s="22"/>
      <c r="L419" s="4"/>
    </row>
    <row r="420" spans="1:12" ht="60">
      <c r="A420" s="11" t="s">
        <v>1076</v>
      </c>
      <c r="B420" s="135" t="s">
        <v>1074</v>
      </c>
      <c r="C420" s="37" t="s">
        <v>3379</v>
      </c>
      <c r="D420" s="245">
        <v>1</v>
      </c>
      <c r="E420" s="50" t="s">
        <v>540</v>
      </c>
      <c r="F420" s="136" t="s">
        <v>3380</v>
      </c>
      <c r="G420" s="245"/>
    </row>
    <row r="421" spans="1:12" ht="75" hidden="1">
      <c r="A421" s="20"/>
      <c r="B421" s="636"/>
      <c r="C421" s="614" t="s">
        <v>3375</v>
      </c>
      <c r="D421" s="612"/>
      <c r="E421" s="613" t="s">
        <v>540</v>
      </c>
      <c r="F421" s="615" t="s">
        <v>3376</v>
      </c>
      <c r="G421" s="612"/>
      <c r="J421" s="22"/>
      <c r="L421" s="4"/>
    </row>
    <row r="422" spans="1:12" ht="97.5" hidden="1" customHeight="1">
      <c r="A422" s="20"/>
      <c r="B422" s="636"/>
      <c r="C422" s="614" t="s">
        <v>3377</v>
      </c>
      <c r="D422" s="612"/>
      <c r="E422" s="613" t="s">
        <v>540</v>
      </c>
      <c r="F422" s="615" t="s">
        <v>3378</v>
      </c>
      <c r="G422" s="612"/>
      <c r="J422" s="22"/>
      <c r="L422" s="4"/>
    </row>
    <row r="423" spans="1:12" ht="86.1" customHeight="1">
      <c r="A423" s="11" t="s">
        <v>3381</v>
      </c>
      <c r="B423" s="283" t="s">
        <v>3382</v>
      </c>
      <c r="C423" s="284" t="s">
        <v>3383</v>
      </c>
      <c r="D423" s="44">
        <v>1</v>
      </c>
      <c r="E423" s="21" t="s">
        <v>540</v>
      </c>
      <c r="F423" s="16" t="s">
        <v>3384</v>
      </c>
      <c r="G423" s="44"/>
    </row>
    <row r="424" spans="1:12" ht="63" customHeight="1">
      <c r="A424" s="11" t="s">
        <v>3385</v>
      </c>
      <c r="B424" s="283" t="s">
        <v>2002</v>
      </c>
      <c r="C424" s="284" t="s">
        <v>3386</v>
      </c>
      <c r="D424" s="44">
        <v>1</v>
      </c>
      <c r="E424" s="21" t="s">
        <v>540</v>
      </c>
      <c r="F424" s="23" t="s">
        <v>3387</v>
      </c>
      <c r="G424" s="44"/>
    </row>
    <row r="425" spans="1:12" ht="68.45" customHeight="1">
      <c r="A425" s="11"/>
      <c r="B425" s="135"/>
      <c r="C425" s="284" t="s">
        <v>3388</v>
      </c>
      <c r="D425" s="44">
        <v>1</v>
      </c>
      <c r="E425" s="21" t="s">
        <v>540</v>
      </c>
      <c r="F425" s="23" t="s">
        <v>3389</v>
      </c>
      <c r="G425" s="44"/>
    </row>
    <row r="426" spans="1:12" ht="47.25">
      <c r="A426" s="11" t="s">
        <v>3390</v>
      </c>
      <c r="B426" s="63" t="s">
        <v>2014</v>
      </c>
      <c r="C426" s="148" t="s">
        <v>2015</v>
      </c>
      <c r="D426" s="49">
        <v>1</v>
      </c>
      <c r="E426" s="46" t="s">
        <v>540</v>
      </c>
      <c r="F426" s="46" t="s">
        <v>2016</v>
      </c>
      <c r="G426" s="44"/>
    </row>
    <row r="427" spans="1:12" ht="45">
      <c r="A427" s="11"/>
      <c r="B427" s="63"/>
      <c r="C427" s="646" t="s">
        <v>2017</v>
      </c>
      <c r="D427" s="14">
        <v>1</v>
      </c>
      <c r="E427" s="16" t="s">
        <v>540</v>
      </c>
      <c r="F427" s="16" t="s">
        <v>2016</v>
      </c>
      <c r="G427" s="44"/>
    </row>
    <row r="428" spans="1:12" ht="47.25" hidden="1">
      <c r="A428" s="20" t="s">
        <v>3391</v>
      </c>
      <c r="B428" s="63" t="s">
        <v>2019</v>
      </c>
      <c r="C428" s="19"/>
      <c r="D428" s="19"/>
      <c r="E428" s="19"/>
      <c r="F428" s="19"/>
      <c r="G428" s="44"/>
      <c r="H428" s="81"/>
      <c r="I428" s="81"/>
      <c r="J428" s="4"/>
      <c r="K428" s="4"/>
      <c r="L428" s="4"/>
    </row>
    <row r="429" spans="1:12" ht="124.5" hidden="1" customHeight="1">
      <c r="A429" s="20" t="s">
        <v>3392</v>
      </c>
      <c r="B429" s="283" t="s">
        <v>2027</v>
      </c>
      <c r="C429" s="285"/>
      <c r="D429" s="245"/>
      <c r="E429" s="50"/>
      <c r="F429" s="263"/>
      <c r="G429" s="245"/>
      <c r="H429" s="4"/>
      <c r="I429" s="4"/>
      <c r="J429" s="4"/>
      <c r="K429" s="4"/>
      <c r="L429" s="4"/>
    </row>
    <row r="430" spans="1:12" ht="48" customHeight="1">
      <c r="A430" s="11" t="s">
        <v>2030</v>
      </c>
      <c r="B430" s="283" t="s">
        <v>2031</v>
      </c>
      <c r="C430" s="286" t="s">
        <v>3393</v>
      </c>
      <c r="D430" s="287">
        <v>1</v>
      </c>
      <c r="E430" s="50" t="s">
        <v>540</v>
      </c>
      <c r="F430" s="46" t="s">
        <v>3394</v>
      </c>
      <c r="G430" s="44"/>
    </row>
    <row r="431" spans="1:12" ht="48.75" hidden="1" customHeight="1">
      <c r="A431" s="20" t="s">
        <v>3395</v>
      </c>
      <c r="B431" s="63" t="s">
        <v>2039</v>
      </c>
      <c r="C431" s="286"/>
      <c r="D431" s="287"/>
      <c r="E431" s="50"/>
      <c r="F431" s="46"/>
      <c r="G431" s="44"/>
      <c r="H431" s="81"/>
      <c r="I431" s="81"/>
      <c r="J431" s="4"/>
      <c r="K431" s="4"/>
      <c r="L431" s="4"/>
    </row>
    <row r="432" spans="1:12" ht="35.1" customHeight="1">
      <c r="A432" s="999" t="s">
        <v>47</v>
      </c>
      <c r="B432" s="1305" t="s">
        <v>46</v>
      </c>
      <c r="C432" s="1306"/>
      <c r="D432" s="1306"/>
      <c r="E432" s="1306"/>
      <c r="F432" s="1306"/>
      <c r="G432" s="1307"/>
      <c r="H432" s="22">
        <f>SUM(D433:D438)</f>
        <v>3</v>
      </c>
      <c r="I432" s="22">
        <f>COUNT(D433:D438)*2</f>
        <v>6</v>
      </c>
    </row>
    <row r="433" spans="1:12" ht="45" customHeight="1">
      <c r="A433" s="11" t="s">
        <v>1077</v>
      </c>
      <c r="B433" s="16" t="s">
        <v>2043</v>
      </c>
      <c r="C433" s="34" t="s">
        <v>3396</v>
      </c>
      <c r="D433" s="44">
        <v>1</v>
      </c>
      <c r="E433" s="21" t="s">
        <v>540</v>
      </c>
      <c r="F433" s="23" t="s">
        <v>3397</v>
      </c>
      <c r="G433" s="44"/>
    </row>
    <row r="434" spans="1:12" ht="30" customHeight="1">
      <c r="A434" s="11" t="s">
        <v>1078</v>
      </c>
      <c r="B434" s="16" t="s">
        <v>2052</v>
      </c>
      <c r="C434" s="116" t="s">
        <v>2536</v>
      </c>
      <c r="D434" s="44">
        <v>1</v>
      </c>
      <c r="E434" s="21" t="s">
        <v>432</v>
      </c>
      <c r="F434" s="23" t="s">
        <v>3398</v>
      </c>
      <c r="G434" s="44"/>
    </row>
    <row r="435" spans="1:12" ht="47.25" hidden="1" customHeight="1">
      <c r="A435" s="20" t="s">
        <v>1079</v>
      </c>
      <c r="B435" s="16" t="s">
        <v>2055</v>
      </c>
      <c r="C435" s="19"/>
      <c r="D435" s="19"/>
      <c r="E435" s="21"/>
      <c r="F435" s="19"/>
      <c r="G435" s="19"/>
      <c r="H435" s="81"/>
      <c r="I435" s="81"/>
      <c r="J435" s="4"/>
      <c r="K435" s="4"/>
      <c r="L435" s="4"/>
    </row>
    <row r="436" spans="1:12" ht="31.5" hidden="1" customHeight="1">
      <c r="A436" s="20" t="s">
        <v>1080</v>
      </c>
      <c r="B436" s="16" t="s">
        <v>2061</v>
      </c>
      <c r="C436" s="19"/>
      <c r="D436" s="19"/>
      <c r="E436" s="21"/>
      <c r="F436" s="19"/>
      <c r="G436" s="19"/>
      <c r="H436" s="81"/>
      <c r="I436" s="81"/>
      <c r="J436" s="4"/>
      <c r="K436" s="4"/>
      <c r="L436" s="4"/>
    </row>
    <row r="437" spans="1:12" ht="31.5" customHeight="1">
      <c r="A437" s="11" t="s">
        <v>1081</v>
      </c>
      <c r="B437" s="16" t="s">
        <v>6096</v>
      </c>
      <c r="C437" s="34" t="s">
        <v>3399</v>
      </c>
      <c r="D437" s="44">
        <v>1</v>
      </c>
      <c r="E437" s="21" t="s">
        <v>540</v>
      </c>
      <c r="F437" s="23" t="s">
        <v>3400</v>
      </c>
      <c r="G437" s="44"/>
    </row>
    <row r="438" spans="1:12" ht="47.25" hidden="1" customHeight="1">
      <c r="A438" s="20" t="s">
        <v>6094</v>
      </c>
      <c r="B438" s="94" t="s">
        <v>1082</v>
      </c>
      <c r="C438" s="19"/>
      <c r="D438" s="19"/>
      <c r="E438" s="21"/>
      <c r="F438" s="19"/>
      <c r="G438" s="19"/>
      <c r="H438" s="81"/>
      <c r="I438" s="81"/>
      <c r="J438" s="4"/>
      <c r="K438" s="4"/>
      <c r="L438" s="4"/>
    </row>
    <row r="439" spans="1:12" ht="40.35" hidden="1" customHeight="1">
      <c r="A439" s="137" t="s">
        <v>45</v>
      </c>
      <c r="B439" s="1366" t="s">
        <v>44</v>
      </c>
      <c r="C439" s="1458"/>
      <c r="D439" s="1458"/>
      <c r="E439" s="1458"/>
      <c r="F439" s="1458"/>
      <c r="G439" s="1459"/>
      <c r="H439" s="81">
        <f>SUM(D440:D449)</f>
        <v>0</v>
      </c>
      <c r="I439" s="81">
        <f>COUNT(D440:D449)*2</f>
        <v>0</v>
      </c>
      <c r="J439" s="4"/>
      <c r="K439" s="4"/>
      <c r="L439" s="4"/>
    </row>
    <row r="440" spans="1:12" ht="31.5" hidden="1" customHeight="1">
      <c r="A440" s="20" t="s">
        <v>1083</v>
      </c>
      <c r="B440" s="12" t="s">
        <v>1084</v>
      </c>
      <c r="C440" s="19"/>
      <c r="D440" s="19"/>
      <c r="E440" s="21"/>
      <c r="F440" s="19"/>
      <c r="G440" s="19"/>
      <c r="H440" s="81"/>
      <c r="I440" s="81"/>
      <c r="J440" s="4"/>
      <c r="K440" s="4"/>
      <c r="L440" s="4"/>
    </row>
    <row r="441" spans="1:12" ht="60" hidden="1" customHeight="1">
      <c r="A441" s="20" t="s">
        <v>1085</v>
      </c>
      <c r="B441" s="23" t="s">
        <v>3401</v>
      </c>
      <c r="C441" s="19"/>
      <c r="D441" s="19"/>
      <c r="E441" s="21"/>
      <c r="F441" s="19"/>
      <c r="G441" s="19"/>
      <c r="H441" s="81"/>
      <c r="I441" s="81"/>
      <c r="J441" s="4"/>
      <c r="K441" s="4"/>
      <c r="L441" s="4"/>
    </row>
    <row r="442" spans="1:12" ht="31.5" hidden="1" customHeight="1">
      <c r="A442" s="20" t="s">
        <v>1087</v>
      </c>
      <c r="B442" s="12" t="s">
        <v>1088</v>
      </c>
      <c r="C442" s="19"/>
      <c r="D442" s="19"/>
      <c r="E442" s="21"/>
      <c r="F442" s="19"/>
      <c r="G442" s="19"/>
      <c r="H442" s="81"/>
      <c r="I442" s="81"/>
      <c r="J442" s="4"/>
      <c r="K442" s="4"/>
      <c r="L442" s="4"/>
    </row>
    <row r="443" spans="1:12" ht="47.25" hidden="1" customHeight="1">
      <c r="A443" s="20" t="s">
        <v>1089</v>
      </c>
      <c r="B443" s="92" t="s">
        <v>6097</v>
      </c>
      <c r="C443" s="19"/>
      <c r="D443" s="19"/>
      <c r="E443" s="21"/>
      <c r="F443" s="19"/>
      <c r="G443" s="19"/>
      <c r="H443" s="81"/>
      <c r="I443" s="81"/>
      <c r="J443" s="4"/>
      <c r="K443" s="4"/>
      <c r="L443" s="4"/>
    </row>
    <row r="444" spans="1:12" ht="47.25" hidden="1" customHeight="1">
      <c r="A444" s="57" t="s">
        <v>1090</v>
      </c>
      <c r="B444" s="92" t="s">
        <v>6098</v>
      </c>
      <c r="C444" s="19"/>
      <c r="D444" s="19"/>
      <c r="E444" s="21"/>
      <c r="F444" s="19"/>
      <c r="G444" s="19"/>
      <c r="H444" s="81"/>
      <c r="I444" s="81"/>
      <c r="J444" s="4"/>
      <c r="K444" s="4"/>
      <c r="L444" s="4"/>
    </row>
    <row r="445" spans="1:12" ht="47.25" hidden="1" customHeight="1">
      <c r="A445" s="57" t="s">
        <v>1092</v>
      </c>
      <c r="B445" s="12" t="s">
        <v>6099</v>
      </c>
      <c r="C445" s="19"/>
      <c r="D445" s="19"/>
      <c r="E445" s="21"/>
      <c r="F445" s="19"/>
      <c r="G445" s="19"/>
      <c r="H445" s="81"/>
      <c r="I445" s="81"/>
      <c r="J445" s="4"/>
      <c r="K445" s="4"/>
      <c r="L445" s="4"/>
    </row>
    <row r="446" spans="1:12" ht="31.5" hidden="1" customHeight="1">
      <c r="A446" s="57" t="s">
        <v>1094</v>
      </c>
      <c r="B446" s="63" t="s">
        <v>3402</v>
      </c>
      <c r="C446" s="19"/>
      <c r="D446" s="19"/>
      <c r="E446" s="21"/>
      <c r="F446" s="19"/>
      <c r="G446" s="19"/>
      <c r="H446" s="81"/>
      <c r="I446" s="81"/>
      <c r="J446" s="4"/>
      <c r="K446" s="4"/>
      <c r="L446" s="4"/>
    </row>
    <row r="447" spans="1:12" ht="31.5" hidden="1" customHeight="1">
      <c r="A447" s="57" t="s">
        <v>3403</v>
      </c>
      <c r="B447" s="12" t="s">
        <v>1093</v>
      </c>
      <c r="C447" s="19"/>
      <c r="D447" s="19"/>
      <c r="E447" s="21"/>
      <c r="F447" s="19"/>
      <c r="G447" s="19"/>
      <c r="H447" s="81"/>
      <c r="I447" s="81"/>
      <c r="J447" s="4"/>
      <c r="K447" s="4"/>
      <c r="L447" s="4"/>
    </row>
    <row r="448" spans="1:12" ht="31.5" hidden="1" customHeight="1">
      <c r="A448" s="57" t="s">
        <v>3404</v>
      </c>
      <c r="B448" s="12" t="s">
        <v>1095</v>
      </c>
      <c r="C448" s="19"/>
      <c r="D448" s="19"/>
      <c r="E448" s="21"/>
      <c r="F448" s="19"/>
      <c r="G448" s="19"/>
      <c r="H448" s="81"/>
      <c r="I448" s="81"/>
      <c r="J448" s="4"/>
      <c r="K448" s="4"/>
      <c r="L448" s="4"/>
    </row>
    <row r="449" spans="1:9" s="4" customFormat="1" ht="31.5" hidden="1" customHeight="1">
      <c r="A449" s="20" t="s">
        <v>3405</v>
      </c>
      <c r="B449" s="283" t="s">
        <v>3406</v>
      </c>
      <c r="C449" s="19"/>
      <c r="D449" s="19"/>
      <c r="E449" s="21"/>
      <c r="F449" s="19"/>
      <c r="G449" s="19"/>
      <c r="H449" s="81"/>
      <c r="I449" s="81"/>
    </row>
    <row r="450" spans="1:9" s="4" customFormat="1" ht="40.35" hidden="1" customHeight="1">
      <c r="A450" s="137" t="s">
        <v>43</v>
      </c>
      <c r="B450" s="1366" t="s">
        <v>42</v>
      </c>
      <c r="C450" s="1458"/>
      <c r="D450" s="1458"/>
      <c r="E450" s="1458"/>
      <c r="F450" s="1458"/>
      <c r="G450" s="1459"/>
      <c r="H450" s="81">
        <f>SUM(D451:D456)</f>
        <v>0</v>
      </c>
      <c r="I450" s="81">
        <f>COUNT(D451:D456)*2</f>
        <v>0</v>
      </c>
    </row>
    <row r="451" spans="1:9" s="4" customFormat="1" ht="31.5" hidden="1" customHeight="1">
      <c r="A451" s="20" t="s">
        <v>1096</v>
      </c>
      <c r="B451" s="92" t="s">
        <v>1097</v>
      </c>
      <c r="C451" s="19"/>
      <c r="D451" s="19"/>
      <c r="E451" s="21"/>
      <c r="F451" s="19"/>
      <c r="G451" s="19"/>
      <c r="H451" s="81"/>
      <c r="I451" s="81"/>
    </row>
    <row r="452" spans="1:9" s="4" customFormat="1" ht="31.5" hidden="1" customHeight="1">
      <c r="A452" s="20" t="s">
        <v>1098</v>
      </c>
      <c r="B452" s="92" t="s">
        <v>1099</v>
      </c>
      <c r="C452" s="19"/>
      <c r="D452" s="19"/>
      <c r="E452" s="21"/>
      <c r="F452" s="19"/>
      <c r="G452" s="19"/>
      <c r="H452" s="81"/>
      <c r="I452" s="81"/>
    </row>
    <row r="453" spans="1:9" s="4" customFormat="1" ht="31.5" hidden="1" customHeight="1">
      <c r="A453" s="20" t="s">
        <v>1100</v>
      </c>
      <c r="B453" s="92" t="s">
        <v>1101</v>
      </c>
      <c r="C453" s="19"/>
      <c r="D453" s="19"/>
      <c r="E453" s="21"/>
      <c r="F453" s="19"/>
      <c r="G453" s="19"/>
      <c r="H453" s="81"/>
      <c r="I453" s="81"/>
    </row>
    <row r="454" spans="1:9" s="4" customFormat="1" ht="31.5" hidden="1" customHeight="1">
      <c r="A454" s="20" t="s">
        <v>1102</v>
      </c>
      <c r="B454" s="92" t="s">
        <v>1103</v>
      </c>
      <c r="C454" s="19"/>
      <c r="D454" s="19"/>
      <c r="E454" s="21"/>
      <c r="F454" s="19"/>
      <c r="G454" s="19"/>
      <c r="H454" s="81"/>
      <c r="I454" s="81"/>
    </row>
    <row r="455" spans="1:9" s="4" customFormat="1" ht="31.5" hidden="1" customHeight="1">
      <c r="A455" s="20" t="s">
        <v>1104</v>
      </c>
      <c r="B455" s="92" t="s">
        <v>1105</v>
      </c>
      <c r="C455" s="19"/>
      <c r="D455" s="19"/>
      <c r="E455" s="21"/>
      <c r="F455" s="19"/>
      <c r="G455" s="19"/>
      <c r="H455" s="81"/>
      <c r="I455" s="81"/>
    </row>
    <row r="456" spans="1:9" s="4" customFormat="1" ht="31.5" hidden="1" customHeight="1">
      <c r="A456" s="20" t="s">
        <v>1106</v>
      </c>
      <c r="B456" s="92" t="s">
        <v>1107</v>
      </c>
      <c r="C456" s="19"/>
      <c r="D456" s="19"/>
      <c r="E456" s="21"/>
      <c r="F456" s="19"/>
      <c r="G456" s="19"/>
      <c r="H456" s="81"/>
      <c r="I456" s="81"/>
    </row>
    <row r="457" spans="1:9" s="4" customFormat="1" ht="40.35" hidden="1" customHeight="1">
      <c r="A457" s="137" t="s">
        <v>41</v>
      </c>
      <c r="B457" s="1366" t="s">
        <v>40</v>
      </c>
      <c r="C457" s="1458"/>
      <c r="D457" s="1458"/>
      <c r="E457" s="1458"/>
      <c r="F457" s="1458"/>
      <c r="G457" s="1459"/>
      <c r="H457" s="81">
        <f>SUM(D458:D461)</f>
        <v>0</v>
      </c>
      <c r="I457" s="81">
        <f>COUNT(D458:D461)*2</f>
        <v>0</v>
      </c>
    </row>
    <row r="458" spans="1:9" s="4" customFormat="1" ht="31.5" hidden="1" customHeight="1">
      <c r="A458" s="20" t="s">
        <v>1108</v>
      </c>
      <c r="B458" s="92" t="s">
        <v>1109</v>
      </c>
      <c r="C458" s="19"/>
      <c r="D458" s="19"/>
      <c r="E458" s="21"/>
      <c r="F458" s="19"/>
      <c r="G458" s="19"/>
      <c r="H458" s="81"/>
      <c r="I458" s="81"/>
    </row>
    <row r="459" spans="1:9" s="4" customFormat="1" ht="31.5" hidden="1" customHeight="1">
      <c r="A459" s="20" t="s">
        <v>1110</v>
      </c>
      <c r="B459" s="92" t="s">
        <v>1111</v>
      </c>
      <c r="C459" s="19"/>
      <c r="D459" s="19"/>
      <c r="E459" s="21"/>
      <c r="F459" s="19"/>
      <c r="G459" s="19"/>
      <c r="H459" s="81"/>
      <c r="I459" s="81"/>
    </row>
    <row r="460" spans="1:9" s="4" customFormat="1" ht="31.5" hidden="1" customHeight="1">
      <c r="A460" s="20" t="s">
        <v>1112</v>
      </c>
      <c r="B460" s="92" t="s">
        <v>1113</v>
      </c>
      <c r="C460" s="19"/>
      <c r="D460" s="19"/>
      <c r="E460" s="21"/>
      <c r="F460" s="19"/>
      <c r="G460" s="19"/>
      <c r="H460" s="81"/>
      <c r="I460" s="81"/>
    </row>
    <row r="461" spans="1:9" s="4" customFormat="1" ht="31.5" hidden="1" customHeight="1">
      <c r="A461" s="20" t="s">
        <v>1114</v>
      </c>
      <c r="B461" s="92" t="s">
        <v>1115</v>
      </c>
      <c r="C461" s="19"/>
      <c r="D461" s="19"/>
      <c r="E461" s="21"/>
      <c r="F461" s="19"/>
      <c r="G461" s="19"/>
      <c r="H461" s="81"/>
      <c r="I461" s="81"/>
    </row>
    <row r="462" spans="1:9" s="4" customFormat="1" ht="31.5" hidden="1" customHeight="1">
      <c r="A462" s="20"/>
      <c r="B462" s="1314" t="s">
        <v>6403</v>
      </c>
      <c r="C462" s="1315"/>
      <c r="D462" s="1315"/>
      <c r="E462" s="1315"/>
      <c r="F462" s="1315"/>
      <c r="G462" s="1315"/>
      <c r="H462" s="81"/>
      <c r="I462" s="81"/>
    </row>
    <row r="463" spans="1:9" s="4" customFormat="1" ht="40.35" hidden="1" customHeight="1">
      <c r="A463" s="137" t="s">
        <v>39</v>
      </c>
      <c r="B463" s="1366" t="s">
        <v>38</v>
      </c>
      <c r="C463" s="1458"/>
      <c r="D463" s="1458"/>
      <c r="E463" s="1458"/>
      <c r="F463" s="1458"/>
      <c r="G463" s="1459"/>
      <c r="H463" s="81">
        <f>SUM(D464:D473)</f>
        <v>0</v>
      </c>
      <c r="I463" s="81">
        <f>COUNT(D464:D473)*2</f>
        <v>0</v>
      </c>
    </row>
    <row r="464" spans="1:9" s="4" customFormat="1" ht="47.25" hidden="1" customHeight="1">
      <c r="A464" s="20" t="s">
        <v>1116</v>
      </c>
      <c r="B464" s="92" t="s">
        <v>1117</v>
      </c>
      <c r="C464" s="19"/>
      <c r="D464" s="19"/>
      <c r="E464" s="21"/>
      <c r="F464" s="19"/>
      <c r="G464" s="19"/>
      <c r="H464" s="81"/>
      <c r="I464" s="81"/>
    </row>
    <row r="465" spans="1:12" ht="47.25" hidden="1" customHeight="1">
      <c r="A465" s="20" t="s">
        <v>1118</v>
      </c>
      <c r="B465" s="92" t="s">
        <v>1119</v>
      </c>
      <c r="C465" s="19"/>
      <c r="D465" s="19"/>
      <c r="E465" s="21"/>
      <c r="F465" s="19"/>
      <c r="G465" s="19"/>
      <c r="H465" s="81"/>
      <c r="I465" s="81"/>
      <c r="J465" s="4"/>
      <c r="K465" s="4"/>
      <c r="L465" s="4"/>
    </row>
    <row r="466" spans="1:12" ht="47.25" hidden="1" customHeight="1">
      <c r="A466" s="20" t="s">
        <v>1120</v>
      </c>
      <c r="B466" s="92" t="s">
        <v>1121</v>
      </c>
      <c r="C466" s="19"/>
      <c r="D466" s="19"/>
      <c r="E466" s="21"/>
      <c r="F466" s="19"/>
      <c r="G466" s="19"/>
      <c r="H466" s="81"/>
      <c r="I466" s="81"/>
      <c r="J466" s="4"/>
      <c r="K466" s="4"/>
      <c r="L466" s="4"/>
    </row>
    <row r="467" spans="1:12" ht="47.25" hidden="1" customHeight="1">
      <c r="A467" s="20" t="s">
        <v>1122</v>
      </c>
      <c r="B467" s="92" t="s">
        <v>1123</v>
      </c>
      <c r="C467" s="19"/>
      <c r="D467" s="19"/>
      <c r="E467" s="21"/>
      <c r="F467" s="19"/>
      <c r="G467" s="19"/>
      <c r="H467" s="81"/>
      <c r="I467" s="81"/>
      <c r="J467" s="4"/>
      <c r="K467" s="4"/>
      <c r="L467" s="4"/>
    </row>
    <row r="468" spans="1:12" ht="47.25" hidden="1" customHeight="1">
      <c r="A468" s="20" t="s">
        <v>1124</v>
      </c>
      <c r="B468" s="92" t="s">
        <v>1125</v>
      </c>
      <c r="C468" s="19"/>
      <c r="D468" s="19"/>
      <c r="E468" s="21"/>
      <c r="F468" s="19"/>
      <c r="G468" s="19"/>
      <c r="H468" s="81"/>
      <c r="I468" s="81"/>
      <c r="J468" s="4"/>
      <c r="K468" s="4"/>
      <c r="L468" s="4"/>
    </row>
    <row r="469" spans="1:12" ht="47.25" hidden="1" customHeight="1">
      <c r="A469" s="20" t="s">
        <v>1126</v>
      </c>
      <c r="B469" s="92" t="s">
        <v>1127</v>
      </c>
      <c r="C469" s="19"/>
      <c r="D469" s="19"/>
      <c r="E469" s="21"/>
      <c r="F469" s="19"/>
      <c r="G469" s="19"/>
      <c r="H469" s="81"/>
      <c r="I469" s="81"/>
      <c r="J469" s="4"/>
      <c r="K469" s="4"/>
      <c r="L469" s="4"/>
    </row>
    <row r="470" spans="1:12" ht="47.25" hidden="1" customHeight="1">
      <c r="A470" s="20" t="s">
        <v>1128</v>
      </c>
      <c r="B470" s="92" t="s">
        <v>1129</v>
      </c>
      <c r="C470" s="19"/>
      <c r="D470" s="19"/>
      <c r="E470" s="21"/>
      <c r="F470" s="19"/>
      <c r="G470" s="19"/>
      <c r="H470" s="81"/>
      <c r="I470" s="81"/>
      <c r="J470" s="4"/>
      <c r="K470" s="4"/>
      <c r="L470" s="4"/>
    </row>
    <row r="471" spans="1:12" ht="78.75" hidden="1" customHeight="1">
      <c r="A471" s="20" t="s">
        <v>1130</v>
      </c>
      <c r="B471" s="92" t="s">
        <v>1131</v>
      </c>
      <c r="C471" s="19"/>
      <c r="D471" s="19"/>
      <c r="E471" s="21"/>
      <c r="F471" s="19"/>
      <c r="G471" s="19"/>
      <c r="H471" s="81"/>
      <c r="I471" s="81"/>
      <c r="J471" s="4"/>
      <c r="K471" s="4"/>
      <c r="L471" s="4"/>
    </row>
    <row r="472" spans="1:12" ht="31.5" hidden="1" customHeight="1">
      <c r="A472" s="20" t="s">
        <v>1132</v>
      </c>
      <c r="B472" s="92" t="s">
        <v>1133</v>
      </c>
      <c r="C472" s="19"/>
      <c r="D472" s="19"/>
      <c r="E472" s="21"/>
      <c r="F472" s="19"/>
      <c r="G472" s="19"/>
      <c r="H472" s="81"/>
      <c r="I472" s="81"/>
      <c r="J472" s="4"/>
      <c r="K472" s="4"/>
      <c r="L472" s="4"/>
    </row>
    <row r="473" spans="1:12" ht="47.25" hidden="1" customHeight="1">
      <c r="A473" s="20" t="s">
        <v>1134</v>
      </c>
      <c r="B473" s="92" t="s">
        <v>1135</v>
      </c>
      <c r="C473" s="19"/>
      <c r="D473" s="19"/>
      <c r="E473" s="21"/>
      <c r="F473" s="19"/>
      <c r="G473" s="19"/>
      <c r="H473" s="81"/>
      <c r="I473" s="81"/>
      <c r="J473" s="4"/>
      <c r="K473" s="4"/>
      <c r="L473" s="4"/>
    </row>
    <row r="474" spans="1:12" ht="18.75" customHeight="1">
      <c r="A474" s="255"/>
      <c r="B474" s="1450" t="s">
        <v>1136</v>
      </c>
      <c r="C474" s="1532"/>
      <c r="D474" s="1452"/>
      <c r="E474" s="1452"/>
      <c r="F474" s="1532"/>
      <c r="G474" s="1452"/>
      <c r="H474" s="22">
        <f>H475+H482+H495+H504+H520+H536</f>
        <v>33</v>
      </c>
      <c r="I474" s="22">
        <f>I475+I482+I495+I504+I520+I536</f>
        <v>66</v>
      </c>
    </row>
    <row r="475" spans="1:12" ht="35.1" customHeight="1">
      <c r="A475" s="999" t="s">
        <v>2080</v>
      </c>
      <c r="B475" s="1305" t="s">
        <v>36</v>
      </c>
      <c r="C475" s="1306"/>
      <c r="D475" s="1306"/>
      <c r="E475" s="1306"/>
      <c r="F475" s="1306"/>
      <c r="G475" s="1307"/>
      <c r="H475" s="22">
        <f>SUM(D476:D481)</f>
        <v>3</v>
      </c>
      <c r="I475" s="22">
        <f>COUNT(D476:D481)*2</f>
        <v>6</v>
      </c>
    </row>
    <row r="476" spans="1:12" ht="31.5" hidden="1" customHeight="1">
      <c r="A476" s="67" t="s">
        <v>1137</v>
      </c>
      <c r="B476" s="92" t="s">
        <v>1138</v>
      </c>
      <c r="C476" s="584"/>
      <c r="D476" s="584"/>
      <c r="E476" s="15"/>
      <c r="F476" s="584"/>
      <c r="G476" s="584"/>
      <c r="H476" s="81"/>
      <c r="I476" s="81"/>
      <c r="J476" s="4"/>
      <c r="K476" s="4"/>
      <c r="L476" s="4"/>
    </row>
    <row r="477" spans="1:12" ht="47.25" customHeight="1">
      <c r="A477" s="157" t="s">
        <v>2083</v>
      </c>
      <c r="B477" s="92" t="s">
        <v>1140</v>
      </c>
      <c r="C477" s="13" t="s">
        <v>1141</v>
      </c>
      <c r="D477" s="124">
        <v>1</v>
      </c>
      <c r="E477" s="15" t="s">
        <v>540</v>
      </c>
      <c r="F477" s="13" t="s">
        <v>1142</v>
      </c>
      <c r="G477" s="158"/>
    </row>
    <row r="478" spans="1:12" ht="66" customHeight="1">
      <c r="A478" s="157" t="s">
        <v>1143</v>
      </c>
      <c r="B478" s="92" t="s">
        <v>1144</v>
      </c>
      <c r="C478" s="13" t="s">
        <v>2547</v>
      </c>
      <c r="D478" s="124">
        <v>1</v>
      </c>
      <c r="E478" s="15" t="s">
        <v>540</v>
      </c>
      <c r="F478" s="13" t="s">
        <v>2548</v>
      </c>
      <c r="G478" s="158"/>
    </row>
    <row r="479" spans="1:12" ht="31.5" hidden="1" customHeight="1">
      <c r="A479" s="67" t="s">
        <v>2088</v>
      </c>
      <c r="B479" s="636" t="s">
        <v>3407</v>
      </c>
      <c r="C479" s="618" t="s">
        <v>3408</v>
      </c>
      <c r="D479" s="647"/>
      <c r="E479" s="625" t="s">
        <v>540</v>
      </c>
      <c r="F479" s="622" t="s">
        <v>3409</v>
      </c>
      <c r="G479" s="648"/>
      <c r="J479" s="22"/>
      <c r="L479" s="4"/>
    </row>
    <row r="480" spans="1:12" ht="47.25" hidden="1" customHeight="1">
      <c r="A480" s="67" t="s">
        <v>2092</v>
      </c>
      <c r="B480" s="636" t="s">
        <v>1151</v>
      </c>
      <c r="C480" s="634" t="s">
        <v>1152</v>
      </c>
      <c r="D480" s="647"/>
      <c r="E480" s="625" t="s">
        <v>540</v>
      </c>
      <c r="F480" s="615" t="s">
        <v>1153</v>
      </c>
      <c r="G480" s="648"/>
      <c r="J480" s="22"/>
      <c r="L480" s="4"/>
    </row>
    <row r="481" spans="1:12" ht="31.5" customHeight="1">
      <c r="A481" s="157" t="s">
        <v>1154</v>
      </c>
      <c r="B481" s="159" t="s">
        <v>1155</v>
      </c>
      <c r="C481" s="13" t="s">
        <v>1156</v>
      </c>
      <c r="D481" s="124">
        <v>1</v>
      </c>
      <c r="E481" s="15" t="s">
        <v>540</v>
      </c>
      <c r="F481" s="34" t="s">
        <v>3410</v>
      </c>
      <c r="G481" s="158"/>
    </row>
    <row r="482" spans="1:12" ht="35.1" customHeight="1">
      <c r="A482" s="999" t="s">
        <v>2095</v>
      </c>
      <c r="B482" s="1305" t="s">
        <v>34</v>
      </c>
      <c r="C482" s="1306"/>
      <c r="D482" s="1306"/>
      <c r="E482" s="1306"/>
      <c r="F482" s="1306"/>
      <c r="G482" s="1307"/>
      <c r="H482" s="22">
        <f>SUM(D483:D494)</f>
        <v>7</v>
      </c>
      <c r="I482" s="22">
        <f>COUNT(D483:D494)*2</f>
        <v>14</v>
      </c>
    </row>
    <row r="483" spans="1:12" ht="45.6" customHeight="1">
      <c r="A483" s="157" t="s">
        <v>2097</v>
      </c>
      <c r="B483" s="92" t="s">
        <v>1158</v>
      </c>
      <c r="C483" s="16" t="s">
        <v>2098</v>
      </c>
      <c r="D483" s="124">
        <v>1</v>
      </c>
      <c r="E483" s="15" t="s">
        <v>341</v>
      </c>
      <c r="F483" s="34" t="s">
        <v>2099</v>
      </c>
      <c r="G483" s="250"/>
    </row>
    <row r="484" spans="1:12" ht="51" customHeight="1">
      <c r="A484" s="157"/>
      <c r="B484" s="92"/>
      <c r="C484" s="16" t="s">
        <v>1163</v>
      </c>
      <c r="D484" s="124">
        <v>1</v>
      </c>
      <c r="E484" s="15" t="s">
        <v>379</v>
      </c>
      <c r="F484" s="34" t="s">
        <v>3411</v>
      </c>
      <c r="G484" s="250"/>
    </row>
    <row r="485" spans="1:12" ht="30" hidden="1" customHeight="1">
      <c r="A485" s="67"/>
      <c r="B485" s="636"/>
      <c r="C485" s="618" t="s">
        <v>1167</v>
      </c>
      <c r="D485" s="621"/>
      <c r="E485" s="625" t="s">
        <v>341</v>
      </c>
      <c r="F485" s="614" t="s">
        <v>1168</v>
      </c>
      <c r="G485" s="621"/>
      <c r="J485" s="22"/>
      <c r="L485" s="4"/>
    </row>
    <row r="486" spans="1:12" ht="28.5" customHeight="1">
      <c r="A486" s="157"/>
      <c r="B486" s="92"/>
      <c r="C486" s="13" t="s">
        <v>2995</v>
      </c>
      <c r="D486" s="250">
        <v>1</v>
      </c>
      <c r="E486" s="15" t="s">
        <v>341</v>
      </c>
      <c r="F486" s="34" t="s">
        <v>3412</v>
      </c>
      <c r="G486" s="250"/>
    </row>
    <row r="487" spans="1:12" ht="58.5" customHeight="1">
      <c r="A487" s="157"/>
      <c r="B487" s="92"/>
      <c r="C487" s="13" t="s">
        <v>2996</v>
      </c>
      <c r="D487" s="250">
        <v>1</v>
      </c>
      <c r="E487" s="15" t="s">
        <v>341</v>
      </c>
      <c r="F487" s="34" t="s">
        <v>3413</v>
      </c>
      <c r="G487" s="250"/>
    </row>
    <row r="488" spans="1:12" ht="75">
      <c r="A488" s="157" t="s">
        <v>2103</v>
      </c>
      <c r="B488" s="92" t="s">
        <v>1170</v>
      </c>
      <c r="C488" s="23" t="s">
        <v>3414</v>
      </c>
      <c r="D488" s="250">
        <v>1</v>
      </c>
      <c r="E488" s="18" t="s">
        <v>1812</v>
      </c>
      <c r="F488" s="101" t="s">
        <v>3415</v>
      </c>
      <c r="G488" s="250"/>
    </row>
    <row r="489" spans="1:12" ht="108.75" customHeight="1">
      <c r="A489" s="157"/>
      <c r="B489" s="92"/>
      <c r="C489" s="271" t="s">
        <v>3416</v>
      </c>
      <c r="D489" s="250">
        <v>1</v>
      </c>
      <c r="E489" s="15" t="s">
        <v>271</v>
      </c>
      <c r="F489" s="271" t="s">
        <v>3417</v>
      </c>
      <c r="G489" s="250"/>
    </row>
    <row r="490" spans="1:12" ht="45" hidden="1">
      <c r="A490" s="67"/>
      <c r="B490" s="636"/>
      <c r="C490" s="624" t="s">
        <v>3418</v>
      </c>
      <c r="D490" s="621"/>
      <c r="E490" s="625" t="s">
        <v>271</v>
      </c>
      <c r="F490" s="624" t="s">
        <v>3419</v>
      </c>
      <c r="G490" s="621"/>
      <c r="J490" s="22"/>
      <c r="L490" s="4"/>
    </row>
    <row r="491" spans="1:12" ht="30" customHeight="1">
      <c r="A491" s="157"/>
      <c r="B491" s="92"/>
      <c r="C491" s="16" t="s">
        <v>1173</v>
      </c>
      <c r="D491" s="250">
        <v>1</v>
      </c>
      <c r="E491" s="15" t="s">
        <v>420</v>
      </c>
      <c r="F491" s="13" t="s">
        <v>3420</v>
      </c>
      <c r="G491" s="250"/>
    </row>
    <row r="492" spans="1:12" ht="31.5" hidden="1" customHeight="1">
      <c r="A492" s="67" t="s">
        <v>2107</v>
      </c>
      <c r="B492" s="92" t="s">
        <v>1175</v>
      </c>
      <c r="C492" s="16" t="s">
        <v>1176</v>
      </c>
      <c r="D492" s="250"/>
      <c r="E492" s="15" t="s">
        <v>341</v>
      </c>
      <c r="F492" s="13" t="s">
        <v>3421</v>
      </c>
      <c r="G492" s="250"/>
      <c r="J492" s="22"/>
      <c r="L492" s="4"/>
    </row>
    <row r="493" spans="1:12" ht="45" hidden="1">
      <c r="A493" s="67"/>
      <c r="B493" s="636"/>
      <c r="C493" s="615" t="s">
        <v>2551</v>
      </c>
      <c r="D493" s="621"/>
      <c r="E493" s="625" t="s">
        <v>379</v>
      </c>
      <c r="F493" s="622" t="s">
        <v>2552</v>
      </c>
      <c r="G493" s="621"/>
      <c r="J493" s="22"/>
      <c r="L493" s="4"/>
    </row>
    <row r="494" spans="1:12" ht="62.25" hidden="1" customHeight="1">
      <c r="A494" s="67"/>
      <c r="B494" s="636"/>
      <c r="C494" s="615" t="s">
        <v>3422</v>
      </c>
      <c r="D494" s="621"/>
      <c r="E494" s="625" t="s">
        <v>379</v>
      </c>
      <c r="F494" s="622" t="s">
        <v>3423</v>
      </c>
      <c r="G494" s="621"/>
      <c r="J494" s="22"/>
      <c r="L494" s="4"/>
    </row>
    <row r="495" spans="1:12" ht="35.1" customHeight="1">
      <c r="A495" s="999" t="s">
        <v>2113</v>
      </c>
      <c r="B495" s="1305" t="s">
        <v>32</v>
      </c>
      <c r="C495" s="1306"/>
      <c r="D495" s="1306"/>
      <c r="E495" s="1306"/>
      <c r="F495" s="1306"/>
      <c r="G495" s="1307"/>
      <c r="H495" s="22">
        <f>SUM(D496:D503)</f>
        <v>4</v>
      </c>
      <c r="I495" s="22">
        <f>COUNT(D496:D503)*2</f>
        <v>8</v>
      </c>
    </row>
    <row r="496" spans="1:12" ht="47.25" customHeight="1">
      <c r="A496" s="157" t="s">
        <v>2115</v>
      </c>
      <c r="B496" s="165" t="s">
        <v>3424</v>
      </c>
      <c r="C496" s="34" t="s">
        <v>3425</v>
      </c>
      <c r="D496" s="250">
        <v>1</v>
      </c>
      <c r="E496" s="15" t="s">
        <v>379</v>
      </c>
      <c r="F496" s="34" t="s">
        <v>3426</v>
      </c>
      <c r="G496" s="158"/>
    </row>
    <row r="497" spans="1:12" ht="53.25" customHeight="1">
      <c r="A497" s="157"/>
      <c r="B497" s="165"/>
      <c r="C497" s="34" t="s">
        <v>6879</v>
      </c>
      <c r="D497" s="250">
        <v>1</v>
      </c>
      <c r="E497" s="15" t="s">
        <v>379</v>
      </c>
      <c r="F497" s="34" t="s">
        <v>6880</v>
      </c>
      <c r="G497" s="158"/>
    </row>
    <row r="498" spans="1:12" ht="30" hidden="1" customHeight="1">
      <c r="A498" s="67"/>
      <c r="B498" s="165"/>
      <c r="C498" s="34" t="s">
        <v>3427</v>
      </c>
      <c r="D498" s="250"/>
      <c r="E498" s="15" t="s">
        <v>379</v>
      </c>
      <c r="F498" s="34" t="s">
        <v>3426</v>
      </c>
      <c r="G498" s="158"/>
      <c r="J498" s="22"/>
      <c r="L498" s="4"/>
    </row>
    <row r="499" spans="1:12" ht="39" hidden="1" customHeight="1">
      <c r="A499" s="67"/>
      <c r="B499" s="165"/>
      <c r="C499" s="13" t="s">
        <v>1183</v>
      </c>
      <c r="D499" s="250"/>
      <c r="E499" s="15" t="s">
        <v>379</v>
      </c>
      <c r="F499" s="13" t="s">
        <v>3428</v>
      </c>
      <c r="G499" s="158"/>
      <c r="J499" s="22"/>
      <c r="L499" s="4"/>
    </row>
    <row r="500" spans="1:12" ht="39" hidden="1" customHeight="1">
      <c r="A500" s="67"/>
      <c r="B500" s="649"/>
      <c r="C500" s="622" t="s">
        <v>3429</v>
      </c>
      <c r="D500" s="621"/>
      <c r="E500" s="625" t="s">
        <v>379</v>
      </c>
      <c r="F500" s="614" t="s">
        <v>3426</v>
      </c>
      <c r="G500" s="648"/>
      <c r="J500" s="22"/>
      <c r="L500" s="4"/>
    </row>
    <row r="501" spans="1:12" ht="45" hidden="1" customHeight="1">
      <c r="A501" s="67" t="s">
        <v>2126</v>
      </c>
      <c r="B501" s="636" t="s">
        <v>1185</v>
      </c>
      <c r="C501" s="622" t="s">
        <v>1186</v>
      </c>
      <c r="D501" s="621"/>
      <c r="E501" s="625" t="s">
        <v>1812</v>
      </c>
      <c r="F501" s="614" t="s">
        <v>3430</v>
      </c>
      <c r="G501" s="648"/>
      <c r="J501" s="22"/>
      <c r="L501" s="4"/>
    </row>
    <row r="502" spans="1:12" ht="59.1" customHeight="1">
      <c r="A502" s="157" t="s">
        <v>2126</v>
      </c>
      <c r="B502" s="92" t="s">
        <v>1185</v>
      </c>
      <c r="C502" s="13" t="s">
        <v>1187</v>
      </c>
      <c r="D502" s="250">
        <v>1</v>
      </c>
      <c r="E502" s="15" t="s">
        <v>420</v>
      </c>
      <c r="F502" s="34" t="s">
        <v>3431</v>
      </c>
      <c r="G502" s="158"/>
    </row>
    <row r="503" spans="1:12" ht="63" customHeight="1">
      <c r="A503" s="157"/>
      <c r="B503" s="92"/>
      <c r="C503" s="23" t="s">
        <v>3432</v>
      </c>
      <c r="D503" s="44">
        <v>1</v>
      </c>
      <c r="E503" s="21" t="s">
        <v>420</v>
      </c>
      <c r="F503" s="34" t="s">
        <v>3431</v>
      </c>
      <c r="G503" s="158"/>
    </row>
    <row r="504" spans="1:12" ht="35.1" customHeight="1">
      <c r="A504" s="999" t="s">
        <v>2129</v>
      </c>
      <c r="B504" s="1305" t="s">
        <v>3433</v>
      </c>
      <c r="C504" s="1306"/>
      <c r="D504" s="1306"/>
      <c r="E504" s="1306"/>
      <c r="F504" s="1306"/>
      <c r="G504" s="1307"/>
      <c r="H504" s="22">
        <f>SUM(D505:D519)</f>
        <v>6</v>
      </c>
      <c r="I504" s="22">
        <f>COUNT(D505:D519)*2</f>
        <v>12</v>
      </c>
    </row>
    <row r="505" spans="1:12" ht="86.25" customHeight="1">
      <c r="A505" s="157" t="s">
        <v>2131</v>
      </c>
      <c r="B505" s="34" t="s">
        <v>3434</v>
      </c>
      <c r="C505" s="13" t="s">
        <v>1190</v>
      </c>
      <c r="D505" s="124">
        <v>1</v>
      </c>
      <c r="E505" s="15" t="s">
        <v>271</v>
      </c>
      <c r="F505" s="34" t="s">
        <v>3435</v>
      </c>
      <c r="G505" s="158"/>
    </row>
    <row r="506" spans="1:12" ht="105">
      <c r="A506" s="157"/>
      <c r="B506" s="34"/>
      <c r="C506" s="13" t="s">
        <v>3436</v>
      </c>
      <c r="D506" s="124">
        <v>1</v>
      </c>
      <c r="E506" s="15" t="s">
        <v>271</v>
      </c>
      <c r="F506" s="34" t="s">
        <v>3437</v>
      </c>
      <c r="G506" s="158"/>
    </row>
    <row r="507" spans="1:12" ht="48" hidden="1" customHeight="1">
      <c r="A507" s="67"/>
      <c r="B507" s="614"/>
      <c r="C507" s="622" t="s">
        <v>1198</v>
      </c>
      <c r="D507" s="647"/>
      <c r="E507" s="625" t="s">
        <v>271</v>
      </c>
      <c r="F507" s="614" t="s">
        <v>3438</v>
      </c>
      <c r="G507" s="648"/>
      <c r="J507" s="22"/>
      <c r="L507" s="4"/>
    </row>
    <row r="508" spans="1:12" ht="30" hidden="1" customHeight="1">
      <c r="A508" s="67"/>
      <c r="B508" s="614"/>
      <c r="C508" s="650" t="s">
        <v>3439</v>
      </c>
      <c r="D508" s="647"/>
      <c r="E508" s="625" t="s">
        <v>271</v>
      </c>
      <c r="F508" s="614" t="s">
        <v>3440</v>
      </c>
      <c r="G508" s="651"/>
      <c r="J508" s="22"/>
      <c r="L508" s="4"/>
    </row>
    <row r="509" spans="1:12" ht="75" customHeight="1">
      <c r="A509" s="157" t="s">
        <v>2137</v>
      </c>
      <c r="B509" s="34" t="s">
        <v>3441</v>
      </c>
      <c r="C509" s="65" t="s">
        <v>6881</v>
      </c>
      <c r="D509" s="124">
        <v>1</v>
      </c>
      <c r="E509" s="252" t="s">
        <v>379</v>
      </c>
      <c r="F509" s="23" t="s">
        <v>6882</v>
      </c>
      <c r="G509" s="44"/>
    </row>
    <row r="510" spans="1:12" ht="60" hidden="1" customHeight="1">
      <c r="A510" s="67"/>
      <c r="B510" s="614"/>
      <c r="C510" s="618" t="s">
        <v>3442</v>
      </c>
      <c r="D510" s="647"/>
      <c r="E510" s="652" t="s">
        <v>379</v>
      </c>
      <c r="F510" s="615" t="s">
        <v>3443</v>
      </c>
      <c r="G510" s="612"/>
      <c r="J510" s="22"/>
      <c r="L510" s="4"/>
    </row>
    <row r="511" spans="1:12" ht="45" hidden="1" customHeight="1">
      <c r="A511" s="67"/>
      <c r="B511" s="614"/>
      <c r="C511" s="614" t="s">
        <v>3444</v>
      </c>
      <c r="D511" s="647"/>
      <c r="E511" s="652" t="s">
        <v>379</v>
      </c>
      <c r="F511" s="615" t="s">
        <v>3445</v>
      </c>
      <c r="G511" s="612"/>
      <c r="J511" s="22"/>
      <c r="L511" s="4"/>
    </row>
    <row r="512" spans="1:12" ht="45" customHeight="1">
      <c r="A512" s="157"/>
      <c r="B512" s="34"/>
      <c r="C512" s="13" t="s">
        <v>3446</v>
      </c>
      <c r="D512" s="124">
        <v>1</v>
      </c>
      <c r="E512" s="252" t="s">
        <v>379</v>
      </c>
      <c r="F512" s="23" t="s">
        <v>3447</v>
      </c>
      <c r="G512" s="44"/>
    </row>
    <row r="513" spans="1:12" ht="45" hidden="1" customHeight="1">
      <c r="A513" s="67"/>
      <c r="B513" s="614"/>
      <c r="C513" s="614" t="s">
        <v>3448</v>
      </c>
      <c r="D513" s="647"/>
      <c r="E513" s="652" t="s">
        <v>379</v>
      </c>
      <c r="F513" s="615" t="s">
        <v>3449</v>
      </c>
      <c r="G513" s="612"/>
      <c r="J513" s="22"/>
      <c r="L513" s="4"/>
    </row>
    <row r="514" spans="1:12" ht="45" hidden="1" customHeight="1">
      <c r="A514" s="67"/>
      <c r="B514" s="614"/>
      <c r="C514" s="618" t="s">
        <v>3006</v>
      </c>
      <c r="D514" s="647"/>
      <c r="E514" s="652" t="s">
        <v>379</v>
      </c>
      <c r="F514" s="615" t="s">
        <v>6883</v>
      </c>
      <c r="G514" s="653"/>
      <c r="J514" s="22"/>
      <c r="L514" s="4"/>
    </row>
    <row r="515" spans="1:12" ht="177.95" customHeight="1">
      <c r="A515" s="157"/>
      <c r="B515" s="34"/>
      <c r="C515" s="34" t="s">
        <v>6884</v>
      </c>
      <c r="D515" s="654">
        <v>1</v>
      </c>
      <c r="E515" s="15" t="s">
        <v>1812</v>
      </c>
      <c r="F515" s="13" t="s">
        <v>6885</v>
      </c>
      <c r="G515" s="70"/>
    </row>
    <row r="516" spans="1:12" ht="126" hidden="1" customHeight="1">
      <c r="A516" s="67"/>
      <c r="B516" s="614"/>
      <c r="C516" s="614" t="s">
        <v>3450</v>
      </c>
      <c r="D516" s="647"/>
      <c r="E516" s="625" t="s">
        <v>1812</v>
      </c>
      <c r="F516" s="622" t="s">
        <v>3451</v>
      </c>
      <c r="G516" s="653"/>
      <c r="J516" s="22"/>
      <c r="L516" s="4"/>
    </row>
    <row r="517" spans="1:12" ht="60.95" hidden="1" customHeight="1">
      <c r="A517" s="67"/>
      <c r="B517" s="614"/>
      <c r="C517" s="614" t="s">
        <v>3452</v>
      </c>
      <c r="D517" s="647"/>
      <c r="E517" s="625" t="s">
        <v>1812</v>
      </c>
      <c r="F517" s="614" t="s">
        <v>3453</v>
      </c>
      <c r="G517" s="648"/>
      <c r="J517" s="22"/>
      <c r="L517" s="4"/>
    </row>
    <row r="518" spans="1:12" ht="45" customHeight="1">
      <c r="A518" s="157"/>
      <c r="B518" s="34"/>
      <c r="C518" s="34" t="s">
        <v>3010</v>
      </c>
      <c r="D518" s="124">
        <v>1</v>
      </c>
      <c r="E518" s="15" t="s">
        <v>1812</v>
      </c>
      <c r="F518" s="34" t="s">
        <v>3454</v>
      </c>
      <c r="G518" s="158"/>
    </row>
    <row r="519" spans="1:12" ht="45" hidden="1" customHeight="1">
      <c r="A519" s="67"/>
      <c r="B519" s="614"/>
      <c r="C519" s="614" t="s">
        <v>3011</v>
      </c>
      <c r="D519" s="647"/>
      <c r="E519" s="625" t="s">
        <v>660</v>
      </c>
      <c r="F519" s="614" t="s">
        <v>2144</v>
      </c>
      <c r="G519" s="648"/>
      <c r="J519" s="22"/>
      <c r="L519" s="4"/>
    </row>
    <row r="520" spans="1:12" ht="35.1" customHeight="1">
      <c r="A520" s="999" t="s">
        <v>2145</v>
      </c>
      <c r="B520" s="1305" t="s">
        <v>28</v>
      </c>
      <c r="C520" s="1306"/>
      <c r="D520" s="1306"/>
      <c r="E520" s="1306"/>
      <c r="F520" s="1306"/>
      <c r="G520" s="1307"/>
      <c r="H520" s="22">
        <f>SUM(D521:D535)</f>
        <v>7</v>
      </c>
      <c r="I520" s="22">
        <f>COUNT(D521:D535)*2</f>
        <v>14</v>
      </c>
    </row>
    <row r="521" spans="1:12" ht="66" customHeight="1">
      <c r="A521" s="157" t="s">
        <v>2146</v>
      </c>
      <c r="B521" s="16" t="s">
        <v>3455</v>
      </c>
      <c r="C521" s="34" t="s">
        <v>2147</v>
      </c>
      <c r="D521" s="250">
        <v>1</v>
      </c>
      <c r="E521" s="15" t="s">
        <v>341</v>
      </c>
      <c r="F521" s="34" t="s">
        <v>3456</v>
      </c>
      <c r="G521" s="250"/>
    </row>
    <row r="522" spans="1:12" ht="75.75" customHeight="1">
      <c r="A522" s="157"/>
      <c r="B522" s="23"/>
      <c r="C522" s="34" t="s">
        <v>3457</v>
      </c>
      <c r="D522" s="250">
        <v>1</v>
      </c>
      <c r="E522" s="15" t="s">
        <v>341</v>
      </c>
      <c r="F522" s="34" t="s">
        <v>3458</v>
      </c>
      <c r="G522" s="250"/>
    </row>
    <row r="523" spans="1:12" ht="45" hidden="1" customHeight="1">
      <c r="A523" s="67" t="s">
        <v>2148</v>
      </c>
      <c r="B523" s="614" t="s">
        <v>1214</v>
      </c>
      <c r="C523" s="618" t="s">
        <v>1215</v>
      </c>
      <c r="D523" s="621"/>
      <c r="E523" s="625" t="s">
        <v>379</v>
      </c>
      <c r="F523" s="622" t="s">
        <v>3459</v>
      </c>
      <c r="G523" s="621"/>
      <c r="J523" s="22"/>
      <c r="L523" s="4"/>
    </row>
    <row r="524" spans="1:12" ht="45" hidden="1" customHeight="1">
      <c r="A524" s="67"/>
      <c r="B524" s="614"/>
      <c r="C524" s="618" t="s">
        <v>1217</v>
      </c>
      <c r="D524" s="621"/>
      <c r="E524" s="625" t="s">
        <v>379</v>
      </c>
      <c r="F524" s="622" t="s">
        <v>2558</v>
      </c>
      <c r="G524" s="621"/>
      <c r="J524" s="22"/>
      <c r="L524" s="4"/>
    </row>
    <row r="525" spans="1:12" ht="45" customHeight="1">
      <c r="A525" s="157" t="s">
        <v>2152</v>
      </c>
      <c r="B525" s="34" t="s">
        <v>1220</v>
      </c>
      <c r="C525" s="16" t="s">
        <v>2154</v>
      </c>
      <c r="D525" s="100">
        <v>1</v>
      </c>
      <c r="E525" s="60" t="s">
        <v>540</v>
      </c>
      <c r="F525" s="16" t="s">
        <v>3460</v>
      </c>
      <c r="G525" s="250"/>
    </row>
    <row r="526" spans="1:12" ht="45" hidden="1" customHeight="1">
      <c r="A526" s="67"/>
      <c r="B526" s="614"/>
      <c r="C526" s="615" t="s">
        <v>3461</v>
      </c>
      <c r="D526" s="655"/>
      <c r="E526" s="656" t="s">
        <v>271</v>
      </c>
      <c r="F526" s="615" t="s">
        <v>3462</v>
      </c>
      <c r="G526" s="621"/>
      <c r="J526" s="22"/>
      <c r="L526" s="4"/>
    </row>
    <row r="527" spans="1:12" ht="41.1" hidden="1" customHeight="1">
      <c r="A527" s="67"/>
      <c r="B527" s="614"/>
      <c r="C527" s="618" t="s">
        <v>2156</v>
      </c>
      <c r="D527" s="621"/>
      <c r="E527" s="625" t="s">
        <v>540</v>
      </c>
      <c r="F527" s="614" t="s">
        <v>3463</v>
      </c>
      <c r="G527" s="621"/>
      <c r="J527" s="22"/>
      <c r="L527" s="4"/>
    </row>
    <row r="528" spans="1:12" ht="45" customHeight="1">
      <c r="A528" s="157"/>
      <c r="B528" s="34"/>
      <c r="C528" s="16" t="s">
        <v>1224</v>
      </c>
      <c r="D528" s="250">
        <v>1</v>
      </c>
      <c r="E528" s="15" t="s">
        <v>379</v>
      </c>
      <c r="F528" s="37" t="s">
        <v>3016</v>
      </c>
      <c r="G528" s="250"/>
    </row>
    <row r="529" spans="1:12" ht="30" hidden="1" customHeight="1">
      <c r="A529" s="67"/>
      <c r="B529" s="614"/>
      <c r="C529" s="618" t="s">
        <v>3464</v>
      </c>
      <c r="D529" s="621"/>
      <c r="E529" s="625" t="s">
        <v>379</v>
      </c>
      <c r="F529" s="614" t="s">
        <v>3465</v>
      </c>
      <c r="G529" s="621"/>
      <c r="J529" s="22"/>
      <c r="L529" s="4"/>
    </row>
    <row r="530" spans="1:12" ht="30" customHeight="1">
      <c r="A530" s="157"/>
      <c r="B530" s="34"/>
      <c r="C530" s="16" t="s">
        <v>3466</v>
      </c>
      <c r="D530" s="250">
        <v>1</v>
      </c>
      <c r="E530" s="15" t="s">
        <v>540</v>
      </c>
      <c r="F530" s="37" t="s">
        <v>3467</v>
      </c>
      <c r="G530" s="250"/>
    </row>
    <row r="531" spans="1:12" ht="30" customHeight="1">
      <c r="A531" s="157"/>
      <c r="B531" s="34"/>
      <c r="C531" s="16" t="s">
        <v>3468</v>
      </c>
      <c r="D531" s="250">
        <v>1</v>
      </c>
      <c r="E531" s="15" t="s">
        <v>341</v>
      </c>
      <c r="F531" s="37" t="s">
        <v>3469</v>
      </c>
      <c r="G531" s="250"/>
    </row>
    <row r="532" spans="1:12" ht="65.25" hidden="1" customHeight="1">
      <c r="A532" s="67"/>
      <c r="B532" s="614"/>
      <c r="C532" s="618" t="s">
        <v>3470</v>
      </c>
      <c r="D532" s="621"/>
      <c r="E532" s="625" t="s">
        <v>660</v>
      </c>
      <c r="F532" s="614" t="s">
        <v>3471</v>
      </c>
      <c r="G532" s="621"/>
      <c r="J532" s="22"/>
      <c r="L532" s="4"/>
    </row>
    <row r="533" spans="1:12" ht="65.25" hidden="1" customHeight="1">
      <c r="A533" s="67" t="s">
        <v>2159</v>
      </c>
      <c r="B533" s="23" t="s">
        <v>1229</v>
      </c>
      <c r="C533" s="16"/>
      <c r="D533" s="250"/>
      <c r="E533" s="15"/>
      <c r="F533" s="37"/>
      <c r="G533" s="250"/>
      <c r="H533" s="81"/>
      <c r="I533" s="81"/>
      <c r="J533" s="4"/>
      <c r="K533" s="4"/>
      <c r="L533" s="4"/>
    </row>
    <row r="534" spans="1:12" ht="71.099999999999994" customHeight="1">
      <c r="A534" s="157" t="s">
        <v>1232</v>
      </c>
      <c r="B534" s="23" t="s">
        <v>1233</v>
      </c>
      <c r="C534" s="34" t="s">
        <v>3472</v>
      </c>
      <c r="D534" s="250">
        <v>1</v>
      </c>
      <c r="E534" s="15" t="s">
        <v>379</v>
      </c>
      <c r="F534" s="37" t="s">
        <v>3473</v>
      </c>
      <c r="G534" s="250"/>
    </row>
    <row r="535" spans="1:12" ht="30" hidden="1" customHeight="1">
      <c r="A535" s="67"/>
      <c r="B535" s="615"/>
      <c r="C535" s="614" t="s">
        <v>3474</v>
      </c>
      <c r="D535" s="621"/>
      <c r="E535" s="625" t="s">
        <v>540</v>
      </c>
      <c r="F535" s="614" t="s">
        <v>3475</v>
      </c>
      <c r="G535" s="621"/>
      <c r="J535" s="22"/>
      <c r="L535" s="4"/>
    </row>
    <row r="536" spans="1:12" ht="35.1" customHeight="1">
      <c r="A536" s="999" t="s">
        <v>2162</v>
      </c>
      <c r="B536" s="1305" t="s">
        <v>26</v>
      </c>
      <c r="C536" s="1306"/>
      <c r="D536" s="1306"/>
      <c r="E536" s="1306"/>
      <c r="F536" s="1306"/>
      <c r="G536" s="1307"/>
      <c r="H536" s="22">
        <f>SUM(D537:D545)</f>
        <v>6</v>
      </c>
      <c r="I536" s="22">
        <f>COUNT(D537:D545)*2</f>
        <v>12</v>
      </c>
    </row>
    <row r="537" spans="1:12" ht="45" customHeight="1">
      <c r="A537" s="157" t="s">
        <v>2164</v>
      </c>
      <c r="B537" s="165" t="s">
        <v>1235</v>
      </c>
      <c r="C537" s="13" t="s">
        <v>2166</v>
      </c>
      <c r="D537" s="14">
        <v>1</v>
      </c>
      <c r="E537" s="21" t="s">
        <v>341</v>
      </c>
      <c r="F537" s="34" t="s">
        <v>3476</v>
      </c>
      <c r="G537" s="250"/>
    </row>
    <row r="538" spans="1:12" ht="45" customHeight="1">
      <c r="A538" s="157"/>
      <c r="B538" s="165"/>
      <c r="C538" s="34" t="s">
        <v>2167</v>
      </c>
      <c r="D538" s="14">
        <v>1</v>
      </c>
      <c r="E538" s="21" t="s">
        <v>379</v>
      </c>
      <c r="F538" s="18" t="s">
        <v>6542</v>
      </c>
      <c r="G538" s="250"/>
    </row>
    <row r="539" spans="1:12" ht="45" customHeight="1">
      <c r="A539" s="157"/>
      <c r="B539" s="165"/>
      <c r="C539" s="34" t="s">
        <v>2168</v>
      </c>
      <c r="D539" s="14">
        <v>1</v>
      </c>
      <c r="E539" s="21" t="s">
        <v>341</v>
      </c>
      <c r="F539" s="18" t="s">
        <v>6541</v>
      </c>
      <c r="G539" s="250"/>
    </row>
    <row r="540" spans="1:12" ht="45" hidden="1" customHeight="1">
      <c r="A540" s="67"/>
      <c r="B540" s="649"/>
      <c r="C540" s="622" t="s">
        <v>1237</v>
      </c>
      <c r="D540" s="619"/>
      <c r="E540" s="613" t="s">
        <v>341</v>
      </c>
      <c r="F540" s="614" t="s">
        <v>3477</v>
      </c>
      <c r="G540" s="621"/>
      <c r="J540" s="22"/>
      <c r="L540" s="4"/>
    </row>
    <row r="541" spans="1:12" ht="87" customHeight="1">
      <c r="A541" s="157" t="s">
        <v>2169</v>
      </c>
      <c r="B541" s="165" t="s">
        <v>1240</v>
      </c>
      <c r="C541" s="13" t="s">
        <v>6537</v>
      </c>
      <c r="D541" s="14">
        <v>1</v>
      </c>
      <c r="E541" s="21" t="s">
        <v>341</v>
      </c>
      <c r="F541" s="23" t="s">
        <v>6536</v>
      </c>
      <c r="G541" s="250"/>
    </row>
    <row r="542" spans="1:12" ht="30" hidden="1" customHeight="1">
      <c r="A542" s="67"/>
      <c r="B542" s="649"/>
      <c r="C542" s="622" t="s">
        <v>2171</v>
      </c>
      <c r="D542" s="619"/>
      <c r="E542" s="613" t="s">
        <v>379</v>
      </c>
      <c r="F542" s="615" t="s">
        <v>2172</v>
      </c>
      <c r="G542" s="621"/>
      <c r="J542" s="22"/>
      <c r="L542" s="4"/>
    </row>
    <row r="543" spans="1:12" ht="71.099999999999994" customHeight="1">
      <c r="A543" s="157"/>
      <c r="B543" s="165"/>
      <c r="C543" s="16" t="s">
        <v>6535</v>
      </c>
      <c r="D543" s="14">
        <v>1</v>
      </c>
      <c r="E543" s="21" t="s">
        <v>341</v>
      </c>
      <c r="F543" s="23" t="s">
        <v>2173</v>
      </c>
      <c r="G543" s="250"/>
    </row>
    <row r="544" spans="1:12" ht="31.5" hidden="1" customHeight="1">
      <c r="A544" s="67" t="s">
        <v>2174</v>
      </c>
      <c r="B544" s="649" t="s">
        <v>1248</v>
      </c>
      <c r="C544" s="615" t="s">
        <v>1249</v>
      </c>
      <c r="D544" s="647"/>
      <c r="E544" s="657" t="s">
        <v>420</v>
      </c>
      <c r="F544" s="622" t="s">
        <v>3478</v>
      </c>
      <c r="G544" s="621"/>
      <c r="J544" s="22"/>
      <c r="L544" s="4"/>
    </row>
    <row r="545" spans="1:12" ht="31.5" customHeight="1">
      <c r="A545" s="157" t="s">
        <v>2174</v>
      </c>
      <c r="B545" s="415" t="s">
        <v>1248</v>
      </c>
      <c r="C545" s="23" t="s">
        <v>1250</v>
      </c>
      <c r="D545" s="124">
        <v>1</v>
      </c>
      <c r="E545" s="254" t="s">
        <v>271</v>
      </c>
      <c r="F545" s="152" t="s">
        <v>3479</v>
      </c>
      <c r="G545" s="250"/>
    </row>
    <row r="546" spans="1:12" ht="18.75" customHeight="1">
      <c r="A546" s="80"/>
      <c r="B546" s="1450" t="s">
        <v>2177</v>
      </c>
      <c r="C546" s="1532"/>
      <c r="D546" s="1452"/>
      <c r="E546" s="1452"/>
      <c r="F546" s="1532"/>
      <c r="G546" s="1452"/>
      <c r="H546" s="22">
        <f>H547+H554+H558+H571+H575+H582+H590+H600+H550+H593</f>
        <v>18</v>
      </c>
      <c r="I546" s="22">
        <f>I547+I554+I558+I571+I575+I582+I590+I600+I550+I593</f>
        <v>36</v>
      </c>
    </row>
    <row r="547" spans="1:12" ht="35.1" customHeight="1">
      <c r="A547" s="998" t="s">
        <v>25</v>
      </c>
      <c r="B547" s="1305" t="s">
        <v>24</v>
      </c>
      <c r="C547" s="1306"/>
      <c r="D547" s="1306"/>
      <c r="E547" s="1306"/>
      <c r="F547" s="1306"/>
      <c r="G547" s="1307"/>
      <c r="H547" s="22">
        <f>SUM(D548:D549)</f>
        <v>1</v>
      </c>
      <c r="I547" s="22">
        <f>COUNT(D548:D549)*2</f>
        <v>2</v>
      </c>
    </row>
    <row r="548" spans="1:12" ht="46.5" customHeight="1">
      <c r="A548" s="35" t="s">
        <v>1254</v>
      </c>
      <c r="B548" s="92" t="s">
        <v>1255</v>
      </c>
      <c r="C548" s="23" t="s">
        <v>3480</v>
      </c>
      <c r="D548" s="44">
        <v>1</v>
      </c>
      <c r="E548" s="21" t="s">
        <v>540</v>
      </c>
      <c r="F548" s="23" t="s">
        <v>3481</v>
      </c>
      <c r="G548" s="44"/>
    </row>
    <row r="549" spans="1:12" ht="30" hidden="1" customHeight="1">
      <c r="A549" s="57" t="s">
        <v>1257</v>
      </c>
      <c r="B549" s="23" t="s">
        <v>1258</v>
      </c>
      <c r="C549" s="19"/>
      <c r="D549" s="19"/>
      <c r="E549" s="21"/>
      <c r="F549" s="19"/>
      <c r="G549" s="19"/>
      <c r="H549" s="81"/>
      <c r="I549" s="81"/>
      <c r="J549" s="4"/>
      <c r="K549" s="4"/>
      <c r="L549" s="4"/>
    </row>
    <row r="550" spans="1:12" ht="40.35" hidden="1" customHeight="1">
      <c r="A550" s="137" t="s">
        <v>23</v>
      </c>
      <c r="B550" s="1366" t="s">
        <v>22</v>
      </c>
      <c r="C550" s="1458"/>
      <c r="D550" s="1458"/>
      <c r="E550" s="1458"/>
      <c r="F550" s="1458"/>
      <c r="G550" s="1459"/>
      <c r="H550" s="81">
        <f>SUM(D551:D553)</f>
        <v>0</v>
      </c>
      <c r="I550" s="81">
        <f>COUNT(D551:D553)*2</f>
        <v>0</v>
      </c>
      <c r="J550" s="4"/>
      <c r="K550" s="4"/>
      <c r="L550" s="4"/>
    </row>
    <row r="551" spans="1:12" ht="31.5" hidden="1" customHeight="1">
      <c r="A551" s="57" t="s">
        <v>1259</v>
      </c>
      <c r="B551" s="165" t="s">
        <v>1260</v>
      </c>
      <c r="C551" s="19"/>
      <c r="D551" s="19"/>
      <c r="E551" s="21"/>
      <c r="F551" s="19"/>
      <c r="G551" s="19"/>
      <c r="H551" s="81"/>
      <c r="I551" s="81"/>
      <c r="J551" s="4"/>
      <c r="K551" s="4"/>
      <c r="L551" s="4"/>
    </row>
    <row r="552" spans="1:12" ht="31.5" hidden="1" customHeight="1">
      <c r="A552" s="57" t="s">
        <v>1261</v>
      </c>
      <c r="B552" s="165" t="s">
        <v>1262</v>
      </c>
      <c r="C552" s="19"/>
      <c r="D552" s="19"/>
      <c r="E552" s="21"/>
      <c r="F552" s="19"/>
      <c r="G552" s="19"/>
      <c r="H552" s="81"/>
      <c r="I552" s="81"/>
      <c r="J552" s="4"/>
      <c r="K552" s="4"/>
      <c r="L552" s="4"/>
    </row>
    <row r="553" spans="1:12" ht="31.5" hidden="1" customHeight="1">
      <c r="A553" s="57" t="s">
        <v>1263</v>
      </c>
      <c r="B553" s="165" t="s">
        <v>1264</v>
      </c>
      <c r="C553" s="19"/>
      <c r="D553" s="19"/>
      <c r="E553" s="21"/>
      <c r="F553" s="19"/>
      <c r="G553" s="19"/>
      <c r="H553" s="81"/>
      <c r="I553" s="81"/>
      <c r="J553" s="4"/>
      <c r="K553" s="4"/>
      <c r="L553" s="4"/>
    </row>
    <row r="554" spans="1:12" ht="40.35" hidden="1" customHeight="1">
      <c r="A554" s="137" t="s">
        <v>2187</v>
      </c>
      <c r="B554" s="1593" t="s">
        <v>20</v>
      </c>
      <c r="C554" s="1619"/>
      <c r="D554" s="1594"/>
      <c r="E554" s="1594"/>
      <c r="F554" s="1619"/>
      <c r="G554" s="1595"/>
      <c r="H554" s="22">
        <f>SUM(D555:D557)</f>
        <v>1</v>
      </c>
      <c r="I554" s="22">
        <f>COUNT(D555:D557)*2</f>
        <v>2</v>
      </c>
      <c r="J554" s="22">
        <f>H554*100/I554</f>
        <v>50</v>
      </c>
      <c r="K554" s="81">
        <v>1</v>
      </c>
      <c r="L554" s="4"/>
    </row>
    <row r="555" spans="1:12" ht="60" customHeight="1">
      <c r="A555" s="111" t="s">
        <v>2189</v>
      </c>
      <c r="B555" s="165" t="s">
        <v>1266</v>
      </c>
      <c r="C555" s="13" t="s">
        <v>3482</v>
      </c>
      <c r="D555" s="14">
        <v>1</v>
      </c>
      <c r="E555" s="21" t="s">
        <v>540</v>
      </c>
      <c r="F555" s="16" t="s">
        <v>3483</v>
      </c>
      <c r="G555" s="44"/>
    </row>
    <row r="556" spans="1:12" ht="47.25" hidden="1">
      <c r="A556" s="20" t="s">
        <v>2193</v>
      </c>
      <c r="B556" s="165" t="s">
        <v>1270</v>
      </c>
      <c r="C556" s="63" t="s">
        <v>1274</v>
      </c>
      <c r="D556" s="14"/>
      <c r="E556" s="21" t="s">
        <v>540</v>
      </c>
      <c r="F556" s="63" t="s">
        <v>1275</v>
      </c>
      <c r="G556" s="19"/>
      <c r="H556" s="81"/>
      <c r="I556" s="81"/>
      <c r="J556" s="4"/>
      <c r="K556" s="4"/>
      <c r="L556" s="4"/>
    </row>
    <row r="557" spans="1:12" ht="47.25" hidden="1" customHeight="1">
      <c r="A557" s="20" t="s">
        <v>2195</v>
      </c>
      <c r="B557" s="636" t="s">
        <v>1273</v>
      </c>
      <c r="C557" s="649" t="s">
        <v>1274</v>
      </c>
      <c r="D557" s="612"/>
      <c r="E557" s="613" t="s">
        <v>540</v>
      </c>
      <c r="F557" s="649" t="s">
        <v>1275</v>
      </c>
      <c r="G557" s="612"/>
      <c r="J557" s="22"/>
      <c r="L557" s="4"/>
    </row>
    <row r="558" spans="1:12" ht="35.1" customHeight="1">
      <c r="A558" s="999" t="s">
        <v>2198</v>
      </c>
      <c r="B558" s="1305" t="s">
        <v>18</v>
      </c>
      <c r="C558" s="1306"/>
      <c r="D558" s="1306"/>
      <c r="E558" s="1306"/>
      <c r="F558" s="1306"/>
      <c r="G558" s="1307"/>
      <c r="H558" s="22">
        <f>SUM(D559:D570)</f>
        <v>9</v>
      </c>
      <c r="I558" s="22">
        <f>COUNT(D559:D570)*2</f>
        <v>18</v>
      </c>
    </row>
    <row r="559" spans="1:12" ht="45" customHeight="1">
      <c r="A559" s="11" t="s">
        <v>2200</v>
      </c>
      <c r="B559" s="165" t="s">
        <v>1277</v>
      </c>
      <c r="C559" s="101" t="s">
        <v>1278</v>
      </c>
      <c r="D559" s="44">
        <v>1</v>
      </c>
      <c r="E559" s="21" t="s">
        <v>648</v>
      </c>
      <c r="F559" s="16" t="s">
        <v>1279</v>
      </c>
      <c r="G559" s="44"/>
    </row>
    <row r="560" spans="1:12" ht="45" hidden="1" customHeight="1">
      <c r="A560" s="20"/>
      <c r="B560" s="649"/>
      <c r="C560" s="618" t="s">
        <v>1279</v>
      </c>
      <c r="D560" s="612"/>
      <c r="E560" s="613" t="s">
        <v>377</v>
      </c>
      <c r="F560" s="614" t="s">
        <v>3484</v>
      </c>
      <c r="G560" s="612"/>
      <c r="J560" s="22"/>
      <c r="L560" s="4"/>
    </row>
    <row r="561" spans="1:12" ht="69.95" customHeight="1">
      <c r="A561" s="11" t="s">
        <v>2202</v>
      </c>
      <c r="B561" s="165" t="s">
        <v>1281</v>
      </c>
      <c r="C561" s="96" t="s">
        <v>2203</v>
      </c>
      <c r="D561" s="44">
        <v>1</v>
      </c>
      <c r="E561" s="21" t="s">
        <v>648</v>
      </c>
      <c r="F561" s="23" t="s">
        <v>3485</v>
      </c>
      <c r="G561" s="34"/>
    </row>
    <row r="562" spans="1:12" ht="99.95" hidden="1" customHeight="1">
      <c r="A562" s="20"/>
      <c r="B562" s="165"/>
      <c r="C562" s="96" t="s">
        <v>2205</v>
      </c>
      <c r="D562" s="44"/>
      <c r="E562" s="21" t="s">
        <v>648</v>
      </c>
      <c r="F562" s="23" t="s">
        <v>3485</v>
      </c>
      <c r="G562" s="34"/>
      <c r="J562" s="22"/>
      <c r="L562" s="4"/>
    </row>
    <row r="563" spans="1:12" ht="47.1" hidden="1" customHeight="1">
      <c r="A563" s="20"/>
      <c r="B563" s="165"/>
      <c r="C563" s="96" t="s">
        <v>2207</v>
      </c>
      <c r="D563" s="44"/>
      <c r="E563" s="21" t="s">
        <v>648</v>
      </c>
      <c r="F563" s="23" t="s">
        <v>3485</v>
      </c>
      <c r="G563" s="19"/>
      <c r="J563" s="22"/>
      <c r="L563" s="4"/>
    </row>
    <row r="564" spans="1:12" ht="47.25" customHeight="1">
      <c r="A564" s="11"/>
      <c r="B564" s="165"/>
      <c r="C564" s="96" t="s">
        <v>2209</v>
      </c>
      <c r="D564" s="44">
        <v>1</v>
      </c>
      <c r="E564" s="21" t="s">
        <v>648</v>
      </c>
      <c r="F564" s="23" t="s">
        <v>3485</v>
      </c>
      <c r="G564" s="19"/>
    </row>
    <row r="565" spans="1:12" ht="47.25" customHeight="1">
      <c r="A565" s="11"/>
      <c r="B565" s="165"/>
      <c r="C565" s="96" t="s">
        <v>2211</v>
      </c>
      <c r="D565" s="44">
        <v>1</v>
      </c>
      <c r="E565" s="21" t="s">
        <v>648</v>
      </c>
      <c r="F565" s="23" t="s">
        <v>3485</v>
      </c>
      <c r="G565" s="19"/>
    </row>
    <row r="566" spans="1:12" ht="47.25" customHeight="1">
      <c r="A566" s="11"/>
      <c r="B566" s="165"/>
      <c r="C566" s="96" t="s">
        <v>2213</v>
      </c>
      <c r="D566" s="44">
        <v>1</v>
      </c>
      <c r="E566" s="21" t="s">
        <v>648</v>
      </c>
      <c r="F566" s="23" t="s">
        <v>3485</v>
      </c>
      <c r="G566" s="19"/>
    </row>
    <row r="567" spans="1:12" ht="47.25" customHeight="1">
      <c r="A567" s="11"/>
      <c r="B567" s="165"/>
      <c r="C567" s="96" t="s">
        <v>2215</v>
      </c>
      <c r="D567" s="44">
        <v>1</v>
      </c>
      <c r="E567" s="21" t="s">
        <v>648</v>
      </c>
      <c r="F567" s="23" t="s">
        <v>3485</v>
      </c>
      <c r="G567" s="19"/>
    </row>
    <row r="568" spans="1:12" ht="74.099999999999994" customHeight="1">
      <c r="A568" s="11"/>
      <c r="B568" s="165"/>
      <c r="C568" s="96" t="s">
        <v>2217</v>
      </c>
      <c r="D568" s="44">
        <v>1</v>
      </c>
      <c r="E568" s="21" t="s">
        <v>648</v>
      </c>
      <c r="F568" s="23" t="s">
        <v>3485</v>
      </c>
      <c r="G568" s="19"/>
    </row>
    <row r="569" spans="1:12" ht="31.5" customHeight="1">
      <c r="A569" s="11" t="s">
        <v>2219</v>
      </c>
      <c r="B569" s="165" t="s">
        <v>1296</v>
      </c>
      <c r="C569" s="34" t="s">
        <v>2587</v>
      </c>
      <c r="D569" s="44">
        <v>1</v>
      </c>
      <c r="E569" s="21" t="s">
        <v>540</v>
      </c>
      <c r="F569" s="34" t="s">
        <v>3486</v>
      </c>
      <c r="G569" s="44"/>
    </row>
    <row r="570" spans="1:12" ht="50.1" customHeight="1">
      <c r="A570" s="11" t="s">
        <v>2223</v>
      </c>
      <c r="B570" s="415" t="s">
        <v>1299</v>
      </c>
      <c r="C570" s="37" t="s">
        <v>3487</v>
      </c>
      <c r="D570" s="245">
        <v>1</v>
      </c>
      <c r="E570" s="50" t="s">
        <v>341</v>
      </c>
      <c r="F570" s="37" t="s">
        <v>3488</v>
      </c>
      <c r="G570" s="245"/>
    </row>
    <row r="571" spans="1:12" ht="35.1" customHeight="1">
      <c r="A571" s="999" t="s">
        <v>2230</v>
      </c>
      <c r="B571" s="1305" t="s">
        <v>16</v>
      </c>
      <c r="C571" s="1306"/>
      <c r="D571" s="1306"/>
      <c r="E571" s="1306"/>
      <c r="F571" s="1306"/>
      <c r="G571" s="1307"/>
      <c r="H571" s="22">
        <f>SUM(D572:D574)</f>
        <v>3</v>
      </c>
      <c r="I571" s="22">
        <f>COUNT(B572:G575)*2</f>
        <v>6</v>
      </c>
    </row>
    <row r="572" spans="1:12" ht="60" customHeight="1">
      <c r="A572" s="11" t="s">
        <v>2232</v>
      </c>
      <c r="B572" s="165" t="s">
        <v>1304</v>
      </c>
      <c r="C572" s="34" t="s">
        <v>1305</v>
      </c>
      <c r="D572" s="14">
        <v>1</v>
      </c>
      <c r="E572" s="21" t="s">
        <v>540</v>
      </c>
      <c r="F572" s="16" t="s">
        <v>2234</v>
      </c>
      <c r="G572" s="14"/>
    </row>
    <row r="573" spans="1:12" ht="47.25" customHeight="1">
      <c r="A573" s="11" t="s">
        <v>2235</v>
      </c>
      <c r="B573" s="165" t="s">
        <v>1307</v>
      </c>
      <c r="C573" s="13" t="s">
        <v>1308</v>
      </c>
      <c r="D573" s="14">
        <v>1</v>
      </c>
      <c r="E573" s="21" t="s">
        <v>540</v>
      </c>
      <c r="F573" s="16" t="s">
        <v>2236</v>
      </c>
      <c r="G573" s="14"/>
    </row>
    <row r="574" spans="1:12" ht="45" customHeight="1">
      <c r="A574" s="11" t="s">
        <v>1309</v>
      </c>
      <c r="B574" s="165" t="s">
        <v>1310</v>
      </c>
      <c r="C574" s="16" t="s">
        <v>2237</v>
      </c>
      <c r="D574" s="14">
        <v>1</v>
      </c>
      <c r="E574" s="21" t="s">
        <v>540</v>
      </c>
      <c r="F574" s="16" t="s">
        <v>2238</v>
      </c>
      <c r="G574" s="14"/>
    </row>
    <row r="575" spans="1:12" ht="35.1" customHeight="1">
      <c r="A575" s="999" t="s">
        <v>2239</v>
      </c>
      <c r="B575" s="1305" t="s">
        <v>14</v>
      </c>
      <c r="C575" s="1306"/>
      <c r="D575" s="1306"/>
      <c r="E575" s="1306"/>
      <c r="F575" s="1306"/>
      <c r="G575" s="1307"/>
      <c r="H575" s="22">
        <f>SUM(D576:D581)</f>
        <v>2</v>
      </c>
      <c r="I575" s="22">
        <f>COUNT(D576:D581)*2</f>
        <v>4</v>
      </c>
    </row>
    <row r="576" spans="1:12" ht="45" hidden="1" customHeight="1">
      <c r="A576" s="20" t="s">
        <v>2240</v>
      </c>
      <c r="B576" s="626" t="s">
        <v>1313</v>
      </c>
      <c r="C576" s="622" t="s">
        <v>1314</v>
      </c>
      <c r="D576" s="612"/>
      <c r="E576" s="613" t="s">
        <v>653</v>
      </c>
      <c r="F576" s="658" t="s">
        <v>2241</v>
      </c>
      <c r="G576" s="612"/>
      <c r="J576" s="22"/>
      <c r="L576" s="4"/>
    </row>
    <row r="577" spans="1:12" ht="31.5" hidden="1" customHeight="1">
      <c r="A577" s="20" t="s">
        <v>1315</v>
      </c>
      <c r="B577" s="12" t="s">
        <v>1316</v>
      </c>
      <c r="C577" s="41"/>
      <c r="D577" s="19"/>
      <c r="E577" s="21"/>
      <c r="F577" s="19"/>
      <c r="G577" s="19"/>
      <c r="H577" s="81"/>
      <c r="I577" s="81"/>
      <c r="J577" s="4"/>
      <c r="K577" s="4"/>
      <c r="L577" s="4"/>
    </row>
    <row r="578" spans="1:12" ht="31.5" customHeight="1">
      <c r="A578" s="11" t="s">
        <v>2240</v>
      </c>
      <c r="B578" s="12" t="s">
        <v>1313</v>
      </c>
      <c r="C578" s="194" t="s">
        <v>3489</v>
      </c>
      <c r="D578" s="44">
        <v>1</v>
      </c>
      <c r="E578" s="21" t="s">
        <v>648</v>
      </c>
      <c r="F578" s="19" t="s">
        <v>3490</v>
      </c>
      <c r="G578" s="19"/>
    </row>
    <row r="579" spans="1:12" ht="47.25" hidden="1" customHeight="1">
      <c r="A579" s="20" t="s">
        <v>1320</v>
      </c>
      <c r="B579" s="626" t="s">
        <v>1321</v>
      </c>
      <c r="C579" s="611" t="s">
        <v>1322</v>
      </c>
      <c r="D579" s="612"/>
      <c r="E579" s="613" t="s">
        <v>653</v>
      </c>
      <c r="F579" s="615" t="s">
        <v>2249</v>
      </c>
      <c r="G579" s="612"/>
      <c r="J579" s="22"/>
      <c r="L579" s="4"/>
    </row>
    <row r="580" spans="1:12" ht="47.25" hidden="1" customHeight="1">
      <c r="A580" s="20" t="s">
        <v>2250</v>
      </c>
      <c r="B580" s="626" t="s">
        <v>1324</v>
      </c>
      <c r="C580" s="614" t="s">
        <v>1325</v>
      </c>
      <c r="D580" s="612"/>
      <c r="E580" s="613" t="s">
        <v>653</v>
      </c>
      <c r="F580" s="615" t="s">
        <v>3491</v>
      </c>
      <c r="G580" s="612"/>
      <c r="J580" s="22"/>
      <c r="L580" s="4"/>
    </row>
    <row r="581" spans="1:12" ht="66" customHeight="1">
      <c r="A581" s="11" t="s">
        <v>2252</v>
      </c>
      <c r="B581" s="42" t="s">
        <v>2253</v>
      </c>
      <c r="C581" s="48" t="s">
        <v>2254</v>
      </c>
      <c r="D581" s="49">
        <v>1</v>
      </c>
      <c r="E581" s="50" t="s">
        <v>653</v>
      </c>
      <c r="F581" s="46" t="s">
        <v>2255</v>
      </c>
      <c r="G581" s="49"/>
    </row>
    <row r="582" spans="1:12" ht="40.35" hidden="1" customHeight="1">
      <c r="A582" s="137" t="s">
        <v>2256</v>
      </c>
      <c r="B582" s="1601" t="s">
        <v>1329</v>
      </c>
      <c r="C582" s="1602"/>
      <c r="D582" s="1604"/>
      <c r="E582" s="1604"/>
      <c r="F582" s="1602"/>
      <c r="G582" s="1605"/>
      <c r="H582" s="22">
        <f>SUM(D583:D589)</f>
        <v>0</v>
      </c>
      <c r="I582" s="22">
        <f>COUNT(D583:D589)*2</f>
        <v>0</v>
      </c>
      <c r="J582" s="22" t="e">
        <f>H582*100/I582</f>
        <v>#DIV/0!</v>
      </c>
      <c r="L582" s="4"/>
    </row>
    <row r="583" spans="1:12" ht="33.75" hidden="1" customHeight="1">
      <c r="A583" s="20" t="s">
        <v>1330</v>
      </c>
      <c r="B583" s="41" t="s">
        <v>1332</v>
      </c>
      <c r="C583" s="41" t="s">
        <v>1333</v>
      </c>
      <c r="D583" s="74"/>
      <c r="E583" s="19" t="s">
        <v>540</v>
      </c>
      <c r="F583" s="75" t="s">
        <v>1334</v>
      </c>
      <c r="G583" s="19"/>
      <c r="H583" s="81"/>
      <c r="I583" s="81"/>
      <c r="J583" s="4"/>
      <c r="K583" s="4"/>
      <c r="L583" s="4"/>
    </row>
    <row r="584" spans="1:12" ht="63" hidden="1" customHeight="1">
      <c r="A584" s="20" t="s">
        <v>1335</v>
      </c>
      <c r="B584" s="41" t="s">
        <v>1336</v>
      </c>
      <c r="C584" s="41" t="s">
        <v>1337</v>
      </c>
      <c r="D584" s="74"/>
      <c r="E584" s="19" t="s">
        <v>540</v>
      </c>
      <c r="F584" s="75" t="s">
        <v>3492</v>
      </c>
      <c r="G584" s="44"/>
      <c r="H584" s="81"/>
      <c r="I584" s="81"/>
      <c r="J584" s="4"/>
      <c r="K584" s="4"/>
      <c r="L584" s="4"/>
    </row>
    <row r="585" spans="1:12" ht="47.25" hidden="1" customHeight="1">
      <c r="A585" s="20" t="s">
        <v>1339</v>
      </c>
      <c r="B585" s="41" t="s">
        <v>1340</v>
      </c>
      <c r="C585" s="41" t="s">
        <v>1341</v>
      </c>
      <c r="D585" s="74"/>
      <c r="E585" s="19" t="s">
        <v>540</v>
      </c>
      <c r="F585" s="75" t="s">
        <v>1342</v>
      </c>
      <c r="G585" s="44"/>
      <c r="H585" s="81"/>
      <c r="I585" s="81"/>
      <c r="J585" s="4"/>
      <c r="K585" s="4"/>
      <c r="L585" s="4"/>
    </row>
    <row r="586" spans="1:12" ht="47.25" hidden="1" customHeight="1">
      <c r="A586" s="73" t="s">
        <v>1343</v>
      </c>
      <c r="B586" s="628" t="s">
        <v>1344</v>
      </c>
      <c r="C586" s="614" t="s">
        <v>1345</v>
      </c>
      <c r="D586" s="659"/>
      <c r="E586" s="627" t="s">
        <v>540</v>
      </c>
      <c r="F586" s="660" t="s">
        <v>1346</v>
      </c>
      <c r="G586" s="612"/>
      <c r="J586" s="22"/>
      <c r="L586" s="4"/>
    </row>
    <row r="587" spans="1:12" ht="47.25" hidden="1" customHeight="1">
      <c r="A587" s="73" t="s">
        <v>1347</v>
      </c>
      <c r="B587" s="628" t="s">
        <v>1348</v>
      </c>
      <c r="C587" s="614" t="s">
        <v>1349</v>
      </c>
      <c r="D587" s="659"/>
      <c r="E587" s="627" t="s">
        <v>540</v>
      </c>
      <c r="F587" s="660" t="s">
        <v>1350</v>
      </c>
      <c r="G587" s="612"/>
      <c r="J587" s="22"/>
      <c r="L587" s="4"/>
    </row>
    <row r="588" spans="1:12" ht="47.25" hidden="1" customHeight="1">
      <c r="A588" s="20" t="s">
        <v>1351</v>
      </c>
      <c r="B588" s="41" t="s">
        <v>1352</v>
      </c>
      <c r="C588" s="41" t="s">
        <v>1353</v>
      </c>
      <c r="D588" s="74"/>
      <c r="E588" s="19" t="s">
        <v>540</v>
      </c>
      <c r="F588" s="75" t="s">
        <v>1354</v>
      </c>
      <c r="G588" s="44"/>
      <c r="H588" s="81"/>
      <c r="I588" s="81"/>
      <c r="J588" s="4"/>
      <c r="K588" s="4"/>
      <c r="L588" s="4"/>
    </row>
    <row r="589" spans="1:12" ht="92.1" hidden="1" customHeight="1">
      <c r="A589" s="73" t="s">
        <v>1355</v>
      </c>
      <c r="B589" s="628" t="s">
        <v>1356</v>
      </c>
      <c r="C589" s="628" t="s">
        <v>1357</v>
      </c>
      <c r="D589" s="644"/>
      <c r="E589" s="627" t="s">
        <v>540</v>
      </c>
      <c r="F589" s="661" t="s">
        <v>3493</v>
      </c>
      <c r="G589" s="612"/>
      <c r="J589" s="22"/>
      <c r="L589" s="4"/>
    </row>
    <row r="590" spans="1:12" ht="35.1" customHeight="1">
      <c r="A590" s="999" t="s">
        <v>2259</v>
      </c>
      <c r="B590" s="1305" t="s">
        <v>11</v>
      </c>
      <c r="C590" s="1306"/>
      <c r="D590" s="1306"/>
      <c r="E590" s="1306"/>
      <c r="F590" s="1306"/>
      <c r="G590" s="1307"/>
      <c r="H590" s="22">
        <f>SUM(D591:D592)</f>
        <v>2</v>
      </c>
      <c r="I590" s="22">
        <f>COUNT(D591:D592)*2</f>
        <v>4</v>
      </c>
    </row>
    <row r="591" spans="1:12" ht="31.5" customHeight="1">
      <c r="A591" s="11" t="s">
        <v>2261</v>
      </c>
      <c r="B591" s="165" t="s">
        <v>1360</v>
      </c>
      <c r="C591" s="16" t="s">
        <v>1361</v>
      </c>
      <c r="D591" s="14">
        <v>1</v>
      </c>
      <c r="E591" s="21" t="s">
        <v>271</v>
      </c>
      <c r="F591" s="16" t="s">
        <v>1362</v>
      </c>
      <c r="G591" s="44"/>
    </row>
    <row r="592" spans="1:12" ht="31.5" customHeight="1">
      <c r="A592" s="11" t="s">
        <v>2263</v>
      </c>
      <c r="B592" s="165" t="s">
        <v>1366</v>
      </c>
      <c r="C592" s="16" t="s">
        <v>2265</v>
      </c>
      <c r="D592" s="14">
        <v>1</v>
      </c>
      <c r="E592" s="27" t="s">
        <v>540</v>
      </c>
      <c r="F592" s="16" t="s">
        <v>1367</v>
      </c>
      <c r="G592" s="44"/>
    </row>
    <row r="593" spans="1:11" s="4" customFormat="1" ht="31.5" hidden="1" customHeight="1">
      <c r="A593" s="76" t="s">
        <v>10</v>
      </c>
      <c r="B593" s="1308" t="s">
        <v>1368</v>
      </c>
      <c r="C593" s="1309"/>
      <c r="D593" s="1309"/>
      <c r="E593" s="1309"/>
      <c r="F593" s="1309"/>
      <c r="G593" s="1320"/>
      <c r="H593" s="81">
        <f>SUM(D594:D599)</f>
        <v>0</v>
      </c>
      <c r="I593" s="81">
        <f>COUNT(D594:D599)*2</f>
        <v>0</v>
      </c>
    </row>
    <row r="594" spans="1:11" s="4" customFormat="1" ht="31.5" hidden="1" customHeight="1">
      <c r="A594" s="76" t="s">
        <v>1369</v>
      </c>
      <c r="B594" s="41" t="s">
        <v>1370</v>
      </c>
      <c r="C594" s="41"/>
      <c r="D594" s="41"/>
      <c r="E594" s="41"/>
      <c r="F594" s="41"/>
      <c r="G594" s="41"/>
      <c r="H594" s="81"/>
      <c r="I594" s="81"/>
    </row>
    <row r="595" spans="1:11" s="4" customFormat="1" ht="31.5" hidden="1" customHeight="1">
      <c r="A595" s="76" t="s">
        <v>1371</v>
      </c>
      <c r="B595" s="41" t="s">
        <v>1372</v>
      </c>
      <c r="C595" s="41"/>
      <c r="D595" s="41"/>
      <c r="E595" s="41"/>
      <c r="F595" s="41"/>
      <c r="G595" s="41"/>
      <c r="H595" s="81"/>
      <c r="I595" s="81"/>
    </row>
    <row r="596" spans="1:11" s="4" customFormat="1" ht="31.5" hidden="1" customHeight="1">
      <c r="A596" s="76" t="s">
        <v>1373</v>
      </c>
      <c r="B596" s="41" t="s">
        <v>1374</v>
      </c>
      <c r="C596" s="41"/>
      <c r="D596" s="41"/>
      <c r="E596" s="41"/>
      <c r="F596" s="41"/>
      <c r="G596" s="41"/>
      <c r="H596" s="81"/>
      <c r="I596" s="81"/>
    </row>
    <row r="597" spans="1:11" s="4" customFormat="1" ht="31.5" hidden="1" customHeight="1">
      <c r="A597" s="76" t="s">
        <v>1375</v>
      </c>
      <c r="B597" s="41" t="s">
        <v>1376</v>
      </c>
      <c r="C597" s="41"/>
      <c r="D597" s="41"/>
      <c r="E597" s="41"/>
      <c r="F597" s="41"/>
      <c r="G597" s="41"/>
      <c r="H597" s="81"/>
      <c r="I597" s="81"/>
    </row>
    <row r="598" spans="1:11" s="4" customFormat="1" ht="31.5" hidden="1" customHeight="1">
      <c r="A598" s="76" t="s">
        <v>1377</v>
      </c>
      <c r="B598" s="41" t="s">
        <v>1378</v>
      </c>
      <c r="C598" s="41"/>
      <c r="D598" s="41"/>
      <c r="E598" s="41"/>
      <c r="F598" s="41"/>
      <c r="G598" s="41"/>
      <c r="H598" s="81"/>
      <c r="I598" s="81"/>
    </row>
    <row r="599" spans="1:11" s="4" customFormat="1" ht="31.5" hidden="1" customHeight="1">
      <c r="A599" s="76" t="s">
        <v>1379</v>
      </c>
      <c r="B599" s="41" t="s">
        <v>1380</v>
      </c>
      <c r="C599" s="41"/>
      <c r="D599" s="41"/>
      <c r="E599" s="41"/>
      <c r="F599" s="41"/>
      <c r="G599" s="41"/>
      <c r="H599" s="81"/>
      <c r="I599" s="81"/>
    </row>
    <row r="600" spans="1:11" s="4" customFormat="1" ht="31.5" hidden="1" customHeight="1">
      <c r="A600" s="76" t="s">
        <v>1381</v>
      </c>
      <c r="B600" s="1597" t="s">
        <v>8</v>
      </c>
      <c r="C600" s="1598"/>
      <c r="D600" s="1599"/>
      <c r="E600" s="1599"/>
      <c r="F600" s="1598"/>
      <c r="G600" s="1600"/>
      <c r="H600" s="22">
        <f>SUM(D601:D610)</f>
        <v>0</v>
      </c>
      <c r="I600" s="22">
        <f>COUNT(D601:D610)*2</f>
        <v>0</v>
      </c>
      <c r="J600" s="22" t="e">
        <f>H600*100/I600</f>
        <v>#DIV/0!</v>
      </c>
      <c r="K600" s="81"/>
    </row>
    <row r="601" spans="1:11" s="4" customFormat="1" ht="31.5" hidden="1" customHeight="1">
      <c r="A601" s="76" t="s">
        <v>1382</v>
      </c>
      <c r="B601" s="41" t="s">
        <v>1383</v>
      </c>
      <c r="C601" s="290"/>
      <c r="D601" s="233"/>
      <c r="E601" s="233"/>
      <c r="F601" s="290"/>
      <c r="G601" s="233"/>
      <c r="H601" s="81"/>
      <c r="I601" s="81"/>
    </row>
    <row r="602" spans="1:11" s="4" customFormat="1" ht="31.5" hidden="1" customHeight="1">
      <c r="A602" s="76" t="s">
        <v>1384</v>
      </c>
      <c r="B602" s="41" t="s">
        <v>1385</v>
      </c>
      <c r="C602" s="290"/>
      <c r="D602" s="233"/>
      <c r="E602" s="233"/>
      <c r="F602" s="290"/>
      <c r="G602" s="233"/>
      <c r="H602" s="81"/>
      <c r="I602" s="81"/>
    </row>
    <row r="603" spans="1:11" s="4" customFormat="1" ht="31.5" hidden="1" customHeight="1">
      <c r="A603" s="76" t="s">
        <v>1386</v>
      </c>
      <c r="B603" s="41" t="s">
        <v>1387</v>
      </c>
      <c r="C603" s="290"/>
      <c r="D603" s="233"/>
      <c r="E603" s="233"/>
      <c r="F603" s="290"/>
      <c r="G603" s="233"/>
      <c r="H603" s="81"/>
      <c r="I603" s="81"/>
    </row>
    <row r="604" spans="1:11" s="4" customFormat="1" ht="31.5" hidden="1" customHeight="1">
      <c r="A604" s="76" t="s">
        <v>1388</v>
      </c>
      <c r="B604" s="41" t="s">
        <v>1389</v>
      </c>
      <c r="C604" s="290"/>
      <c r="D604" s="233"/>
      <c r="E604" s="233"/>
      <c r="F604" s="290"/>
      <c r="G604" s="233"/>
      <c r="H604" s="81"/>
      <c r="I604" s="81"/>
    </row>
    <row r="605" spans="1:11" s="4" customFormat="1" ht="31.5" hidden="1" customHeight="1">
      <c r="A605" s="76" t="s">
        <v>1390</v>
      </c>
      <c r="B605" s="41" t="s">
        <v>1391</v>
      </c>
      <c r="C605" s="290"/>
      <c r="D605" s="233"/>
      <c r="E605" s="233"/>
      <c r="F605" s="290"/>
      <c r="G605" s="233"/>
      <c r="H605" s="81"/>
      <c r="I605" s="81"/>
    </row>
    <row r="606" spans="1:11" s="4" customFormat="1" ht="87" hidden="1" customHeight="1">
      <c r="A606" s="76" t="s">
        <v>1392</v>
      </c>
      <c r="B606" s="628" t="s">
        <v>2266</v>
      </c>
      <c r="C606" s="614" t="s">
        <v>1394</v>
      </c>
      <c r="D606" s="662"/>
      <c r="E606" s="630" t="s">
        <v>540</v>
      </c>
      <c r="F606" s="614" t="s">
        <v>2267</v>
      </c>
      <c r="G606" s="619"/>
      <c r="H606" s="22"/>
      <c r="I606" s="22"/>
      <c r="J606" s="22"/>
      <c r="K606" s="81"/>
    </row>
    <row r="607" spans="1:11" s="4" customFormat="1" ht="87" hidden="1" customHeight="1">
      <c r="A607" s="20" t="s">
        <v>1396</v>
      </c>
      <c r="B607" s="41" t="s">
        <v>1397</v>
      </c>
      <c r="C607" s="34"/>
      <c r="D607" s="14"/>
      <c r="E607" s="21"/>
      <c r="F607" s="34"/>
      <c r="G607" s="14"/>
      <c r="H607" s="81"/>
      <c r="I607" s="81"/>
    </row>
    <row r="608" spans="1:11" s="4" customFormat="1" ht="87" hidden="1" customHeight="1">
      <c r="A608" s="20" t="s">
        <v>1398</v>
      </c>
      <c r="B608" s="41" t="s">
        <v>1399</v>
      </c>
      <c r="C608" s="34"/>
      <c r="D608" s="14"/>
      <c r="E608" s="21"/>
      <c r="F608" s="34"/>
      <c r="G608" s="14"/>
      <c r="H608" s="81"/>
      <c r="I608" s="81"/>
    </row>
    <row r="609" spans="1:12" ht="87" hidden="1" customHeight="1">
      <c r="A609" s="20" t="s">
        <v>1400</v>
      </c>
      <c r="B609" s="41" t="s">
        <v>3494</v>
      </c>
      <c r="C609" s="34"/>
      <c r="D609" s="14"/>
      <c r="E609" s="21"/>
      <c r="F609" s="34"/>
      <c r="G609" s="14"/>
      <c r="H609" s="81"/>
      <c r="I609" s="81"/>
      <c r="J609" s="4"/>
      <c r="K609" s="4"/>
      <c r="L609" s="4"/>
    </row>
    <row r="610" spans="1:12" ht="87" hidden="1" customHeight="1">
      <c r="A610" s="20" t="s">
        <v>1402</v>
      </c>
      <c r="B610" s="41" t="s">
        <v>1403</v>
      </c>
      <c r="C610" s="34"/>
      <c r="D610" s="14"/>
      <c r="E610" s="21"/>
      <c r="F610" s="34"/>
      <c r="G610" s="14"/>
      <c r="H610" s="81"/>
      <c r="I610" s="81"/>
      <c r="J610" s="4"/>
      <c r="K610" s="4"/>
      <c r="L610" s="4"/>
    </row>
    <row r="611" spans="1:12" ht="18.75" customHeight="1">
      <c r="A611" s="80"/>
      <c r="B611" s="1450" t="s">
        <v>1404</v>
      </c>
      <c r="C611" s="1532"/>
      <c r="D611" s="1452"/>
      <c r="E611" s="1452"/>
      <c r="F611" s="1532"/>
      <c r="G611" s="1452"/>
      <c r="H611" s="22">
        <f>H612+H616+H622+H629</f>
        <v>11</v>
      </c>
      <c r="I611" s="22">
        <f>I612+I616+I622+I629</f>
        <v>22</v>
      </c>
    </row>
    <row r="612" spans="1:12" ht="35.1" customHeight="1">
      <c r="A612" s="998" t="s">
        <v>2269</v>
      </c>
      <c r="B612" s="1305" t="s">
        <v>6</v>
      </c>
      <c r="C612" s="1306"/>
      <c r="D612" s="1306"/>
      <c r="E612" s="1306"/>
      <c r="F612" s="1306"/>
      <c r="G612" s="1307"/>
      <c r="H612" s="22">
        <f>SUM(D613:D615)</f>
        <v>2</v>
      </c>
      <c r="I612" s="22">
        <f>COUNT(D613:D615)*2</f>
        <v>4</v>
      </c>
    </row>
    <row r="613" spans="1:12" ht="30" customHeight="1">
      <c r="A613" s="11" t="s">
        <v>2270</v>
      </c>
      <c r="B613" s="23" t="s">
        <v>1406</v>
      </c>
      <c r="C613" s="23" t="s">
        <v>3495</v>
      </c>
      <c r="D613" s="250">
        <v>1</v>
      </c>
      <c r="E613" s="15" t="s">
        <v>648</v>
      </c>
      <c r="F613" s="34" t="s">
        <v>3496</v>
      </c>
      <c r="G613" s="250"/>
    </row>
    <row r="614" spans="1:12" ht="49.5" customHeight="1">
      <c r="A614" s="11"/>
      <c r="B614" s="23"/>
      <c r="C614" s="23" t="s">
        <v>3497</v>
      </c>
      <c r="D614" s="250">
        <v>1</v>
      </c>
      <c r="E614" s="15" t="s">
        <v>648</v>
      </c>
      <c r="F614" s="34" t="s">
        <v>3498</v>
      </c>
      <c r="G614" s="250"/>
    </row>
    <row r="615" spans="1:12" ht="30" hidden="1" customHeight="1">
      <c r="A615" s="20" t="s">
        <v>2274</v>
      </c>
      <c r="B615" s="23" t="s">
        <v>2595</v>
      </c>
      <c r="C615" s="584"/>
      <c r="D615" s="584"/>
      <c r="E615" s="15"/>
      <c r="F615" s="584"/>
      <c r="G615" s="584"/>
      <c r="H615" s="81"/>
      <c r="I615" s="81"/>
      <c r="J615" s="4"/>
      <c r="K615" s="4"/>
      <c r="L615" s="4"/>
    </row>
    <row r="616" spans="1:12" ht="35.1" customHeight="1">
      <c r="A616" s="998" t="s">
        <v>2276</v>
      </c>
      <c r="B616" s="1305" t="s">
        <v>4</v>
      </c>
      <c r="C616" s="1306"/>
      <c r="D616" s="1306"/>
      <c r="E616" s="1306"/>
      <c r="F616" s="1306"/>
      <c r="G616" s="1307"/>
      <c r="H616" s="22">
        <f>SUM(D617:D621)</f>
        <v>3</v>
      </c>
      <c r="I616" s="22">
        <f>COUNT(D617:D621)*2</f>
        <v>6</v>
      </c>
    </row>
    <row r="617" spans="1:12" ht="57.95" customHeight="1">
      <c r="A617" s="80" t="s">
        <v>2277</v>
      </c>
      <c r="B617" s="136" t="s">
        <v>1420</v>
      </c>
      <c r="C617" s="37" t="s">
        <v>3501</v>
      </c>
      <c r="D617" s="623">
        <v>1</v>
      </c>
      <c r="E617" s="311" t="s">
        <v>648</v>
      </c>
      <c r="F617" s="37" t="s">
        <v>3502</v>
      </c>
      <c r="G617" s="623"/>
    </row>
    <row r="618" spans="1:12" ht="59.1" hidden="1" customHeight="1">
      <c r="A618" s="145"/>
      <c r="B618" s="136"/>
      <c r="C618" s="615" t="s">
        <v>3499</v>
      </c>
      <c r="D618" s="250"/>
      <c r="E618" s="15" t="s">
        <v>648</v>
      </c>
      <c r="F618" s="614" t="s">
        <v>3500</v>
      </c>
      <c r="G618" s="37"/>
      <c r="J618" s="22"/>
      <c r="L618" s="4"/>
    </row>
    <row r="619" spans="1:12" ht="30" customHeight="1">
      <c r="A619" s="11"/>
      <c r="B619" s="23"/>
      <c r="C619" s="34" t="s">
        <v>3503</v>
      </c>
      <c r="D619" s="250">
        <v>1</v>
      </c>
      <c r="E619" s="15" t="s">
        <v>648</v>
      </c>
      <c r="F619" s="34" t="s">
        <v>3504</v>
      </c>
      <c r="G619" s="250"/>
    </row>
    <row r="620" spans="1:12" ht="30" customHeight="1">
      <c r="A620" s="11"/>
      <c r="B620" s="23"/>
      <c r="C620" s="41" t="s">
        <v>3505</v>
      </c>
      <c r="D620" s="250">
        <v>1</v>
      </c>
      <c r="E620" s="15" t="s">
        <v>648</v>
      </c>
      <c r="F620" s="34"/>
      <c r="G620" s="250"/>
    </row>
    <row r="621" spans="1:12" ht="45" hidden="1" customHeight="1">
      <c r="A621" s="20" t="s">
        <v>1428</v>
      </c>
      <c r="B621" s="23" t="s">
        <v>2600</v>
      </c>
      <c r="C621" s="584"/>
      <c r="D621" s="584"/>
      <c r="E621" s="15"/>
      <c r="F621" s="584"/>
      <c r="G621" s="584"/>
      <c r="H621" s="81"/>
      <c r="I621" s="81"/>
      <c r="J621" s="4"/>
      <c r="K621" s="4"/>
      <c r="L621" s="4"/>
    </row>
    <row r="622" spans="1:12" ht="35.1" customHeight="1">
      <c r="A622" s="998" t="s">
        <v>2283</v>
      </c>
      <c r="B622" s="1305" t="s">
        <v>2</v>
      </c>
      <c r="C622" s="1306"/>
      <c r="D622" s="1306"/>
      <c r="E622" s="1306"/>
      <c r="F622" s="1306"/>
      <c r="G622" s="1307"/>
      <c r="H622" s="22">
        <f>SUM(D623:D628)</f>
        <v>5</v>
      </c>
      <c r="I622" s="22">
        <f>COUNT(D623:D628)*2</f>
        <v>10</v>
      </c>
    </row>
    <row r="623" spans="1:12" ht="45" customHeight="1">
      <c r="A623" s="11" t="s">
        <v>2284</v>
      </c>
      <c r="B623" s="23" t="s">
        <v>1431</v>
      </c>
      <c r="C623" s="16" t="s">
        <v>3506</v>
      </c>
      <c r="D623" s="250">
        <v>1</v>
      </c>
      <c r="E623" s="15" t="s">
        <v>648</v>
      </c>
      <c r="F623" s="34" t="s">
        <v>3507</v>
      </c>
      <c r="G623" s="158"/>
    </row>
    <row r="624" spans="1:12" ht="30" customHeight="1">
      <c r="A624" s="11"/>
      <c r="B624" s="23"/>
      <c r="C624" s="23" t="s">
        <v>1432</v>
      </c>
      <c r="D624" s="250">
        <v>1</v>
      </c>
      <c r="E624" s="15" t="s">
        <v>648</v>
      </c>
      <c r="F624" s="34" t="s">
        <v>3508</v>
      </c>
      <c r="G624" s="158"/>
    </row>
    <row r="625" spans="1:12" ht="30" customHeight="1">
      <c r="A625" s="11"/>
      <c r="B625" s="23"/>
      <c r="C625" s="98" t="s">
        <v>3509</v>
      </c>
      <c r="D625" s="250">
        <v>1</v>
      </c>
      <c r="E625" s="15" t="s">
        <v>648</v>
      </c>
      <c r="F625" s="34" t="s">
        <v>3510</v>
      </c>
      <c r="G625" s="158"/>
    </row>
    <row r="626" spans="1:12" ht="45" customHeight="1">
      <c r="A626" s="11"/>
      <c r="B626" s="23"/>
      <c r="C626" s="98" t="s">
        <v>3511</v>
      </c>
      <c r="D626" s="250">
        <v>1</v>
      </c>
      <c r="E626" s="15" t="s">
        <v>648</v>
      </c>
      <c r="F626" s="34" t="s">
        <v>3512</v>
      </c>
      <c r="G626" s="158"/>
    </row>
    <row r="627" spans="1:12" ht="45" customHeight="1">
      <c r="A627" s="11"/>
      <c r="C627" s="41" t="s">
        <v>3513</v>
      </c>
      <c r="D627" s="250">
        <v>1</v>
      </c>
      <c r="E627" s="15" t="s">
        <v>648</v>
      </c>
      <c r="F627" s="41" t="s">
        <v>3514</v>
      </c>
      <c r="G627" s="584"/>
    </row>
    <row r="628" spans="1:12" ht="45" hidden="1" customHeight="1">
      <c r="A628" s="20" t="s">
        <v>1435</v>
      </c>
      <c r="B628" s="23" t="s">
        <v>2606</v>
      </c>
      <c r="C628" s="19"/>
      <c r="D628" s="19"/>
      <c r="E628" s="19"/>
      <c r="F628" s="19"/>
      <c r="G628" s="584"/>
      <c r="H628" s="86"/>
      <c r="I628" s="86"/>
      <c r="J628" s="4"/>
      <c r="K628" s="4"/>
      <c r="L628" s="4"/>
    </row>
    <row r="629" spans="1:12" ht="35.1" customHeight="1">
      <c r="A629" s="998" t="s">
        <v>2300</v>
      </c>
      <c r="B629" s="1475" t="s">
        <v>2301</v>
      </c>
      <c r="C629" s="1475"/>
      <c r="D629" s="1475"/>
      <c r="E629" s="1475"/>
      <c r="F629" s="1475"/>
      <c r="G629" s="1475"/>
      <c r="H629" s="22">
        <f>SUM(D630:D631)</f>
        <v>1</v>
      </c>
      <c r="I629" s="22">
        <f>COUNT(D630:D631)*2</f>
        <v>2</v>
      </c>
    </row>
    <row r="630" spans="1:12" ht="30">
      <c r="A630" s="11" t="s">
        <v>2302</v>
      </c>
      <c r="B630" s="23" t="s">
        <v>1438</v>
      </c>
      <c r="C630" s="13" t="s">
        <v>3515</v>
      </c>
      <c r="D630" s="250">
        <v>1</v>
      </c>
      <c r="E630" s="15" t="s">
        <v>648</v>
      </c>
      <c r="F630" s="34" t="s">
        <v>3516</v>
      </c>
      <c r="G630" s="226"/>
    </row>
    <row r="631" spans="1:12" ht="45" hidden="1">
      <c r="A631" s="291" t="s">
        <v>1443</v>
      </c>
      <c r="B631" s="23" t="s">
        <v>2610</v>
      </c>
      <c r="C631" s="584"/>
      <c r="D631" s="584"/>
      <c r="E631" s="15"/>
      <c r="F631" s="584"/>
      <c r="G631" s="584"/>
      <c r="H631" s="81"/>
      <c r="I631" s="81"/>
      <c r="J631" s="4"/>
      <c r="K631" s="4"/>
      <c r="L631" s="4"/>
    </row>
    <row r="632" spans="1:12">
      <c r="A632" s="663"/>
      <c r="B632" s="176"/>
      <c r="C632" s="268"/>
      <c r="D632" s="268"/>
      <c r="E632" s="268"/>
      <c r="F632" s="268"/>
      <c r="G632" s="268"/>
    </row>
    <row r="633" spans="1:12">
      <c r="A633" s="663"/>
      <c r="B633" s="176"/>
      <c r="C633" s="268"/>
      <c r="D633" s="268"/>
      <c r="E633" s="268"/>
      <c r="F633" s="268"/>
      <c r="G633" s="268"/>
    </row>
    <row r="634" spans="1:12">
      <c r="A634" s="952"/>
      <c r="B634" s="948"/>
      <c r="C634" s="953"/>
      <c r="D634" s="953"/>
      <c r="E634" s="953"/>
      <c r="F634" s="953"/>
      <c r="G634" s="953"/>
      <c r="H634" s="1154"/>
      <c r="I634" s="1154"/>
      <c r="J634" s="453"/>
      <c r="K634" s="947"/>
      <c r="L634" s="947"/>
    </row>
    <row r="635" spans="1:12">
      <c r="A635" s="1147"/>
      <c r="B635" s="1148"/>
      <c r="C635" s="1149"/>
      <c r="D635" s="1149"/>
      <c r="E635" s="1149"/>
      <c r="F635" s="1149"/>
      <c r="G635" s="953"/>
      <c r="H635" s="1154"/>
      <c r="I635" s="1154"/>
      <c r="J635" s="453"/>
      <c r="K635" s="947"/>
      <c r="L635" s="947"/>
    </row>
    <row r="636" spans="1:12">
      <c r="A636" s="1150"/>
      <c r="B636" s="1151"/>
      <c r="C636" s="1148"/>
      <c r="D636" s="1151"/>
      <c r="E636" s="1151"/>
      <c r="F636" s="1148"/>
      <c r="G636" s="947"/>
      <c r="H636" s="1154"/>
      <c r="I636" s="1154"/>
      <c r="J636" s="453"/>
      <c r="K636" s="947"/>
      <c r="L636" s="947"/>
    </row>
    <row r="637" spans="1:12">
      <c r="A637" s="1150"/>
      <c r="B637" s="1151" t="s">
        <v>1446</v>
      </c>
      <c r="C637" s="1148" t="s">
        <v>2308</v>
      </c>
      <c r="D637" s="1151" t="s">
        <v>1448</v>
      </c>
      <c r="E637" s="1151">
        <f>H2</f>
        <v>9</v>
      </c>
      <c r="F637" s="1148"/>
      <c r="G637" s="947"/>
      <c r="H637" s="1154"/>
      <c r="I637" s="1154"/>
      <c r="J637" s="453"/>
      <c r="K637" s="947"/>
      <c r="L637" s="947"/>
    </row>
    <row r="638" spans="1:12">
      <c r="A638" s="1150" t="s">
        <v>176</v>
      </c>
      <c r="B638" s="1151">
        <f>IF(E637=0,0,H43)</f>
        <v>9</v>
      </c>
      <c r="C638" s="1151">
        <f>IF(E637=0,0,I43)</f>
        <v>18</v>
      </c>
      <c r="D638" s="1152">
        <f>IF(E637=0,0,B638/C638)</f>
        <v>0.5</v>
      </c>
      <c r="E638" s="1151"/>
      <c r="F638" s="1148"/>
      <c r="G638" s="947"/>
      <c r="H638" s="1154"/>
      <c r="I638" s="1154"/>
      <c r="J638" s="453"/>
      <c r="K638" s="947"/>
      <c r="L638" s="947"/>
    </row>
    <row r="639" spans="1:12">
      <c r="A639" s="1150" t="s">
        <v>178</v>
      </c>
      <c r="B639" s="1151">
        <f>IF(E637=0,0,H99)</f>
        <v>8</v>
      </c>
      <c r="C639" s="1151">
        <f>IF(E637=0,0,I99)</f>
        <v>16</v>
      </c>
      <c r="D639" s="1152">
        <f>IF(E637=0,0,B639/C639)</f>
        <v>0.5</v>
      </c>
      <c r="E639" s="1151"/>
      <c r="F639" s="1148"/>
      <c r="G639" s="947"/>
      <c r="H639" s="1154"/>
      <c r="I639" s="1154"/>
      <c r="J639" s="453"/>
      <c r="K639" s="947"/>
      <c r="L639" s="947"/>
    </row>
    <row r="640" spans="1:12">
      <c r="A640" s="1150" t="s">
        <v>180</v>
      </c>
      <c r="B640" s="1151">
        <f>IF(E637=0,0,H146)</f>
        <v>36</v>
      </c>
      <c r="C640" s="1151">
        <f>IF(E637=0,0,I146)</f>
        <v>72</v>
      </c>
      <c r="D640" s="1152">
        <f>IF(E637=0,0,B640/C640)</f>
        <v>0.5</v>
      </c>
      <c r="E640" s="1151"/>
      <c r="F640" s="1148"/>
      <c r="G640" s="947"/>
      <c r="H640" s="1154"/>
      <c r="I640" s="1154"/>
      <c r="J640" s="453"/>
      <c r="K640" s="947"/>
      <c r="L640" s="947"/>
    </row>
    <row r="641" spans="1:12">
      <c r="A641" s="1150" t="s">
        <v>182</v>
      </c>
      <c r="B641" s="1153">
        <f>IF(E637=0,0,H223)</f>
        <v>16</v>
      </c>
      <c r="C641" s="1153">
        <f>IF(E637=0,0,I223)</f>
        <v>32</v>
      </c>
      <c r="D641" s="1152">
        <f>IF(E637=0,0,B641/C641)</f>
        <v>0.5</v>
      </c>
      <c r="E641" s="1151"/>
      <c r="F641" s="1148"/>
      <c r="G641" s="947"/>
      <c r="H641" s="1154"/>
      <c r="I641" s="1154"/>
      <c r="J641" s="453"/>
      <c r="K641" s="947"/>
      <c r="L641" s="947"/>
    </row>
    <row r="642" spans="1:12">
      <c r="A642" s="1150" t="s">
        <v>184</v>
      </c>
      <c r="B642" s="1153">
        <f>IF(E637=0,0,H288)</f>
        <v>57</v>
      </c>
      <c r="C642" s="1153">
        <f>IF(E637=0,0,I288)</f>
        <v>114</v>
      </c>
      <c r="D642" s="1152">
        <f>IF(E637=0,0,B642/C642)</f>
        <v>0.5</v>
      </c>
      <c r="E642" s="1151"/>
      <c r="F642" s="1148"/>
      <c r="G642" s="947"/>
      <c r="H642" s="1154"/>
      <c r="I642" s="1154"/>
      <c r="J642" s="453"/>
      <c r="K642" s="947"/>
      <c r="L642" s="947"/>
    </row>
    <row r="643" spans="1:12">
      <c r="A643" s="1150" t="s">
        <v>186</v>
      </c>
      <c r="B643" s="1153">
        <f>IF(E637=0,0,H474)</f>
        <v>33</v>
      </c>
      <c r="C643" s="1153">
        <f>IF(E637=0,0,I474)</f>
        <v>66</v>
      </c>
      <c r="D643" s="1152">
        <f>IF(E637=0,0,B643/C643)</f>
        <v>0.5</v>
      </c>
      <c r="E643" s="1151"/>
      <c r="F643" s="1148"/>
      <c r="G643" s="947"/>
      <c r="H643" s="1154"/>
      <c r="I643" s="1154"/>
      <c r="J643" s="453"/>
      <c r="K643" s="947"/>
      <c r="L643" s="947"/>
    </row>
    <row r="644" spans="1:12">
      <c r="A644" s="1150" t="s">
        <v>187</v>
      </c>
      <c r="B644" s="1153">
        <f>IF(E637=0,0,H546)</f>
        <v>18</v>
      </c>
      <c r="C644" s="1153">
        <f>IF(E637=0,0,I546)</f>
        <v>36</v>
      </c>
      <c r="D644" s="1152">
        <f>IF( E637=0,0,B644/C644)</f>
        <v>0.5</v>
      </c>
      <c r="E644" s="1151"/>
      <c r="F644" s="1148"/>
      <c r="G644" s="947"/>
      <c r="H644" s="1154"/>
      <c r="I644" s="1154"/>
      <c r="J644" s="453"/>
      <c r="K644" s="947"/>
      <c r="L644" s="947"/>
    </row>
    <row r="645" spans="1:12">
      <c r="A645" s="1150" t="s">
        <v>189</v>
      </c>
      <c r="B645" s="1153">
        <f>IF(E637=0,0,H611)</f>
        <v>11</v>
      </c>
      <c r="C645" s="1153">
        <f>IF(E637=0,0,I611)</f>
        <v>22</v>
      </c>
      <c r="D645" s="1152">
        <f>IF(E637=0,0,(B645/C645))</f>
        <v>0.5</v>
      </c>
      <c r="E645" s="1151"/>
      <c r="F645" s="1148"/>
      <c r="G645" s="947"/>
      <c r="H645" s="1154"/>
      <c r="I645" s="1154"/>
      <c r="J645" s="453"/>
      <c r="K645" s="947"/>
      <c r="L645" s="947"/>
    </row>
    <row r="646" spans="1:12">
      <c r="A646" s="1150" t="s">
        <v>1449</v>
      </c>
      <c r="B646" s="1151">
        <f>IF(E637=0,0,SUM(B638:B645))</f>
        <v>188</v>
      </c>
      <c r="C646" s="1151">
        <f>IF(E637=0,0,SUM(C638:C645))</f>
        <v>376</v>
      </c>
      <c r="D646" s="1152">
        <f>IF(E637=0,0,(B646/C646))</f>
        <v>0.5</v>
      </c>
      <c r="E646" s="1151"/>
      <c r="F646" s="1148"/>
      <c r="G646" s="947"/>
      <c r="H646" s="1154"/>
      <c r="I646" s="1154"/>
      <c r="J646" s="453"/>
      <c r="K646" s="947"/>
      <c r="L646" s="947"/>
    </row>
    <row r="647" spans="1:12">
      <c r="A647" s="1150"/>
      <c r="B647" s="1151"/>
      <c r="C647" s="1148"/>
      <c r="D647" s="1151"/>
      <c r="E647" s="1151"/>
      <c r="F647" s="1148"/>
      <c r="G647" s="947"/>
      <c r="H647" s="1154"/>
      <c r="I647" s="1154"/>
      <c r="J647" s="453"/>
      <c r="K647" s="947"/>
      <c r="L647" s="947"/>
    </row>
    <row r="648" spans="1:12">
      <c r="A648" s="1150">
        <v>0</v>
      </c>
      <c r="B648" s="1151"/>
      <c r="C648" s="1148"/>
      <c r="D648" s="1151"/>
      <c r="E648" s="1151"/>
      <c r="F648" s="1148"/>
      <c r="G648" s="947"/>
      <c r="H648" s="1154"/>
      <c r="I648" s="1154"/>
      <c r="J648" s="453"/>
      <c r="K648" s="947"/>
      <c r="L648" s="947"/>
    </row>
    <row r="649" spans="1:12">
      <c r="A649" s="1150">
        <v>1</v>
      </c>
      <c r="B649" s="1151"/>
      <c r="C649" s="1148"/>
      <c r="D649" s="1151"/>
      <c r="E649" s="1151"/>
      <c r="F649" s="1148"/>
      <c r="G649" s="947"/>
      <c r="H649" s="1154"/>
      <c r="I649" s="1154"/>
      <c r="J649" s="453"/>
      <c r="K649" s="947"/>
      <c r="L649" s="947"/>
    </row>
    <row r="650" spans="1:12">
      <c r="A650" s="1150">
        <v>2</v>
      </c>
      <c r="B650" s="1151"/>
      <c r="C650" s="1148"/>
      <c r="D650" s="1151"/>
      <c r="E650" s="1151"/>
      <c r="F650" s="1148"/>
      <c r="G650" s="947"/>
      <c r="H650" s="1154"/>
      <c r="I650" s="1154"/>
      <c r="J650" s="453"/>
      <c r="K650" s="947"/>
      <c r="L650" s="947"/>
    </row>
    <row r="651" spans="1:12">
      <c r="A651" s="1150"/>
      <c r="B651" s="1151"/>
      <c r="C651" s="1148"/>
      <c r="D651" s="1151"/>
      <c r="E651" s="1151"/>
      <c r="F651" s="1148"/>
      <c r="G651" s="947"/>
      <c r="H651" s="1154"/>
      <c r="I651" s="1154"/>
      <c r="J651" s="453"/>
      <c r="K651" s="947"/>
      <c r="L651" s="947"/>
    </row>
    <row r="652" spans="1:12">
      <c r="A652" s="1150"/>
      <c r="B652" s="1151"/>
      <c r="C652" s="1148"/>
      <c r="D652" s="1151"/>
      <c r="E652" s="1151"/>
      <c r="F652" s="1148"/>
      <c r="G652" s="947"/>
      <c r="H652" s="1154"/>
      <c r="I652" s="1154"/>
      <c r="J652" s="453"/>
      <c r="K652" s="947"/>
      <c r="L652" s="947"/>
    </row>
    <row r="653" spans="1:12">
      <c r="A653" s="942"/>
      <c r="B653" s="453"/>
      <c r="C653" s="945"/>
      <c r="D653" s="453"/>
      <c r="E653" s="453"/>
      <c r="F653" s="945"/>
      <c r="G653" s="453"/>
      <c r="H653" s="1154"/>
      <c r="I653" s="1154"/>
      <c r="J653" s="453"/>
      <c r="K653" s="453"/>
      <c r="L653" s="453"/>
    </row>
    <row r="654" spans="1:12">
      <c r="A654" s="942"/>
      <c r="B654" s="453"/>
      <c r="C654" s="945"/>
      <c r="D654" s="453"/>
      <c r="E654" s="453"/>
      <c r="F654" s="945"/>
      <c r="G654" s="453"/>
      <c r="H654" s="1154"/>
      <c r="I654" s="1154"/>
      <c r="J654" s="453"/>
      <c r="K654" s="453"/>
      <c r="L654" s="453"/>
    </row>
    <row r="655" spans="1:12">
      <c r="A655" s="942"/>
      <c r="B655" s="453"/>
      <c r="C655" s="945"/>
      <c r="D655" s="453"/>
      <c r="E655" s="453"/>
      <c r="F655" s="945"/>
      <c r="G655" s="453"/>
      <c r="H655" s="1154"/>
      <c r="I655" s="1154"/>
      <c r="J655" s="453"/>
      <c r="K655" s="453"/>
      <c r="L655" s="453"/>
    </row>
    <row r="656" spans="1:12">
      <c r="A656" s="942"/>
      <c r="B656" s="453"/>
      <c r="C656" s="945"/>
      <c r="D656" s="453"/>
      <c r="E656" s="453"/>
      <c r="F656" s="945"/>
      <c r="G656" s="453"/>
      <c r="H656" s="1154"/>
      <c r="I656" s="1154"/>
      <c r="J656" s="453"/>
      <c r="K656" s="453"/>
      <c r="L656" s="453"/>
    </row>
    <row r="657" spans="1:12">
      <c r="A657" s="942"/>
      <c r="B657" s="453"/>
      <c r="C657" s="945"/>
      <c r="D657" s="453"/>
      <c r="E657" s="453"/>
      <c r="F657" s="945"/>
      <c r="G657" s="453"/>
      <c r="H657" s="1154"/>
      <c r="I657" s="1154"/>
      <c r="J657" s="453"/>
      <c r="K657" s="453"/>
      <c r="L657" s="453"/>
    </row>
    <row r="658" spans="1:12">
      <c r="A658" s="942"/>
      <c r="B658" s="453"/>
      <c r="C658" s="945"/>
      <c r="D658" s="453"/>
      <c r="E658" s="453"/>
      <c r="F658" s="945"/>
      <c r="G658" s="453"/>
      <c r="H658" s="1154"/>
      <c r="I658" s="1154"/>
      <c r="J658" s="453"/>
      <c r="K658" s="453"/>
      <c r="L658" s="453"/>
    </row>
    <row r="659" spans="1:12">
      <c r="A659" s="942"/>
      <c r="B659" s="453"/>
      <c r="C659" s="945"/>
      <c r="D659" s="453"/>
      <c r="E659" s="453"/>
      <c r="F659" s="945"/>
      <c r="G659" s="453"/>
      <c r="H659" s="1154"/>
      <c r="I659" s="1154"/>
      <c r="J659" s="453"/>
      <c r="K659" s="453"/>
      <c r="L659" s="453"/>
    </row>
    <row r="660" spans="1:12">
      <c r="A660" s="942"/>
      <c r="B660" s="453"/>
      <c r="C660" s="945"/>
      <c r="D660" s="453"/>
      <c r="E660" s="453"/>
      <c r="F660" s="945"/>
      <c r="G660" s="453"/>
      <c r="H660" s="1154"/>
      <c r="I660" s="1154"/>
      <c r="J660" s="453"/>
      <c r="K660" s="453"/>
      <c r="L660" s="453"/>
    </row>
    <row r="661" spans="1:12">
      <c r="A661" s="942"/>
      <c r="B661" s="453"/>
      <c r="C661" s="945"/>
      <c r="D661" s="453"/>
      <c r="E661" s="453"/>
      <c r="F661" s="945"/>
      <c r="G661" s="453"/>
      <c r="H661" s="1154"/>
      <c r="I661" s="1154"/>
      <c r="J661" s="453"/>
      <c r="K661" s="453"/>
      <c r="L661" s="453"/>
    </row>
    <row r="662" spans="1:12">
      <c r="A662" s="172"/>
      <c r="B662" s="86"/>
      <c r="C662" s="90"/>
      <c r="D662" s="86"/>
      <c r="E662" s="86"/>
      <c r="F662" s="126"/>
      <c r="G662" s="29"/>
    </row>
    <row r="663" spans="1:12">
      <c r="A663" s="172"/>
      <c r="B663" s="86"/>
      <c r="C663" s="90"/>
      <c r="D663" s="86"/>
      <c r="E663" s="86"/>
      <c r="F663" s="126"/>
      <c r="G663" s="29"/>
    </row>
    <row r="664" spans="1:12">
      <c r="A664" s="179"/>
      <c r="B664" s="29"/>
      <c r="C664" s="126"/>
      <c r="D664" s="29"/>
      <c r="F664" s="126"/>
      <c r="G664" s="29"/>
    </row>
    <row r="665" spans="1:12">
      <c r="A665" s="179"/>
      <c r="B665" s="29"/>
      <c r="C665" s="126"/>
      <c r="D665" s="29"/>
      <c r="F665" s="126"/>
      <c r="G665" s="29"/>
    </row>
    <row r="666" spans="1:12">
      <c r="B666" s="22"/>
      <c r="C666" s="185"/>
      <c r="D666" s="22"/>
      <c r="E666" s="22"/>
      <c r="F666" s="185"/>
    </row>
  </sheetData>
  <sheetProtection algorithmName="SHA-512" hashValue="nKlHWUTc8xMzHS6XaonQ6kyG7aRTuLbX8BpfFAKXmAj1FkpHub8mzlPeTRz639LZ9eh3DEh/rAjOIN0tpT8qhw==" saltValue="rmzBsmoLQ3f4PLXDCmUvsw==" spinCount="100000" sheet="1" objects="1" scenarios="1"/>
  <protectedRanges>
    <protectedRange sqref="D589" name="Range1"/>
  </protectedRanges>
  <autoFilter ref="A42:G631">
    <filterColumn colId="0">
      <colorFilter dxfId="13"/>
    </filterColumn>
  </autoFilter>
  <mergeCells count="125">
    <mergeCell ref="B616:G616"/>
    <mergeCell ref="B622:G622"/>
    <mergeCell ref="B629:G629"/>
    <mergeCell ref="B582:G582"/>
    <mergeCell ref="B590:G590"/>
    <mergeCell ref="B593:G593"/>
    <mergeCell ref="B600:G600"/>
    <mergeCell ref="B611:G611"/>
    <mergeCell ref="B612:G612"/>
    <mergeCell ref="B547:G547"/>
    <mergeCell ref="B550:G550"/>
    <mergeCell ref="B554:G554"/>
    <mergeCell ref="B558:G558"/>
    <mergeCell ref="B571:G571"/>
    <mergeCell ref="B575:G575"/>
    <mergeCell ref="B482:G482"/>
    <mergeCell ref="B495:G495"/>
    <mergeCell ref="B504:G504"/>
    <mergeCell ref="B520:G520"/>
    <mergeCell ref="B536:G536"/>
    <mergeCell ref="B546:G546"/>
    <mergeCell ref="B450:G450"/>
    <mergeCell ref="B457:G457"/>
    <mergeCell ref="B462:G462"/>
    <mergeCell ref="B463:G463"/>
    <mergeCell ref="B474:G474"/>
    <mergeCell ref="B475:G475"/>
    <mergeCell ref="B400:G400"/>
    <mergeCell ref="B404:G404"/>
    <mergeCell ref="B405:G405"/>
    <mergeCell ref="B412:G412"/>
    <mergeCell ref="B432:G432"/>
    <mergeCell ref="B439:G439"/>
    <mergeCell ref="B338:G338"/>
    <mergeCell ref="B342:G342"/>
    <mergeCell ref="B348:G348"/>
    <mergeCell ref="B352:G352"/>
    <mergeCell ref="B365:G365"/>
    <mergeCell ref="B378:G378"/>
    <mergeCell ref="B302:G302"/>
    <mergeCell ref="B308:G308"/>
    <mergeCell ref="B311:G311"/>
    <mergeCell ref="B315:G315"/>
    <mergeCell ref="B324:G324"/>
    <mergeCell ref="B334:G334"/>
    <mergeCell ref="B281:G281"/>
    <mergeCell ref="B285:G285"/>
    <mergeCell ref="B288:G288"/>
    <mergeCell ref="B289:G289"/>
    <mergeCell ref="B294:G294"/>
    <mergeCell ref="B297:G297"/>
    <mergeCell ref="B257:G257"/>
    <mergeCell ref="B262:G262"/>
    <mergeCell ref="B266:G266"/>
    <mergeCell ref="B271:G271"/>
    <mergeCell ref="B274:G274"/>
    <mergeCell ref="B277:G277"/>
    <mergeCell ref="B208:G208"/>
    <mergeCell ref="B223:G223"/>
    <mergeCell ref="B224:G224"/>
    <mergeCell ref="B230:G230"/>
    <mergeCell ref="B241:G241"/>
    <mergeCell ref="B247:G247"/>
    <mergeCell ref="B147:G147"/>
    <mergeCell ref="B164:G164"/>
    <mergeCell ref="B171:G171"/>
    <mergeCell ref="B175:G175"/>
    <mergeCell ref="B182:G182"/>
    <mergeCell ref="B194:G194"/>
    <mergeCell ref="B108:G108"/>
    <mergeCell ref="B114:G114"/>
    <mergeCell ref="B120:G120"/>
    <mergeCell ref="B127:G127"/>
    <mergeCell ref="B134:G134"/>
    <mergeCell ref="B146:G146"/>
    <mergeCell ref="B70:G70"/>
    <mergeCell ref="B74:G74"/>
    <mergeCell ref="B87:G87"/>
    <mergeCell ref="B96:G96"/>
    <mergeCell ref="B99:G99"/>
    <mergeCell ref="B100:G100"/>
    <mergeCell ref="B37:I37"/>
    <mergeCell ref="A38:I40"/>
    <mergeCell ref="A41:G41"/>
    <mergeCell ref="B43:G43"/>
    <mergeCell ref="B44:G44"/>
    <mergeCell ref="B63:G63"/>
    <mergeCell ref="B31:I31"/>
    <mergeCell ref="B32:I32"/>
    <mergeCell ref="B33:I33"/>
    <mergeCell ref="B34:I34"/>
    <mergeCell ref="B35:I35"/>
    <mergeCell ref="B36:I36"/>
    <mergeCell ref="B25:I25"/>
    <mergeCell ref="B26:I26"/>
    <mergeCell ref="B27:I27"/>
    <mergeCell ref="B28:I28"/>
    <mergeCell ref="B29:I29"/>
    <mergeCell ref="B30:I30"/>
    <mergeCell ref="B19:I19"/>
    <mergeCell ref="B20:I20"/>
    <mergeCell ref="B21:I21"/>
    <mergeCell ref="B22:I22"/>
    <mergeCell ref="B23:I23"/>
    <mergeCell ref="B24:I24"/>
    <mergeCell ref="A8:C8"/>
    <mergeCell ref="D8:I8"/>
    <mergeCell ref="D9:I16"/>
    <mergeCell ref="A17:I17"/>
    <mergeCell ref="B18:I18"/>
    <mergeCell ref="A5:B5"/>
    <mergeCell ref="C5:E5"/>
    <mergeCell ref="G5:I5"/>
    <mergeCell ref="A6:B6"/>
    <mergeCell ref="C6:E6"/>
    <mergeCell ref="G6:I6"/>
    <mergeCell ref="A1:F1"/>
    <mergeCell ref="G1:I1"/>
    <mergeCell ref="A2:G2"/>
    <mergeCell ref="H2:I2"/>
    <mergeCell ref="A3:I3"/>
    <mergeCell ref="A4:B4"/>
    <mergeCell ref="C4:E4"/>
    <mergeCell ref="G4:I4"/>
    <mergeCell ref="A7:I7"/>
  </mergeCells>
  <dataValidations count="2">
    <dataValidation type="list" allowBlank="1" showInputMessage="1" showErrorMessage="1" sqref="D404 D462">
      <formula1>$A$803:$A$805</formula1>
    </dataValidation>
    <dataValidation type="list" allowBlank="1" showInputMessage="1" showErrorMessage="1" sqref="D463:D627 D647:D1048576 D629:D635 D3:D403 D405:D461">
      <formula1>$A$648:$A$650</formula1>
    </dataValidation>
  </dataValidations>
  <pageMargins left="0.34" right="0.26" top="0.44" bottom="0.26" header="0.31496062992125984" footer="0.31496062992125984"/>
  <pageSetup paperSize="9" scale="51" orientation="portrait" r:id="rId1"/>
  <headerFooter>
    <oddHeader>&amp;LChecklist No 8 &amp;COperation Theatre &amp;RVersion - NHSRC /NQAS2016</oddHeader>
    <oddFooter>Page &amp;P</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L781"/>
  <sheetViews>
    <sheetView topLeftCell="A6" zoomScale="80" zoomScaleNormal="80" zoomScalePageLayoutView="69" workbookViewId="0">
      <selection activeCell="D747" sqref="D747"/>
    </sheetView>
  </sheetViews>
  <sheetFormatPr defaultColWidth="9.140625" defaultRowHeight="15"/>
  <cols>
    <col min="1" max="1" width="18.5703125" style="180" customWidth="1"/>
    <col min="2" max="2" width="38.5703125" style="4" customWidth="1"/>
    <col min="3" max="3" width="41.85546875" style="4" customWidth="1"/>
    <col min="4" max="4" width="8.42578125" style="326" customWidth="1"/>
    <col min="5" max="5" width="10.42578125" style="29" customWidth="1"/>
    <col min="6" max="6" width="36.28515625" style="4" customWidth="1"/>
    <col min="7" max="7" width="26" style="4" customWidth="1"/>
    <col min="8" max="9" width="6" style="22" customWidth="1"/>
    <col min="10" max="10" width="9.140625" style="453"/>
    <col min="11" max="16384" width="9.140625" style="4"/>
  </cols>
  <sheetData>
    <row r="1" spans="1:10" s="81" customFormat="1" ht="33.75">
      <c r="A1" s="1324" t="s">
        <v>162</v>
      </c>
      <c r="B1" s="1325"/>
      <c r="C1" s="1325"/>
      <c r="D1" s="1325"/>
      <c r="E1" s="1325"/>
      <c r="F1" s="1325"/>
      <c r="G1" s="1217" t="s">
        <v>7154</v>
      </c>
      <c r="H1" s="1218"/>
      <c r="I1" s="1218"/>
      <c r="J1" s="453"/>
    </row>
    <row r="2" spans="1:10" s="81" customFormat="1" ht="33.75">
      <c r="A2" s="1324" t="s">
        <v>3703</v>
      </c>
      <c r="B2" s="1325"/>
      <c r="C2" s="1325"/>
      <c r="D2" s="1325"/>
      <c r="E2" s="1325"/>
      <c r="F2" s="1325"/>
      <c r="G2" s="1325"/>
      <c r="H2" s="1326">
        <v>10</v>
      </c>
      <c r="I2" s="1326"/>
      <c r="J2" s="453"/>
    </row>
    <row r="3" spans="1:10" s="81" customFormat="1" ht="28.5">
      <c r="A3" s="1227" t="s">
        <v>166</v>
      </c>
      <c r="B3" s="1227"/>
      <c r="C3" s="1227"/>
      <c r="D3" s="1227"/>
      <c r="E3" s="1227"/>
      <c r="F3" s="1227"/>
      <c r="G3" s="1227"/>
      <c r="H3" s="1328"/>
      <c r="I3" s="1620"/>
      <c r="J3" s="453"/>
    </row>
    <row r="4" spans="1:10" s="81" customFormat="1" ht="36.75" customHeight="1">
      <c r="A4" s="1247" t="s">
        <v>167</v>
      </c>
      <c r="B4" s="1247"/>
      <c r="C4" s="1248"/>
      <c r="D4" s="1248"/>
      <c r="E4" s="1248"/>
      <c r="F4" s="5" t="s">
        <v>168</v>
      </c>
      <c r="G4" s="1248"/>
      <c r="H4" s="1323"/>
      <c r="I4" s="1388"/>
      <c r="J4" s="453"/>
    </row>
    <row r="5" spans="1:10" s="81" customFormat="1" ht="45.75" customHeight="1">
      <c r="A5" s="1321" t="s">
        <v>169</v>
      </c>
      <c r="B5" s="1322"/>
      <c r="C5" s="1248"/>
      <c r="D5" s="1248"/>
      <c r="E5" s="1248"/>
      <c r="F5" s="585" t="s">
        <v>170</v>
      </c>
      <c r="G5" s="1248"/>
      <c r="H5" s="1323"/>
      <c r="I5" s="1388"/>
      <c r="J5" s="453"/>
    </row>
    <row r="6" spans="1:10" s="81" customFormat="1" ht="42">
      <c r="A6" s="1232" t="s">
        <v>171</v>
      </c>
      <c r="B6" s="1232"/>
      <c r="C6" s="1233"/>
      <c r="D6" s="1233"/>
      <c r="E6" s="1233"/>
      <c r="F6" s="585" t="s">
        <v>172</v>
      </c>
      <c r="G6" s="1248"/>
      <c r="H6" s="1323"/>
      <c r="I6" s="1388"/>
      <c r="J6" s="453"/>
    </row>
    <row r="7" spans="1:10" s="81" customFormat="1" ht="33.75">
      <c r="A7" s="1239" t="s">
        <v>3704</v>
      </c>
      <c r="B7" s="1566"/>
      <c r="C7" s="1566"/>
      <c r="D7" s="1566"/>
      <c r="E7" s="1566"/>
      <c r="F7" s="1566"/>
      <c r="G7" s="1566"/>
      <c r="H7" s="1566"/>
      <c r="I7" s="1566"/>
      <c r="J7" s="453"/>
    </row>
    <row r="8" spans="1:10" s="81" customFormat="1" ht="33.6" customHeight="1">
      <c r="A8" s="1392" t="s">
        <v>174</v>
      </c>
      <c r="B8" s="1392"/>
      <c r="C8" s="1392"/>
      <c r="D8" s="1335" t="s">
        <v>3705</v>
      </c>
      <c r="E8" s="1335"/>
      <c r="F8" s="1335"/>
      <c r="G8" s="1335"/>
      <c r="H8" s="1336"/>
      <c r="I8" s="1612"/>
      <c r="J8" s="453"/>
    </row>
    <row r="9" spans="1:10" s="81" customFormat="1" ht="33.6" customHeight="1">
      <c r="A9" s="83" t="s">
        <v>176</v>
      </c>
      <c r="B9" s="235" t="s">
        <v>177</v>
      </c>
      <c r="C9" s="236">
        <f>'PP Unit (2)'!D749</f>
        <v>0.5</v>
      </c>
      <c r="D9" s="1338">
        <f>D757</f>
        <v>0.5</v>
      </c>
      <c r="E9" s="1339"/>
      <c r="F9" s="1339"/>
      <c r="G9" s="1339"/>
      <c r="H9" s="1340"/>
      <c r="I9" s="1340"/>
      <c r="J9" s="453"/>
    </row>
    <row r="10" spans="1:10" s="81" customFormat="1" ht="33.6" customHeight="1">
      <c r="A10" s="83" t="s">
        <v>178</v>
      </c>
      <c r="B10" s="235" t="s">
        <v>179</v>
      </c>
      <c r="C10" s="236">
        <f>'PP Unit (2)'!D750</f>
        <v>0.5</v>
      </c>
      <c r="D10" s="1342"/>
      <c r="E10" s="1343"/>
      <c r="F10" s="1343"/>
      <c r="G10" s="1343"/>
      <c r="H10" s="1344"/>
      <c r="I10" s="1621"/>
      <c r="J10" s="453"/>
    </row>
    <row r="11" spans="1:10" s="81" customFormat="1" ht="33.6" customHeight="1">
      <c r="A11" s="83" t="s">
        <v>180</v>
      </c>
      <c r="B11" s="235" t="s">
        <v>181</v>
      </c>
      <c r="C11" s="236">
        <f>'PP Unit (2)'!D751</f>
        <v>0.5</v>
      </c>
      <c r="D11" s="1342"/>
      <c r="E11" s="1343"/>
      <c r="F11" s="1343"/>
      <c r="G11" s="1343"/>
      <c r="H11" s="1344"/>
      <c r="I11" s="1621"/>
      <c r="J11" s="453"/>
    </row>
    <row r="12" spans="1:10" s="81" customFormat="1" ht="33.6" customHeight="1">
      <c r="A12" s="83" t="s">
        <v>182</v>
      </c>
      <c r="B12" s="235" t="s">
        <v>183</v>
      </c>
      <c r="C12" s="236">
        <f>'PP Unit (2)'!D752</f>
        <v>0.5</v>
      </c>
      <c r="D12" s="1342"/>
      <c r="E12" s="1343"/>
      <c r="F12" s="1343"/>
      <c r="G12" s="1343"/>
      <c r="H12" s="1344"/>
      <c r="I12" s="1621"/>
      <c r="J12" s="453"/>
    </row>
    <row r="13" spans="1:10" s="81" customFormat="1" ht="33.6" customHeight="1">
      <c r="A13" s="83" t="s">
        <v>184</v>
      </c>
      <c r="B13" s="235" t="s">
        <v>185</v>
      </c>
      <c r="C13" s="236">
        <f>'PP Unit (2)'!D753</f>
        <v>0.5</v>
      </c>
      <c r="D13" s="1342"/>
      <c r="E13" s="1343"/>
      <c r="F13" s="1343"/>
      <c r="G13" s="1343"/>
      <c r="H13" s="1344"/>
      <c r="I13" s="1621"/>
      <c r="J13" s="453"/>
    </row>
    <row r="14" spans="1:10" s="81" customFormat="1" ht="33.6" customHeight="1">
      <c r="A14" s="83" t="s">
        <v>186</v>
      </c>
      <c r="B14" s="235" t="s">
        <v>146</v>
      </c>
      <c r="C14" s="236">
        <f>'PP Unit (2)'!D754</f>
        <v>0.5</v>
      </c>
      <c r="D14" s="1342"/>
      <c r="E14" s="1343"/>
      <c r="F14" s="1343"/>
      <c r="G14" s="1343"/>
      <c r="H14" s="1344"/>
      <c r="I14" s="1621"/>
      <c r="J14" s="453"/>
    </row>
    <row r="15" spans="1:10" s="81" customFormat="1" ht="33.6" customHeight="1">
      <c r="A15" s="83" t="s">
        <v>187</v>
      </c>
      <c r="B15" s="235" t="s">
        <v>1454</v>
      </c>
      <c r="C15" s="236">
        <f>'PP Unit (2)'!D755</f>
        <v>0.5</v>
      </c>
      <c r="D15" s="1342"/>
      <c r="E15" s="1343"/>
      <c r="F15" s="1343"/>
      <c r="G15" s="1343"/>
      <c r="H15" s="1344"/>
      <c r="I15" s="1621"/>
      <c r="J15" s="453"/>
    </row>
    <row r="16" spans="1:10" s="81" customFormat="1" ht="33.6" customHeight="1">
      <c r="A16" s="83" t="s">
        <v>189</v>
      </c>
      <c r="B16" s="235" t="s">
        <v>190</v>
      </c>
      <c r="C16" s="236">
        <f>'PP Unit (2)'!D756</f>
        <v>0.5</v>
      </c>
      <c r="D16" s="1346"/>
      <c r="E16" s="1347"/>
      <c r="F16" s="1347"/>
      <c r="G16" s="1347"/>
      <c r="H16" s="1348"/>
      <c r="I16" s="1348"/>
      <c r="J16" s="453"/>
    </row>
    <row r="17" spans="1:10" s="81" customFormat="1" ht="33.6" customHeight="1">
      <c r="A17" s="1357"/>
      <c r="B17" s="1358"/>
      <c r="C17" s="1358"/>
      <c r="D17" s="1358"/>
      <c r="E17" s="1358"/>
      <c r="F17" s="1358"/>
      <c r="G17" s="1358"/>
      <c r="H17" s="1359"/>
      <c r="I17" s="1359"/>
      <c r="J17" s="453"/>
    </row>
    <row r="18" spans="1:10" s="81" customFormat="1" ht="33.6" customHeight="1">
      <c r="A18" s="590"/>
      <c r="B18" s="1510" t="s">
        <v>191</v>
      </c>
      <c r="C18" s="1510"/>
      <c r="D18" s="1510"/>
      <c r="E18" s="1510"/>
      <c r="F18" s="1510"/>
      <c r="G18" s="1510"/>
      <c r="H18" s="1511"/>
      <c r="I18" s="1622"/>
      <c r="J18" s="453"/>
    </row>
    <row r="19" spans="1:10" s="81" customFormat="1" ht="33.6" customHeight="1">
      <c r="A19" s="6">
        <v>1</v>
      </c>
      <c r="B19" s="1259"/>
      <c r="C19" s="1259"/>
      <c r="D19" s="1259"/>
      <c r="E19" s="1259"/>
      <c r="F19" s="1259"/>
      <c r="G19" s="1259"/>
      <c r="H19" s="1515"/>
      <c r="I19" s="1418"/>
      <c r="J19" s="453"/>
    </row>
    <row r="20" spans="1:10" s="81" customFormat="1" ht="33.6" customHeight="1">
      <c r="A20" s="6">
        <v>2</v>
      </c>
      <c r="B20" s="1259"/>
      <c r="C20" s="1259"/>
      <c r="D20" s="1259"/>
      <c r="E20" s="1259"/>
      <c r="F20" s="1259"/>
      <c r="G20" s="1259"/>
      <c r="H20" s="1515"/>
      <c r="I20" s="1418"/>
      <c r="J20" s="453"/>
    </row>
    <row r="21" spans="1:10" s="81" customFormat="1" ht="33.6" customHeight="1">
      <c r="A21" s="6">
        <v>3</v>
      </c>
      <c r="B21" s="1259"/>
      <c r="C21" s="1259"/>
      <c r="D21" s="1259"/>
      <c r="E21" s="1259"/>
      <c r="F21" s="1259"/>
      <c r="G21" s="1259"/>
      <c r="H21" s="1515"/>
      <c r="I21" s="1418"/>
      <c r="J21" s="453"/>
    </row>
    <row r="22" spans="1:10" s="81" customFormat="1" ht="33.6" customHeight="1">
      <c r="A22" s="6">
        <v>4</v>
      </c>
      <c r="B22" s="1259"/>
      <c r="C22" s="1259"/>
      <c r="D22" s="1259"/>
      <c r="E22" s="1259"/>
      <c r="F22" s="1259"/>
      <c r="G22" s="1259"/>
      <c r="H22" s="1515"/>
      <c r="I22" s="1418"/>
      <c r="J22" s="453"/>
    </row>
    <row r="23" spans="1:10" s="81" customFormat="1" ht="33.6" customHeight="1">
      <c r="A23" s="6">
        <v>5</v>
      </c>
      <c r="B23" s="1259"/>
      <c r="C23" s="1259"/>
      <c r="D23" s="1259"/>
      <c r="E23" s="1259"/>
      <c r="F23" s="1259"/>
      <c r="G23" s="1259"/>
      <c r="H23" s="1515"/>
      <c r="I23" s="1418"/>
      <c r="J23" s="453"/>
    </row>
    <row r="24" spans="1:10" s="81" customFormat="1" ht="33.6" customHeight="1">
      <c r="A24" s="590"/>
      <c r="B24" s="1353" t="s">
        <v>192</v>
      </c>
      <c r="C24" s="1354"/>
      <c r="D24" s="1354"/>
      <c r="E24" s="1354"/>
      <c r="F24" s="1354"/>
      <c r="G24" s="1354"/>
      <c r="H24" s="1355"/>
      <c r="I24" s="1355"/>
      <c r="J24" s="453"/>
    </row>
    <row r="25" spans="1:10" s="81" customFormat="1" ht="33.6" customHeight="1">
      <c r="A25" s="6">
        <v>1</v>
      </c>
      <c r="B25" s="1259"/>
      <c r="C25" s="1259"/>
      <c r="D25" s="1259"/>
      <c r="E25" s="1259"/>
      <c r="F25" s="1259"/>
      <c r="G25" s="1259"/>
      <c r="H25" s="1515"/>
      <c r="I25" s="1418"/>
      <c r="J25" s="453"/>
    </row>
    <row r="26" spans="1:10" s="81" customFormat="1" ht="33.6" customHeight="1">
      <c r="A26" s="6">
        <v>2</v>
      </c>
      <c r="B26" s="1259"/>
      <c r="C26" s="1259"/>
      <c r="D26" s="1259"/>
      <c r="E26" s="1259"/>
      <c r="F26" s="1259"/>
      <c r="G26" s="1259"/>
      <c r="H26" s="1515"/>
      <c r="I26" s="1418"/>
      <c r="J26" s="453"/>
    </row>
    <row r="27" spans="1:10" s="81" customFormat="1" ht="33.6" customHeight="1">
      <c r="A27" s="6">
        <v>3</v>
      </c>
      <c r="B27" s="1259"/>
      <c r="C27" s="1259"/>
      <c r="D27" s="1259"/>
      <c r="E27" s="1259"/>
      <c r="F27" s="1259"/>
      <c r="G27" s="1259"/>
      <c r="H27" s="1515"/>
      <c r="I27" s="1418"/>
      <c r="J27" s="453"/>
    </row>
    <row r="28" spans="1:10" s="81" customFormat="1" ht="33.6" customHeight="1">
      <c r="A28" s="6">
        <v>4</v>
      </c>
      <c r="B28" s="1261"/>
      <c r="C28" s="1350"/>
      <c r="D28" s="1350"/>
      <c r="E28" s="1350"/>
      <c r="F28" s="1350"/>
      <c r="G28" s="1350"/>
      <c r="H28" s="1351"/>
      <c r="I28" s="1351"/>
      <c r="J28" s="453"/>
    </row>
    <row r="29" spans="1:10" s="81" customFormat="1" ht="33.6" customHeight="1">
      <c r="A29" s="6">
        <v>5</v>
      </c>
      <c r="B29" s="1261"/>
      <c r="C29" s="1350"/>
      <c r="D29" s="1350"/>
      <c r="E29" s="1350"/>
      <c r="F29" s="1350"/>
      <c r="G29" s="1350"/>
      <c r="H29" s="1351"/>
      <c r="I29" s="1351"/>
      <c r="J29" s="453"/>
    </row>
    <row r="30" spans="1:10" s="81" customFormat="1" ht="33.6" customHeight="1">
      <c r="A30" s="590"/>
      <c r="B30" s="1510" t="s">
        <v>193</v>
      </c>
      <c r="C30" s="1510"/>
      <c r="D30" s="1510"/>
      <c r="E30" s="1510"/>
      <c r="F30" s="1510"/>
      <c r="G30" s="1510"/>
      <c r="H30" s="1511"/>
      <c r="I30" s="1622"/>
      <c r="J30" s="453"/>
    </row>
    <row r="31" spans="1:10" s="81" customFormat="1" ht="33.6" customHeight="1">
      <c r="A31" s="6">
        <v>1</v>
      </c>
      <c r="B31" s="1259"/>
      <c r="C31" s="1259"/>
      <c r="D31" s="1259"/>
      <c r="E31" s="1259"/>
      <c r="F31" s="1259"/>
      <c r="G31" s="1259"/>
      <c r="H31" s="1515"/>
      <c r="I31" s="1418"/>
      <c r="J31" s="453"/>
    </row>
    <row r="32" spans="1:10" s="81" customFormat="1" ht="33.6" customHeight="1">
      <c r="A32" s="6">
        <v>2</v>
      </c>
      <c r="B32" s="1259"/>
      <c r="C32" s="1259"/>
      <c r="D32" s="1259"/>
      <c r="E32" s="1259"/>
      <c r="F32" s="1259"/>
      <c r="G32" s="1259"/>
      <c r="H32" s="1515"/>
      <c r="I32" s="1418"/>
      <c r="J32" s="453"/>
    </row>
    <row r="33" spans="1:10" ht="33.6" customHeight="1">
      <c r="A33" s="6">
        <v>3</v>
      </c>
      <c r="B33" s="1259"/>
      <c r="C33" s="1259"/>
      <c r="D33" s="1259"/>
      <c r="E33" s="1259"/>
      <c r="F33" s="1259"/>
      <c r="G33" s="1259"/>
      <c r="H33" s="1515"/>
      <c r="I33" s="1418"/>
    </row>
    <row r="34" spans="1:10" ht="33.6" customHeight="1">
      <c r="A34" s="6">
        <v>4</v>
      </c>
      <c r="B34" s="1259"/>
      <c r="C34" s="1259"/>
      <c r="D34" s="1259"/>
      <c r="E34" s="1259"/>
      <c r="F34" s="1259"/>
      <c r="G34" s="1259"/>
      <c r="H34" s="1515"/>
      <c r="I34" s="1418"/>
    </row>
    <row r="35" spans="1:10" ht="33.6" customHeight="1">
      <c r="A35" s="6">
        <v>5</v>
      </c>
      <c r="B35" s="1261"/>
      <c r="C35" s="1350"/>
      <c r="D35" s="1350"/>
      <c r="E35" s="1350"/>
      <c r="F35" s="1350"/>
      <c r="G35" s="1350"/>
      <c r="H35" s="1351"/>
      <c r="I35" s="1351"/>
    </row>
    <row r="36" spans="1:10" ht="33.6" customHeight="1">
      <c r="A36" s="590"/>
      <c r="B36" s="1282" t="s">
        <v>194</v>
      </c>
      <c r="C36" s="1361"/>
      <c r="D36" s="1361"/>
      <c r="E36" s="1361"/>
      <c r="F36" s="1361"/>
      <c r="G36" s="1361"/>
      <c r="H36" s="1362"/>
      <c r="I36" s="1362"/>
    </row>
    <row r="37" spans="1:10" ht="33.6" customHeight="1">
      <c r="A37" s="590"/>
      <c r="B37" s="1417" t="s">
        <v>195</v>
      </c>
      <c r="C37" s="1417"/>
      <c r="D37" s="1417"/>
      <c r="E37" s="1417"/>
      <c r="F37" s="1417"/>
      <c r="G37" s="1417"/>
      <c r="H37" s="1516"/>
      <c r="I37" s="1440"/>
    </row>
    <row r="38" spans="1:10" ht="21" customHeight="1">
      <c r="A38" s="1364"/>
      <c r="B38" s="1364"/>
      <c r="C38" s="1364"/>
      <c r="D38" s="1364"/>
      <c r="E38" s="1364"/>
      <c r="F38" s="1364"/>
      <c r="G38" s="1364"/>
      <c r="H38" s="1365"/>
      <c r="I38" s="1623"/>
    </row>
    <row r="39" spans="1:10" ht="20.25" customHeight="1">
      <c r="A39" s="1364"/>
      <c r="B39" s="1364"/>
      <c r="C39" s="1364"/>
      <c r="D39" s="1364"/>
      <c r="E39" s="1364"/>
      <c r="F39" s="1364"/>
      <c r="G39" s="1364"/>
      <c r="H39" s="1365"/>
      <c r="I39" s="1623"/>
    </row>
    <row r="40" spans="1:10" ht="19.5" customHeight="1">
      <c r="A40" s="1364"/>
      <c r="B40" s="1364"/>
      <c r="C40" s="1364"/>
      <c r="D40" s="1364"/>
      <c r="E40" s="1364"/>
      <c r="F40" s="1364"/>
      <c r="G40" s="1364"/>
      <c r="H40" s="1365"/>
      <c r="I40" s="1623"/>
    </row>
    <row r="41" spans="1:10" ht="26.25">
      <c r="A41" s="1624" t="s">
        <v>3706</v>
      </c>
      <c r="B41" s="1625"/>
      <c r="C41" s="1625"/>
      <c r="D41" s="1625"/>
      <c r="E41" s="1625"/>
      <c r="F41" s="1625"/>
      <c r="G41" s="1626"/>
    </row>
    <row r="42" spans="1:10" ht="45">
      <c r="A42" s="237" t="s">
        <v>1456</v>
      </c>
      <c r="B42" s="182" t="s">
        <v>2770</v>
      </c>
      <c r="C42" s="183" t="s">
        <v>199</v>
      </c>
      <c r="D42" s="183" t="s">
        <v>200</v>
      </c>
      <c r="E42" s="184" t="s">
        <v>201</v>
      </c>
      <c r="F42" s="183" t="s">
        <v>3707</v>
      </c>
      <c r="G42" s="237" t="s">
        <v>203</v>
      </c>
    </row>
    <row r="43" spans="1:10" ht="21">
      <c r="A43" s="156"/>
      <c r="B43" s="1450" t="s">
        <v>204</v>
      </c>
      <c r="C43" s="1452"/>
      <c r="D43" s="1452"/>
      <c r="E43" s="1452"/>
      <c r="F43" s="1452"/>
      <c r="G43" s="1454"/>
      <c r="H43" s="22">
        <f>H44+H64+H77+H81+H94+H103</f>
        <v>7</v>
      </c>
      <c r="I43" s="22">
        <f>I44+I64+I77+I81+I94+I103</f>
        <v>14</v>
      </c>
    </row>
    <row r="44" spans="1:10" ht="36.950000000000003" customHeight="1">
      <c r="A44" s="1003" t="s">
        <v>1458</v>
      </c>
      <c r="B44" s="1366" t="s">
        <v>142</v>
      </c>
      <c r="C44" s="1458"/>
      <c r="D44" s="1458"/>
      <c r="E44" s="1458"/>
      <c r="F44" s="1458"/>
      <c r="G44" s="1459"/>
      <c r="H44" s="22">
        <f>SUM(D45:D63)</f>
        <v>2</v>
      </c>
      <c r="I44" s="22">
        <f>COUNT(D45:D63)*2</f>
        <v>4</v>
      </c>
    </row>
    <row r="45" spans="1:10" ht="31.5" hidden="1">
      <c r="A45" s="20" t="s">
        <v>1460</v>
      </c>
      <c r="B45" s="12" t="s">
        <v>206</v>
      </c>
      <c r="C45" s="19"/>
      <c r="D45" s="438"/>
      <c r="E45" s="21"/>
      <c r="F45" s="19"/>
      <c r="G45" s="19"/>
      <c r="H45" s="81"/>
      <c r="I45" s="81"/>
      <c r="J45" s="4"/>
    </row>
    <row r="46" spans="1:10" ht="31.5" hidden="1">
      <c r="A46" s="20" t="s">
        <v>1461</v>
      </c>
      <c r="B46" s="12" t="s">
        <v>211</v>
      </c>
      <c r="C46" s="19"/>
      <c r="D46" s="438"/>
      <c r="E46" s="21"/>
      <c r="F46" s="19"/>
      <c r="G46" s="19"/>
      <c r="H46" s="81"/>
      <c r="I46" s="81"/>
      <c r="J46" s="4"/>
    </row>
    <row r="47" spans="1:10" ht="31.5" hidden="1">
      <c r="A47" s="20" t="s">
        <v>1462</v>
      </c>
      <c r="B47" s="12" t="s">
        <v>215</v>
      </c>
      <c r="C47" s="19"/>
      <c r="D47" s="438"/>
      <c r="E47" s="21"/>
      <c r="F47" s="19"/>
      <c r="G47" s="19"/>
      <c r="H47" s="81"/>
      <c r="I47" s="81"/>
      <c r="J47" s="4"/>
    </row>
    <row r="48" spans="1:10" ht="31.5" hidden="1">
      <c r="A48" s="20" t="s">
        <v>1463</v>
      </c>
      <c r="B48" s="12" t="s">
        <v>1464</v>
      </c>
      <c r="C48" s="19"/>
      <c r="D48" s="438"/>
      <c r="E48" s="21"/>
      <c r="F48" s="19"/>
      <c r="G48" s="19"/>
      <c r="H48" s="81"/>
      <c r="I48" s="81"/>
      <c r="J48" s="4"/>
    </row>
    <row r="49" spans="1:10" ht="31.5" hidden="1">
      <c r="A49" s="20" t="s">
        <v>1465</v>
      </c>
      <c r="B49" s="12" t="s">
        <v>223</v>
      </c>
      <c r="C49" s="19"/>
      <c r="D49" s="438"/>
      <c r="E49" s="21"/>
      <c r="F49" s="19"/>
      <c r="G49" s="19"/>
      <c r="H49" s="81"/>
      <c r="I49" s="81"/>
      <c r="J49" s="4"/>
    </row>
    <row r="50" spans="1:10" ht="15.75" hidden="1">
      <c r="A50" s="20" t="s">
        <v>1466</v>
      </c>
      <c r="B50" s="12" t="s">
        <v>227</v>
      </c>
      <c r="C50" s="19"/>
      <c r="D50" s="438"/>
      <c r="E50" s="21"/>
      <c r="F50" s="19"/>
      <c r="G50" s="19"/>
      <c r="H50" s="81"/>
      <c r="I50" s="81"/>
      <c r="J50" s="4"/>
    </row>
    <row r="51" spans="1:10" ht="31.5" hidden="1">
      <c r="A51" s="20" t="s">
        <v>1467</v>
      </c>
      <c r="B51" s="12" t="s">
        <v>231</v>
      </c>
      <c r="C51" s="19"/>
      <c r="D51" s="438"/>
      <c r="E51" s="21"/>
      <c r="F51" s="19"/>
      <c r="G51" s="19"/>
      <c r="H51" s="81"/>
      <c r="I51" s="81"/>
      <c r="J51" s="4"/>
    </row>
    <row r="52" spans="1:10" ht="15.75" hidden="1">
      <c r="A52" s="20" t="s">
        <v>234</v>
      </c>
      <c r="B52" s="12" t="s">
        <v>235</v>
      </c>
      <c r="C52" s="19"/>
      <c r="D52" s="438"/>
      <c r="E52" s="21"/>
      <c r="F52" s="19"/>
      <c r="G52" s="19"/>
      <c r="H52" s="81"/>
      <c r="I52" s="81"/>
      <c r="J52" s="4"/>
    </row>
    <row r="53" spans="1:10" ht="31.5" hidden="1">
      <c r="A53" s="20" t="s">
        <v>1468</v>
      </c>
      <c r="B53" s="12" t="s">
        <v>237</v>
      </c>
      <c r="C53" s="19"/>
      <c r="D53" s="438"/>
      <c r="E53" s="21"/>
      <c r="F53" s="19"/>
      <c r="G53" s="19"/>
      <c r="H53" s="81"/>
      <c r="I53" s="81"/>
      <c r="J53" s="4"/>
    </row>
    <row r="54" spans="1:10" ht="31.5" hidden="1">
      <c r="A54" s="20" t="s">
        <v>240</v>
      </c>
      <c r="B54" s="12" t="s">
        <v>241</v>
      </c>
      <c r="C54" s="19"/>
      <c r="D54" s="438"/>
      <c r="E54" s="21"/>
      <c r="F54" s="19"/>
      <c r="G54" s="19"/>
      <c r="H54" s="81"/>
      <c r="I54" s="81"/>
      <c r="J54" s="4"/>
    </row>
    <row r="55" spans="1:10" ht="15.75" hidden="1">
      <c r="A55" s="20" t="s">
        <v>242</v>
      </c>
      <c r="B55" s="12" t="s">
        <v>243</v>
      </c>
      <c r="C55" s="19"/>
      <c r="D55" s="438"/>
      <c r="E55" s="21"/>
      <c r="F55" s="19"/>
      <c r="G55" s="19"/>
      <c r="H55" s="81"/>
      <c r="I55" s="81"/>
      <c r="J55" s="4"/>
    </row>
    <row r="56" spans="1:10" ht="31.5" hidden="1">
      <c r="A56" s="20" t="s">
        <v>244</v>
      </c>
      <c r="B56" s="12" t="s">
        <v>245</v>
      </c>
      <c r="C56" s="19"/>
      <c r="D56" s="438"/>
      <c r="E56" s="21"/>
      <c r="F56" s="19"/>
      <c r="G56" s="19"/>
      <c r="H56" s="81"/>
      <c r="I56" s="81"/>
      <c r="J56" s="4"/>
    </row>
    <row r="57" spans="1:10" ht="31.5" hidden="1">
      <c r="A57" s="20" t="s">
        <v>1469</v>
      </c>
      <c r="B57" s="12" t="s">
        <v>247</v>
      </c>
      <c r="C57" s="19"/>
      <c r="D57" s="438"/>
      <c r="E57" s="21"/>
      <c r="F57" s="19"/>
      <c r="G57" s="19"/>
      <c r="H57" s="81"/>
      <c r="I57" s="81"/>
      <c r="J57" s="4"/>
    </row>
    <row r="58" spans="1:10" ht="45">
      <c r="A58" s="11" t="s">
        <v>1470</v>
      </c>
      <c r="B58" s="12" t="s">
        <v>253</v>
      </c>
      <c r="C58" s="23" t="s">
        <v>3708</v>
      </c>
      <c r="D58" s="473">
        <v>1</v>
      </c>
      <c r="E58" s="21" t="s">
        <v>540</v>
      </c>
      <c r="F58" s="23" t="s">
        <v>3709</v>
      </c>
      <c r="G58" s="44"/>
    </row>
    <row r="59" spans="1:10" ht="30">
      <c r="A59" s="11"/>
      <c r="B59" s="23"/>
      <c r="C59" s="23" t="s">
        <v>6565</v>
      </c>
      <c r="D59" s="473">
        <v>1</v>
      </c>
      <c r="E59" s="21" t="s">
        <v>540</v>
      </c>
      <c r="F59" s="19" t="s">
        <v>6566</v>
      </c>
      <c r="G59" s="19"/>
      <c r="J59" s="947"/>
    </row>
    <row r="60" spans="1:10" ht="30" hidden="1" customHeight="1">
      <c r="A60" s="20" t="s">
        <v>256</v>
      </c>
      <c r="B60" s="12" t="s">
        <v>257</v>
      </c>
      <c r="C60" s="19"/>
      <c r="D60" s="438"/>
      <c r="E60" s="21"/>
      <c r="F60" s="19"/>
      <c r="G60" s="19"/>
      <c r="H60" s="81"/>
      <c r="I60" s="81"/>
      <c r="J60" s="4"/>
    </row>
    <row r="61" spans="1:10" ht="31.5" hidden="1">
      <c r="A61" s="20" t="s">
        <v>1473</v>
      </c>
      <c r="B61" s="12" t="s">
        <v>259</v>
      </c>
      <c r="C61" s="19"/>
      <c r="D61" s="438"/>
      <c r="E61" s="21"/>
      <c r="F61" s="19"/>
      <c r="G61" s="19"/>
      <c r="H61" s="81"/>
      <c r="I61" s="81"/>
      <c r="J61" s="4"/>
    </row>
    <row r="62" spans="1:10" ht="31.5" hidden="1">
      <c r="A62" s="20" t="s">
        <v>262</v>
      </c>
      <c r="B62" s="12" t="s">
        <v>263</v>
      </c>
      <c r="C62" s="19"/>
      <c r="D62" s="438"/>
      <c r="E62" s="21"/>
      <c r="F62" s="19"/>
      <c r="G62" s="19"/>
      <c r="H62" s="81"/>
      <c r="I62" s="81"/>
      <c r="J62" s="4"/>
    </row>
    <row r="63" spans="1:10" ht="31.5" hidden="1">
      <c r="A63" s="20" t="s">
        <v>264</v>
      </c>
      <c r="B63" s="12" t="s">
        <v>265</v>
      </c>
      <c r="C63" s="19"/>
      <c r="D63" s="438"/>
      <c r="E63" s="21"/>
      <c r="F63" s="19"/>
      <c r="G63" s="19"/>
      <c r="H63" s="81"/>
      <c r="I63" s="81"/>
      <c r="J63" s="4"/>
    </row>
    <row r="64" spans="1:10" ht="36.950000000000003" customHeight="1">
      <c r="A64" s="1003" t="s">
        <v>141</v>
      </c>
      <c r="B64" s="1366" t="s">
        <v>140</v>
      </c>
      <c r="C64" s="1458"/>
      <c r="D64" s="1458"/>
      <c r="E64" s="1458"/>
      <c r="F64" s="1458"/>
      <c r="G64" s="1459"/>
      <c r="H64" s="22">
        <f>SUM(D65:D76)</f>
        <v>5</v>
      </c>
      <c r="I64" s="22">
        <f>COUNT(D65:D76)*2</f>
        <v>10</v>
      </c>
    </row>
    <row r="65" spans="1:10" ht="31.5">
      <c r="A65" s="11" t="s">
        <v>266</v>
      </c>
      <c r="B65" s="92" t="s">
        <v>267</v>
      </c>
      <c r="C65" s="34" t="s">
        <v>3710</v>
      </c>
      <c r="D65" s="473">
        <v>1</v>
      </c>
      <c r="E65" s="21" t="s">
        <v>540</v>
      </c>
      <c r="F65" s="13" t="s">
        <v>6567</v>
      </c>
      <c r="G65" s="44"/>
    </row>
    <row r="66" spans="1:10" ht="30">
      <c r="A66" s="11"/>
      <c r="B66" s="92"/>
      <c r="C66" s="34" t="s">
        <v>6947</v>
      </c>
      <c r="D66" s="473">
        <v>1</v>
      </c>
      <c r="E66" s="21" t="s">
        <v>540</v>
      </c>
      <c r="F66" s="34" t="s">
        <v>6948</v>
      </c>
      <c r="G66" s="44"/>
    </row>
    <row r="67" spans="1:10" ht="30" hidden="1">
      <c r="A67" s="20"/>
      <c r="B67" s="92"/>
      <c r="C67" s="41" t="s">
        <v>3711</v>
      </c>
      <c r="D67" s="473"/>
      <c r="E67" s="21" t="s">
        <v>271</v>
      </c>
      <c r="F67" s="41" t="s">
        <v>3712</v>
      </c>
      <c r="G67" s="44"/>
      <c r="J67" s="4"/>
    </row>
    <row r="68" spans="1:10" ht="15.75">
      <c r="A68" s="11"/>
      <c r="B68" s="92"/>
      <c r="C68" s="13" t="s">
        <v>6568</v>
      </c>
      <c r="D68" s="473">
        <v>1</v>
      </c>
      <c r="E68" s="21" t="s">
        <v>540</v>
      </c>
      <c r="F68" s="23" t="s">
        <v>3713</v>
      </c>
      <c r="G68" s="44"/>
    </row>
    <row r="69" spans="1:10" ht="30">
      <c r="A69" s="11"/>
      <c r="B69" s="92"/>
      <c r="C69" s="34" t="s">
        <v>3714</v>
      </c>
      <c r="D69" s="473">
        <v>1</v>
      </c>
      <c r="E69" s="21" t="s">
        <v>6949</v>
      </c>
      <c r="F69" s="34" t="s">
        <v>3715</v>
      </c>
      <c r="G69" s="44"/>
      <c r="J69" s="947"/>
    </row>
    <row r="70" spans="1:10" ht="30">
      <c r="A70" s="11"/>
      <c r="B70" s="92"/>
      <c r="C70" s="34" t="s">
        <v>3716</v>
      </c>
      <c r="D70" s="473">
        <v>1</v>
      </c>
      <c r="E70" s="21" t="s">
        <v>540</v>
      </c>
      <c r="F70" s="19"/>
      <c r="G70" s="44"/>
    </row>
    <row r="71" spans="1:10" ht="30" hidden="1">
      <c r="A71" s="20"/>
      <c r="B71" s="92"/>
      <c r="C71" s="41" t="s">
        <v>3717</v>
      </c>
      <c r="D71" s="473"/>
      <c r="E71" s="21" t="s">
        <v>271</v>
      </c>
      <c r="F71" s="23" t="s">
        <v>3718</v>
      </c>
      <c r="G71" s="44"/>
      <c r="J71" s="4"/>
    </row>
    <row r="72" spans="1:10" ht="31.5" hidden="1">
      <c r="A72" s="20" t="s">
        <v>268</v>
      </c>
      <c r="B72" s="92" t="s">
        <v>269</v>
      </c>
      <c r="C72" s="23" t="s">
        <v>3719</v>
      </c>
      <c r="D72" s="473"/>
      <c r="E72" s="21" t="s">
        <v>271</v>
      </c>
      <c r="F72" s="19"/>
      <c r="G72" s="44"/>
      <c r="J72" s="4"/>
    </row>
    <row r="73" spans="1:10" ht="31.5" hidden="1">
      <c r="A73" s="20" t="s">
        <v>272</v>
      </c>
      <c r="B73" s="92" t="s">
        <v>273</v>
      </c>
      <c r="C73" s="23" t="s">
        <v>3720</v>
      </c>
      <c r="D73" s="473"/>
      <c r="E73" s="21" t="s">
        <v>271</v>
      </c>
      <c r="F73" s="19"/>
      <c r="G73" s="44"/>
      <c r="J73" s="4"/>
    </row>
    <row r="74" spans="1:10" ht="31.5" hidden="1">
      <c r="A74" s="20" t="s">
        <v>274</v>
      </c>
      <c r="B74" s="92" t="s">
        <v>275</v>
      </c>
      <c r="C74" s="19"/>
      <c r="D74" s="438"/>
      <c r="E74" s="21"/>
      <c r="F74" s="19"/>
      <c r="G74" s="19"/>
      <c r="H74" s="81"/>
      <c r="I74" s="81"/>
      <c r="J74" s="4"/>
    </row>
    <row r="75" spans="1:10" ht="31.5" hidden="1">
      <c r="A75" s="20" t="s">
        <v>277</v>
      </c>
      <c r="B75" s="92" t="s">
        <v>278</v>
      </c>
      <c r="C75" s="41" t="s">
        <v>3721</v>
      </c>
      <c r="D75" s="473"/>
      <c r="E75" s="21" t="s">
        <v>271</v>
      </c>
      <c r="F75" s="19"/>
      <c r="G75" s="44"/>
      <c r="J75" s="4"/>
    </row>
    <row r="76" spans="1:10" ht="15.75" hidden="1">
      <c r="A76" s="20"/>
      <c r="B76" s="92"/>
      <c r="C76" s="41" t="s">
        <v>3722</v>
      </c>
      <c r="D76" s="473"/>
      <c r="E76" s="21" t="s">
        <v>271</v>
      </c>
      <c r="F76" s="19"/>
      <c r="G76" s="44"/>
      <c r="J76" s="4"/>
    </row>
    <row r="77" spans="1:10" ht="18.75" hidden="1">
      <c r="A77" s="102" t="s">
        <v>279</v>
      </c>
      <c r="B77" s="1366" t="s">
        <v>138</v>
      </c>
      <c r="C77" s="1458"/>
      <c r="D77" s="1458"/>
      <c r="E77" s="1458"/>
      <c r="F77" s="1458"/>
      <c r="G77" s="1459"/>
      <c r="H77" s="22">
        <f>SUM(D78:D80)</f>
        <v>0</v>
      </c>
      <c r="I77" s="22">
        <f>COUNT(D78:D80)*2</f>
        <v>0</v>
      </c>
      <c r="J77" s="4"/>
    </row>
    <row r="78" spans="1:10" ht="15.75" hidden="1">
      <c r="A78" s="20" t="s">
        <v>1494</v>
      </c>
      <c r="B78" s="92" t="s">
        <v>281</v>
      </c>
      <c r="C78" s="19"/>
      <c r="D78" s="438"/>
      <c r="E78" s="21"/>
      <c r="F78" s="19"/>
      <c r="G78" s="19"/>
      <c r="H78" s="81"/>
      <c r="I78" s="81"/>
      <c r="J78" s="4"/>
    </row>
    <row r="79" spans="1:10" ht="60" hidden="1">
      <c r="A79" s="20" t="s">
        <v>1495</v>
      </c>
      <c r="B79" s="92" t="s">
        <v>286</v>
      </c>
      <c r="C79" s="41" t="s">
        <v>3059</v>
      </c>
      <c r="D79" s="473"/>
      <c r="E79" s="21" t="s">
        <v>271</v>
      </c>
      <c r="F79" s="23" t="s">
        <v>6569</v>
      </c>
      <c r="G79" s="44"/>
      <c r="J79" s="4"/>
    </row>
    <row r="80" spans="1:10" ht="31.5" hidden="1">
      <c r="A80" s="20" t="s">
        <v>1498</v>
      </c>
      <c r="B80" s="92" t="s">
        <v>290</v>
      </c>
      <c r="C80" s="19"/>
      <c r="D80" s="438"/>
      <c r="E80" s="21"/>
      <c r="F80" s="19"/>
      <c r="G80" s="19"/>
      <c r="H80" s="81"/>
      <c r="I80" s="81"/>
      <c r="J80" s="4"/>
    </row>
    <row r="81" spans="1:9" s="4" customFormat="1" ht="40.15" hidden="1" customHeight="1">
      <c r="A81" s="102" t="s">
        <v>137</v>
      </c>
      <c r="B81" s="1366" t="s">
        <v>136</v>
      </c>
      <c r="C81" s="1458"/>
      <c r="D81" s="1458"/>
      <c r="E81" s="1458"/>
      <c r="F81" s="1458"/>
      <c r="G81" s="1459"/>
      <c r="H81" s="81">
        <f>SUM(D82:D93)</f>
        <v>0</v>
      </c>
      <c r="I81" s="81">
        <f>COUNT(D82:D93)*2</f>
        <v>0</v>
      </c>
    </row>
    <row r="82" spans="1:9" s="4" customFormat="1" ht="47.25" hidden="1">
      <c r="A82" s="20" t="s">
        <v>292</v>
      </c>
      <c r="B82" s="12" t="s">
        <v>293</v>
      </c>
      <c r="C82" s="19"/>
      <c r="D82" s="438"/>
      <c r="E82" s="21"/>
      <c r="F82" s="19"/>
      <c r="G82" s="19"/>
      <c r="H82" s="81"/>
      <c r="I82" s="81"/>
    </row>
    <row r="83" spans="1:9" s="4" customFormat="1" ht="47.25" hidden="1">
      <c r="A83" s="20" t="s">
        <v>294</v>
      </c>
      <c r="B83" s="12" t="s">
        <v>295</v>
      </c>
      <c r="C83" s="19"/>
      <c r="D83" s="438"/>
      <c r="E83" s="21"/>
      <c r="F83" s="19"/>
      <c r="G83" s="19"/>
      <c r="H83" s="81"/>
      <c r="I83" s="81"/>
    </row>
    <row r="84" spans="1:9" s="4" customFormat="1" ht="47.25" hidden="1">
      <c r="A84" s="20" t="s">
        <v>296</v>
      </c>
      <c r="B84" s="12" t="s">
        <v>297</v>
      </c>
      <c r="C84" s="19"/>
      <c r="D84" s="438"/>
      <c r="E84" s="21"/>
      <c r="F84" s="19"/>
      <c r="G84" s="19"/>
      <c r="H84" s="81"/>
      <c r="I84" s="81"/>
    </row>
    <row r="85" spans="1:9" s="4" customFormat="1" ht="47.25" hidden="1">
      <c r="A85" s="20" t="s">
        <v>298</v>
      </c>
      <c r="B85" s="12" t="s">
        <v>299</v>
      </c>
      <c r="C85" s="19"/>
      <c r="D85" s="438"/>
      <c r="E85" s="21"/>
      <c r="F85" s="19"/>
      <c r="G85" s="19"/>
      <c r="H85" s="81"/>
      <c r="I85" s="81"/>
    </row>
    <row r="86" spans="1:9" s="4" customFormat="1" ht="47.25" hidden="1">
      <c r="A86" s="20" t="s">
        <v>300</v>
      </c>
      <c r="B86" s="12" t="s">
        <v>1500</v>
      </c>
      <c r="C86" s="19"/>
      <c r="D86" s="438"/>
      <c r="E86" s="21"/>
      <c r="F86" s="19"/>
      <c r="G86" s="19"/>
      <c r="H86" s="81"/>
      <c r="I86" s="81"/>
    </row>
    <row r="87" spans="1:9" s="4" customFormat="1" ht="47.25" hidden="1">
      <c r="A87" s="20" t="s">
        <v>302</v>
      </c>
      <c r="B87" s="12" t="s">
        <v>303</v>
      </c>
      <c r="C87" s="19"/>
      <c r="D87" s="438"/>
      <c r="E87" s="21"/>
      <c r="F87" s="19"/>
      <c r="G87" s="19"/>
      <c r="H87" s="81"/>
      <c r="I87" s="81"/>
    </row>
    <row r="88" spans="1:9" s="4" customFormat="1" ht="47.25" hidden="1">
      <c r="A88" s="20" t="s">
        <v>304</v>
      </c>
      <c r="B88" s="12" t="s">
        <v>305</v>
      </c>
      <c r="C88" s="19"/>
      <c r="D88" s="438"/>
      <c r="E88" s="21"/>
      <c r="F88" s="19"/>
      <c r="G88" s="19"/>
      <c r="H88" s="81"/>
      <c r="I88" s="81"/>
    </row>
    <row r="89" spans="1:9" s="4" customFormat="1" ht="78.75" hidden="1">
      <c r="A89" s="20" t="s">
        <v>306</v>
      </c>
      <c r="B89" s="12" t="s">
        <v>307</v>
      </c>
      <c r="C89" s="19"/>
      <c r="D89" s="438"/>
      <c r="E89" s="21"/>
      <c r="F89" s="19"/>
      <c r="G89" s="19"/>
      <c r="H89" s="81"/>
      <c r="I89" s="81"/>
    </row>
    <row r="90" spans="1:9" s="4" customFormat="1" ht="47.25" hidden="1">
      <c r="A90" s="20" t="s">
        <v>308</v>
      </c>
      <c r="B90" s="12" t="s">
        <v>309</v>
      </c>
      <c r="C90" s="19"/>
      <c r="D90" s="438"/>
      <c r="E90" s="21"/>
      <c r="F90" s="19"/>
      <c r="G90" s="19"/>
      <c r="H90" s="81"/>
      <c r="I90" s="81"/>
    </row>
    <row r="91" spans="1:9" s="4" customFormat="1" ht="47.25" hidden="1">
      <c r="A91" s="20" t="s">
        <v>310</v>
      </c>
      <c r="B91" s="12" t="s">
        <v>311</v>
      </c>
      <c r="C91" s="19"/>
      <c r="D91" s="438"/>
      <c r="E91" s="21"/>
      <c r="F91" s="19"/>
      <c r="G91" s="19"/>
      <c r="H91" s="81"/>
      <c r="I91" s="81"/>
    </row>
    <row r="92" spans="1:9" s="4" customFormat="1" ht="30" hidden="1">
      <c r="A92" s="20" t="s">
        <v>312</v>
      </c>
      <c r="B92" s="16" t="s">
        <v>313</v>
      </c>
      <c r="C92" s="19"/>
      <c r="D92" s="438"/>
      <c r="E92" s="21"/>
      <c r="F92" s="19"/>
      <c r="G92" s="19"/>
      <c r="H92" s="81"/>
      <c r="I92" s="81"/>
    </row>
    <row r="93" spans="1:9" s="4" customFormat="1" ht="30" hidden="1">
      <c r="A93" s="20" t="s">
        <v>6055</v>
      </c>
      <c r="B93" s="16" t="s">
        <v>6056</v>
      </c>
      <c r="C93" s="23"/>
      <c r="D93" s="43"/>
      <c r="E93" s="21"/>
      <c r="F93" s="19"/>
      <c r="G93" s="388"/>
      <c r="H93" s="81"/>
      <c r="I93" s="81"/>
    </row>
    <row r="94" spans="1:9" s="4" customFormat="1" ht="40.15" hidden="1" customHeight="1">
      <c r="A94" s="102" t="s">
        <v>1501</v>
      </c>
      <c r="B94" s="1366" t="s">
        <v>134</v>
      </c>
      <c r="C94" s="1458"/>
      <c r="D94" s="1458"/>
      <c r="E94" s="1458"/>
      <c r="F94" s="1458"/>
      <c r="G94" s="1459"/>
      <c r="H94" s="81">
        <f>SUM(D95:D102)</f>
        <v>0</v>
      </c>
      <c r="I94" s="81">
        <f>COUNT(D95:D102)*2</f>
        <v>0</v>
      </c>
    </row>
    <row r="95" spans="1:9" s="4" customFormat="1" ht="15.75" hidden="1">
      <c r="A95" s="20" t="s">
        <v>314</v>
      </c>
      <c r="B95" s="12" t="s">
        <v>315</v>
      </c>
      <c r="C95" s="19"/>
      <c r="D95" s="438"/>
      <c r="E95" s="21"/>
      <c r="F95" s="19"/>
      <c r="G95" s="19"/>
      <c r="H95" s="81"/>
      <c r="I95" s="81"/>
    </row>
    <row r="96" spans="1:9" s="4" customFormat="1" ht="15.75" hidden="1">
      <c r="A96" s="20" t="s">
        <v>316</v>
      </c>
      <c r="B96" s="12" t="s">
        <v>317</v>
      </c>
      <c r="C96" s="19"/>
      <c r="D96" s="438"/>
      <c r="E96" s="21"/>
      <c r="F96" s="19"/>
      <c r="G96" s="19"/>
      <c r="H96" s="81"/>
      <c r="I96" s="81"/>
    </row>
    <row r="97" spans="1:10" ht="15.75" hidden="1">
      <c r="A97" s="20" t="s">
        <v>1503</v>
      </c>
      <c r="B97" s="12" t="s">
        <v>319</v>
      </c>
      <c r="C97" s="19"/>
      <c r="D97" s="438"/>
      <c r="E97" s="21"/>
      <c r="F97" s="19"/>
      <c r="G97" s="19"/>
      <c r="H97" s="81"/>
      <c r="I97" s="81"/>
      <c r="J97" s="4"/>
    </row>
    <row r="98" spans="1:10" ht="31.5" hidden="1">
      <c r="A98" s="20" t="s">
        <v>321</v>
      </c>
      <c r="B98" s="12" t="s">
        <v>322</v>
      </c>
      <c r="C98" s="19"/>
      <c r="D98" s="438"/>
      <c r="E98" s="21"/>
      <c r="F98" s="19"/>
      <c r="G98" s="19"/>
      <c r="H98" s="81"/>
      <c r="I98" s="81"/>
      <c r="J98" s="4"/>
    </row>
    <row r="99" spans="1:10" ht="31.5" hidden="1">
      <c r="A99" s="20" t="s">
        <v>323</v>
      </c>
      <c r="B99" s="12" t="s">
        <v>324</v>
      </c>
      <c r="C99" s="19"/>
      <c r="D99" s="438"/>
      <c r="E99" s="21"/>
      <c r="F99" s="19"/>
      <c r="G99" s="19"/>
      <c r="H99" s="81"/>
      <c r="I99" s="81"/>
      <c r="J99" s="4"/>
    </row>
    <row r="100" spans="1:10" ht="15.75" hidden="1">
      <c r="A100" s="20" t="s">
        <v>325</v>
      </c>
      <c r="B100" s="12" t="s">
        <v>326</v>
      </c>
      <c r="C100" s="19"/>
      <c r="D100" s="438"/>
      <c r="E100" s="21"/>
      <c r="F100" s="19"/>
      <c r="G100" s="19"/>
      <c r="H100" s="81"/>
      <c r="I100" s="81"/>
      <c r="J100" s="4"/>
    </row>
    <row r="101" spans="1:10" ht="31.5" hidden="1">
      <c r="A101" s="20" t="s">
        <v>1504</v>
      </c>
      <c r="B101" s="12" t="s">
        <v>328</v>
      </c>
      <c r="C101" s="19"/>
      <c r="D101" s="438"/>
      <c r="E101" s="21"/>
      <c r="F101" s="19"/>
      <c r="G101" s="19"/>
      <c r="H101" s="81"/>
      <c r="I101" s="81"/>
      <c r="J101" s="4"/>
    </row>
    <row r="102" spans="1:10" ht="15.75" hidden="1">
      <c r="A102" s="20" t="s">
        <v>3063</v>
      </c>
      <c r="B102" s="12" t="s">
        <v>3064</v>
      </c>
      <c r="C102" s="16"/>
      <c r="D102" s="435"/>
      <c r="E102" s="15"/>
      <c r="F102" s="21"/>
      <c r="G102" s="389"/>
      <c r="H102" s="81"/>
      <c r="I102" s="81"/>
      <c r="J102" s="4"/>
    </row>
    <row r="103" spans="1:10" ht="40.15" hidden="1" customHeight="1">
      <c r="A103" s="102" t="s">
        <v>1505</v>
      </c>
      <c r="B103" s="1302" t="s">
        <v>132</v>
      </c>
      <c r="C103" s="1303"/>
      <c r="D103" s="1303"/>
      <c r="E103" s="1303"/>
      <c r="F103" s="1303"/>
      <c r="G103" s="1304"/>
      <c r="H103" s="81">
        <f>SUM(D104:D105)</f>
        <v>0</v>
      </c>
      <c r="I103" s="81">
        <f>COUNT(D104:D105)*2</f>
        <v>0</v>
      </c>
      <c r="J103" s="4"/>
    </row>
    <row r="104" spans="1:10" ht="63" hidden="1">
      <c r="A104" s="20" t="s">
        <v>1506</v>
      </c>
      <c r="B104" s="12" t="s">
        <v>331</v>
      </c>
      <c r="C104" s="19"/>
      <c r="D104" s="438"/>
      <c r="E104" s="21"/>
      <c r="F104" s="19"/>
      <c r="G104" s="19"/>
      <c r="H104" s="81"/>
      <c r="I104" s="81"/>
      <c r="J104" s="4"/>
    </row>
    <row r="105" spans="1:10" ht="63" hidden="1">
      <c r="A105" s="20" t="s">
        <v>334</v>
      </c>
      <c r="B105" s="12" t="s">
        <v>335</v>
      </c>
      <c r="C105" s="19"/>
      <c r="D105" s="438"/>
      <c r="E105" s="21"/>
      <c r="F105" s="19"/>
      <c r="G105" s="19"/>
      <c r="H105" s="81"/>
      <c r="I105" s="81"/>
      <c r="J105" s="4"/>
    </row>
    <row r="106" spans="1:10" ht="21">
      <c r="A106" s="80"/>
      <c r="B106" s="1450" t="s">
        <v>337</v>
      </c>
      <c r="C106" s="1452"/>
      <c r="D106" s="1452"/>
      <c r="E106" s="1452"/>
      <c r="F106" s="1452"/>
      <c r="G106" s="1454"/>
      <c r="H106" s="22">
        <f>H107+H120+H129+H138+H146+H155</f>
        <v>13</v>
      </c>
      <c r="I106" s="22">
        <f>I107+I120+I129+I138+I146+I155</f>
        <v>26</v>
      </c>
    </row>
    <row r="107" spans="1:10" ht="36.950000000000003" customHeight="1">
      <c r="A107" s="1003" t="s">
        <v>1507</v>
      </c>
      <c r="B107" s="1366" t="s">
        <v>130</v>
      </c>
      <c r="C107" s="1458"/>
      <c r="D107" s="1458"/>
      <c r="E107" s="1458"/>
      <c r="F107" s="1458"/>
      <c r="G107" s="1459"/>
      <c r="H107" s="22">
        <f>SUM(D108:D119)</f>
        <v>4</v>
      </c>
      <c r="I107" s="22">
        <f>COUNT(D108:D119)*2</f>
        <v>8</v>
      </c>
    </row>
    <row r="108" spans="1:10" ht="31.5">
      <c r="A108" s="11" t="s">
        <v>1509</v>
      </c>
      <c r="B108" s="42" t="s">
        <v>339</v>
      </c>
      <c r="C108" s="107" t="s">
        <v>2340</v>
      </c>
      <c r="D108" s="473">
        <v>1</v>
      </c>
      <c r="E108" s="21" t="s">
        <v>341</v>
      </c>
      <c r="F108" s="34" t="s">
        <v>2341</v>
      </c>
      <c r="G108" s="44"/>
    </row>
    <row r="109" spans="1:10" ht="15.75" hidden="1">
      <c r="A109" s="20"/>
      <c r="B109" s="28"/>
      <c r="C109" s="195" t="s">
        <v>3723</v>
      </c>
      <c r="D109" s="473"/>
      <c r="E109" s="21" t="s">
        <v>341</v>
      </c>
      <c r="F109" s="19"/>
      <c r="G109" s="44"/>
      <c r="J109" s="4"/>
    </row>
    <row r="110" spans="1:10" ht="47.25">
      <c r="A110" s="11" t="s">
        <v>1512</v>
      </c>
      <c r="B110" s="42" t="s">
        <v>347</v>
      </c>
      <c r="C110" s="107" t="s">
        <v>3724</v>
      </c>
      <c r="D110" s="473">
        <v>1</v>
      </c>
      <c r="E110" s="21" t="s">
        <v>341</v>
      </c>
      <c r="F110" s="19"/>
      <c r="G110" s="44"/>
    </row>
    <row r="111" spans="1:10" ht="30" hidden="1">
      <c r="A111" s="20"/>
      <c r="B111" s="28"/>
      <c r="C111" s="191" t="s">
        <v>3725</v>
      </c>
      <c r="D111" s="473"/>
      <c r="E111" s="21" t="s">
        <v>341</v>
      </c>
      <c r="F111" s="19"/>
      <c r="G111" s="44"/>
      <c r="J111" s="4"/>
    </row>
    <row r="112" spans="1:10" ht="30">
      <c r="A112" s="11"/>
      <c r="B112" s="42"/>
      <c r="C112" s="107" t="s">
        <v>3726</v>
      </c>
      <c r="D112" s="473">
        <v>1</v>
      </c>
      <c r="E112" s="21" t="s">
        <v>341</v>
      </c>
      <c r="F112" s="23" t="s">
        <v>6950</v>
      </c>
      <c r="G112" s="44"/>
    </row>
    <row r="113" spans="1:10" ht="31.5" hidden="1">
      <c r="A113" s="20" t="s">
        <v>352</v>
      </c>
      <c r="B113" s="28" t="s">
        <v>353</v>
      </c>
      <c r="C113" s="19"/>
      <c r="D113" s="438"/>
      <c r="E113" s="21"/>
      <c r="F113" s="19"/>
      <c r="G113" s="19"/>
      <c r="H113" s="81"/>
      <c r="I113" s="81"/>
      <c r="J113" s="4"/>
    </row>
    <row r="114" spans="1:10" ht="31.5" hidden="1">
      <c r="A114" s="20" t="s">
        <v>1515</v>
      </c>
      <c r="B114" s="28" t="s">
        <v>355</v>
      </c>
      <c r="C114" s="19"/>
      <c r="D114" s="438"/>
      <c r="E114" s="21"/>
      <c r="F114" s="19"/>
      <c r="G114" s="19"/>
      <c r="H114" s="81"/>
      <c r="I114" s="81"/>
      <c r="J114" s="4"/>
    </row>
    <row r="115" spans="1:10" ht="47.25">
      <c r="A115" s="11" t="s">
        <v>356</v>
      </c>
      <c r="B115" s="42" t="s">
        <v>357</v>
      </c>
      <c r="C115" s="101" t="s">
        <v>3729</v>
      </c>
      <c r="D115" s="473">
        <v>1</v>
      </c>
      <c r="E115" s="21" t="s">
        <v>341</v>
      </c>
      <c r="F115" s="34" t="s">
        <v>3730</v>
      </c>
      <c r="G115" s="44"/>
    </row>
    <row r="116" spans="1:10" ht="60" hidden="1">
      <c r="A116" s="20"/>
      <c r="C116" s="41" t="s">
        <v>3727</v>
      </c>
      <c r="D116" s="473"/>
      <c r="E116" s="21" t="s">
        <v>341</v>
      </c>
      <c r="F116" s="41" t="s">
        <v>3728</v>
      </c>
      <c r="J116" s="4"/>
    </row>
    <row r="117" spans="1:10" ht="31.5" hidden="1">
      <c r="A117" s="20" t="s">
        <v>1517</v>
      </c>
      <c r="B117" s="28" t="s">
        <v>360</v>
      </c>
      <c r="C117" s="32" t="s">
        <v>361</v>
      </c>
      <c r="D117" s="473"/>
      <c r="E117" s="21" t="s">
        <v>341</v>
      </c>
      <c r="F117" s="19"/>
      <c r="G117" s="44"/>
      <c r="J117" s="4"/>
    </row>
    <row r="118" spans="1:10" ht="47.25" hidden="1">
      <c r="A118" s="20" t="s">
        <v>1519</v>
      </c>
      <c r="B118" s="28" t="s">
        <v>363</v>
      </c>
      <c r="C118" s="19"/>
      <c r="D118" s="438"/>
      <c r="E118" s="21"/>
      <c r="F118" s="19"/>
      <c r="G118" s="19"/>
      <c r="H118" s="81"/>
      <c r="I118" s="81"/>
      <c r="J118" s="4"/>
    </row>
    <row r="119" spans="1:10" ht="47.25" hidden="1">
      <c r="A119" s="20" t="s">
        <v>366</v>
      </c>
      <c r="B119" s="28" t="s">
        <v>367</v>
      </c>
      <c r="C119" s="23"/>
      <c r="D119" s="438"/>
      <c r="E119" s="21"/>
      <c r="F119" s="19"/>
      <c r="G119" s="19"/>
      <c r="H119" s="81"/>
      <c r="I119" s="81"/>
      <c r="J119" s="4"/>
    </row>
    <row r="120" spans="1:10" ht="55.5" hidden="1" customHeight="1">
      <c r="A120" s="137" t="s">
        <v>1520</v>
      </c>
      <c r="B120" s="1302" t="s">
        <v>2352</v>
      </c>
      <c r="C120" s="1303"/>
      <c r="D120" s="1303"/>
      <c r="E120" s="1303"/>
      <c r="F120" s="1303"/>
      <c r="G120" s="1304"/>
      <c r="H120" s="22">
        <f>SUM(D121:D128)</f>
        <v>0</v>
      </c>
      <c r="I120" s="22">
        <f>COUNT(D121:D128)*2</f>
        <v>0</v>
      </c>
      <c r="J120" s="81"/>
    </row>
    <row r="121" spans="1:10" ht="45" hidden="1">
      <c r="A121" s="20" t="s">
        <v>1522</v>
      </c>
      <c r="B121" s="36" t="s">
        <v>371</v>
      </c>
      <c r="C121" s="191" t="s">
        <v>3731</v>
      </c>
      <c r="D121" s="473"/>
      <c r="E121" s="21" t="s">
        <v>895</v>
      </c>
      <c r="F121" s="23" t="s">
        <v>3732</v>
      </c>
      <c r="G121" s="44"/>
      <c r="J121" s="685"/>
    </row>
    <row r="122" spans="1:10" ht="30" hidden="1">
      <c r="A122" s="20"/>
      <c r="B122" s="191" t="s">
        <v>378</v>
      </c>
      <c r="C122" s="191" t="s">
        <v>378</v>
      </c>
      <c r="D122" s="473"/>
      <c r="E122" s="29" t="s">
        <v>379</v>
      </c>
      <c r="F122" s="23"/>
      <c r="G122" s="44"/>
      <c r="J122" s="4"/>
    </row>
    <row r="123" spans="1:10" ht="47.25" hidden="1">
      <c r="A123" s="20" t="s">
        <v>382</v>
      </c>
      <c r="B123" s="36" t="s">
        <v>383</v>
      </c>
      <c r="C123" s="19"/>
      <c r="D123" s="438"/>
      <c r="E123" s="21"/>
      <c r="F123" s="19"/>
      <c r="G123" s="19"/>
      <c r="H123" s="81"/>
      <c r="I123" s="81"/>
      <c r="J123" s="4"/>
    </row>
    <row r="124" spans="1:10" ht="47.25" hidden="1">
      <c r="A124" s="20" t="s">
        <v>1525</v>
      </c>
      <c r="B124" s="196" t="s">
        <v>385</v>
      </c>
      <c r="C124" s="191" t="s">
        <v>3733</v>
      </c>
      <c r="D124" s="473"/>
      <c r="E124" s="21" t="s">
        <v>341</v>
      </c>
      <c r="F124" s="19"/>
      <c r="G124" s="44"/>
      <c r="J124" s="4"/>
    </row>
    <row r="125" spans="1:10" ht="15.75" hidden="1">
      <c r="A125" s="20"/>
      <c r="B125" s="36"/>
      <c r="C125" s="191" t="s">
        <v>387</v>
      </c>
      <c r="D125" s="473"/>
      <c r="E125" s="21" t="s">
        <v>341</v>
      </c>
      <c r="F125" s="19"/>
      <c r="G125" s="44"/>
      <c r="J125" s="4"/>
    </row>
    <row r="126" spans="1:10" ht="15.75" hidden="1">
      <c r="A126" s="20"/>
      <c r="B126" s="36"/>
      <c r="C126" s="32" t="s">
        <v>391</v>
      </c>
      <c r="D126" s="473"/>
      <c r="E126" s="21" t="s">
        <v>341</v>
      </c>
      <c r="F126" s="19"/>
      <c r="G126" s="44"/>
      <c r="J126" s="4"/>
    </row>
    <row r="127" spans="1:10" ht="47.25" hidden="1">
      <c r="A127" s="20" t="s">
        <v>1530</v>
      </c>
      <c r="B127" s="36" t="s">
        <v>393</v>
      </c>
      <c r="D127" s="438"/>
      <c r="E127" s="21"/>
      <c r="F127" s="19"/>
      <c r="G127" s="19"/>
      <c r="H127" s="81"/>
      <c r="I127" s="81"/>
      <c r="J127" s="4"/>
    </row>
    <row r="128" spans="1:10" ht="47.25" hidden="1">
      <c r="A128" s="20" t="s">
        <v>394</v>
      </c>
      <c r="B128" s="38" t="s">
        <v>395</v>
      </c>
      <c r="C128" s="19"/>
      <c r="D128" s="438"/>
      <c r="E128" s="21"/>
      <c r="F128" s="19"/>
      <c r="G128" s="19"/>
      <c r="H128" s="81"/>
      <c r="I128" s="81"/>
      <c r="J128" s="4"/>
    </row>
    <row r="129" spans="1:10" ht="36.950000000000003" customHeight="1">
      <c r="A129" s="1003" t="s">
        <v>1533</v>
      </c>
      <c r="B129" s="1366" t="s">
        <v>126</v>
      </c>
      <c r="C129" s="1458"/>
      <c r="D129" s="1458"/>
      <c r="E129" s="1458"/>
      <c r="F129" s="1458"/>
      <c r="G129" s="1459"/>
      <c r="H129" s="22">
        <f>SUM(D130:D137)</f>
        <v>2</v>
      </c>
      <c r="I129" s="22">
        <f>COUNT(D130:D137)*2</f>
        <v>4</v>
      </c>
    </row>
    <row r="130" spans="1:10" ht="31.5">
      <c r="A130" s="11" t="s">
        <v>1535</v>
      </c>
      <c r="B130" s="12" t="s">
        <v>397</v>
      </c>
      <c r="C130" s="107" t="s">
        <v>3734</v>
      </c>
      <c r="D130" s="473">
        <v>1</v>
      </c>
      <c r="E130" s="21" t="s">
        <v>341</v>
      </c>
      <c r="F130" s="19"/>
      <c r="G130" s="44"/>
    </row>
    <row r="131" spans="1:10" ht="15.75">
      <c r="A131" s="11"/>
      <c r="B131" s="12"/>
      <c r="C131" s="107" t="s">
        <v>3735</v>
      </c>
      <c r="D131" s="473">
        <v>1</v>
      </c>
      <c r="E131" s="21" t="s">
        <v>341</v>
      </c>
      <c r="F131" s="19"/>
      <c r="G131" s="44"/>
    </row>
    <row r="132" spans="1:10" ht="30" hidden="1">
      <c r="A132" s="20"/>
      <c r="B132" s="36"/>
      <c r="C132" s="41" t="s">
        <v>3071</v>
      </c>
      <c r="D132" s="473"/>
      <c r="E132" s="21" t="s">
        <v>341</v>
      </c>
      <c r="F132" s="19"/>
      <c r="G132" s="44"/>
      <c r="J132" s="4"/>
    </row>
    <row r="133" spans="1:10" ht="30" hidden="1">
      <c r="A133" s="20"/>
      <c r="B133" s="36"/>
      <c r="C133" s="191" t="s">
        <v>3736</v>
      </c>
      <c r="D133" s="473"/>
      <c r="E133" s="21" t="s">
        <v>341</v>
      </c>
      <c r="F133" s="19"/>
      <c r="G133" s="44"/>
      <c r="J133" s="82"/>
    </row>
    <row r="134" spans="1:10" ht="31.5" hidden="1">
      <c r="A134" s="20" t="s">
        <v>1542</v>
      </c>
      <c r="B134" s="36" t="s">
        <v>401</v>
      </c>
      <c r="C134" s="41" t="s">
        <v>2362</v>
      </c>
      <c r="D134" s="473"/>
      <c r="E134" s="21" t="s">
        <v>208</v>
      </c>
      <c r="F134" s="19"/>
      <c r="G134" s="44"/>
      <c r="J134" s="422"/>
    </row>
    <row r="135" spans="1:10" ht="30" hidden="1">
      <c r="A135" s="20"/>
      <c r="C135" s="41" t="s">
        <v>1543</v>
      </c>
      <c r="D135" s="473"/>
      <c r="E135" s="21" t="s">
        <v>208</v>
      </c>
      <c r="F135" s="19"/>
      <c r="G135" s="44"/>
      <c r="J135" s="4"/>
    </row>
    <row r="136" spans="1:10" ht="47.25" hidden="1">
      <c r="A136" s="20" t="s">
        <v>1545</v>
      </c>
      <c r="B136" s="36" t="s">
        <v>405</v>
      </c>
      <c r="C136" s="16" t="s">
        <v>406</v>
      </c>
      <c r="D136" s="473"/>
      <c r="E136" s="21" t="s">
        <v>680</v>
      </c>
      <c r="F136" s="19"/>
      <c r="G136" s="44"/>
      <c r="J136" s="4"/>
    </row>
    <row r="137" spans="1:10" ht="105" hidden="1">
      <c r="A137" s="20" t="s">
        <v>1556</v>
      </c>
      <c r="B137" s="36" t="s">
        <v>409</v>
      </c>
      <c r="C137" s="191" t="s">
        <v>3737</v>
      </c>
      <c r="D137" s="473"/>
      <c r="E137" s="21" t="s">
        <v>208</v>
      </c>
      <c r="F137" s="23" t="s">
        <v>3738</v>
      </c>
      <c r="G137" s="44"/>
      <c r="J137" s="561"/>
    </row>
    <row r="138" spans="1:10" ht="36.950000000000003" customHeight="1">
      <c r="A138" s="1003" t="s">
        <v>1559</v>
      </c>
      <c r="B138" s="1366" t="s">
        <v>124</v>
      </c>
      <c r="C138" s="1458"/>
      <c r="D138" s="1458"/>
      <c r="E138" s="1458"/>
      <c r="F138" s="1458"/>
      <c r="G138" s="1459"/>
      <c r="H138" s="22">
        <f>SUM(D139:D145)</f>
        <v>3</v>
      </c>
      <c r="I138" s="22">
        <f>COUNT(D139:D145)*2</f>
        <v>6</v>
      </c>
    </row>
    <row r="139" spans="1:10" ht="47.25">
      <c r="A139" s="11" t="s">
        <v>1561</v>
      </c>
      <c r="B139" s="92" t="s">
        <v>412</v>
      </c>
      <c r="C139" s="109" t="s">
        <v>6951</v>
      </c>
      <c r="D139" s="473">
        <v>1</v>
      </c>
      <c r="E139" s="21" t="s">
        <v>4152</v>
      </c>
      <c r="F139" s="23" t="s">
        <v>6952</v>
      </c>
      <c r="G139" s="44"/>
    </row>
    <row r="140" spans="1:10" ht="30" hidden="1">
      <c r="A140" s="20"/>
      <c r="B140" s="195"/>
      <c r="C140" s="191" t="s">
        <v>3739</v>
      </c>
      <c r="D140" s="473"/>
      <c r="E140" s="21" t="s">
        <v>255</v>
      </c>
      <c r="F140" s="19"/>
      <c r="G140" s="44"/>
      <c r="J140" s="81"/>
    </row>
    <row r="141" spans="1:10" ht="30">
      <c r="A141" s="11"/>
      <c r="B141" s="92"/>
      <c r="C141" s="107" t="s">
        <v>3740</v>
      </c>
      <c r="D141" s="473">
        <v>1</v>
      </c>
      <c r="E141" s="21" t="s">
        <v>255</v>
      </c>
      <c r="F141" s="19"/>
      <c r="G141" s="44"/>
    </row>
    <row r="142" spans="1:10" ht="31.5">
      <c r="A142" s="11" t="s">
        <v>1565</v>
      </c>
      <c r="B142" s="92" t="s">
        <v>415</v>
      </c>
      <c r="C142" s="107" t="s">
        <v>3741</v>
      </c>
      <c r="D142" s="473">
        <v>1</v>
      </c>
      <c r="E142" s="21" t="s">
        <v>341</v>
      </c>
      <c r="F142" s="107" t="s">
        <v>3742</v>
      </c>
      <c r="G142" s="44"/>
    </row>
    <row r="143" spans="1:10" ht="31.5" hidden="1">
      <c r="A143" s="20" t="s">
        <v>1566</v>
      </c>
      <c r="B143" s="195" t="s">
        <v>418</v>
      </c>
      <c r="C143" s="191" t="s">
        <v>3742</v>
      </c>
      <c r="D143" s="473"/>
      <c r="E143" s="21" t="s">
        <v>420</v>
      </c>
      <c r="F143" s="19"/>
      <c r="G143" s="44"/>
      <c r="J143" s="4"/>
    </row>
    <row r="144" spans="1:10" ht="47.25" hidden="1">
      <c r="A144" s="20" t="s">
        <v>1567</v>
      </c>
      <c r="B144" s="195" t="s">
        <v>422</v>
      </c>
      <c r="C144" s="23" t="s">
        <v>3743</v>
      </c>
      <c r="D144" s="473"/>
      <c r="E144" s="21" t="s">
        <v>432</v>
      </c>
      <c r="F144" s="19"/>
      <c r="G144" s="44"/>
      <c r="J144" s="81"/>
    </row>
    <row r="145" spans="1:10" ht="47.25" hidden="1">
      <c r="A145" s="20" t="s">
        <v>1570</v>
      </c>
      <c r="B145" s="92" t="s">
        <v>427</v>
      </c>
      <c r="C145" s="18" t="s">
        <v>2638</v>
      </c>
      <c r="D145" s="473"/>
      <c r="E145" s="21" t="s">
        <v>341</v>
      </c>
      <c r="F145" s="19"/>
      <c r="G145" s="44"/>
      <c r="J145" s="4"/>
    </row>
    <row r="146" spans="1:10" ht="36.950000000000003" customHeight="1">
      <c r="A146" s="1003" t="s">
        <v>1571</v>
      </c>
      <c r="B146" s="1366" t="s">
        <v>122</v>
      </c>
      <c r="C146" s="1458"/>
      <c r="D146" s="1458"/>
      <c r="E146" s="1458"/>
      <c r="F146" s="1458"/>
      <c r="G146" s="1459"/>
      <c r="H146" s="22">
        <f>SUM(D147:D154)</f>
        <v>4</v>
      </c>
      <c r="I146" s="22">
        <f>COUNT(D147:D154)*2</f>
        <v>8</v>
      </c>
    </row>
    <row r="147" spans="1:10" ht="63">
      <c r="A147" s="11" t="s">
        <v>429</v>
      </c>
      <c r="B147" s="12" t="s">
        <v>430</v>
      </c>
      <c r="C147" s="107" t="s">
        <v>3745</v>
      </c>
      <c r="D147" s="473">
        <v>1</v>
      </c>
      <c r="E147" s="21" t="s">
        <v>432</v>
      </c>
      <c r="F147" s="19"/>
      <c r="G147" s="44"/>
    </row>
    <row r="148" spans="1:10" ht="48" hidden="1" customHeight="1">
      <c r="A148" s="20"/>
      <c r="C148" s="191" t="s">
        <v>3744</v>
      </c>
      <c r="D148" s="473"/>
      <c r="E148" s="21" t="s">
        <v>432</v>
      </c>
      <c r="F148" s="19"/>
      <c r="G148" s="44"/>
      <c r="J148" s="81"/>
    </row>
    <row r="149" spans="1:10" ht="47.25">
      <c r="A149" s="11" t="s">
        <v>1575</v>
      </c>
      <c r="B149" s="12" t="s">
        <v>434</v>
      </c>
      <c r="C149" s="16" t="s">
        <v>435</v>
      </c>
      <c r="D149" s="473">
        <v>1</v>
      </c>
      <c r="E149" s="21" t="s">
        <v>432</v>
      </c>
      <c r="F149" s="19"/>
      <c r="G149" s="44"/>
    </row>
    <row r="150" spans="1:10" ht="47.25">
      <c r="A150" s="11" t="s">
        <v>1576</v>
      </c>
      <c r="B150" s="12" t="s">
        <v>437</v>
      </c>
      <c r="C150" s="16" t="s">
        <v>438</v>
      </c>
      <c r="D150" s="473">
        <v>1</v>
      </c>
      <c r="E150" s="21" t="s">
        <v>432</v>
      </c>
      <c r="F150" s="19"/>
      <c r="G150" s="44"/>
    </row>
    <row r="151" spans="1:10" ht="47.25" hidden="1">
      <c r="A151" s="20" t="s">
        <v>1577</v>
      </c>
      <c r="B151" s="36" t="s">
        <v>440</v>
      </c>
      <c r="C151" s="23"/>
      <c r="D151" s="438"/>
      <c r="F151" s="19"/>
      <c r="G151" s="19"/>
      <c r="H151" s="81"/>
      <c r="I151" s="81"/>
      <c r="J151" s="4"/>
    </row>
    <row r="152" spans="1:10" ht="63">
      <c r="A152" s="11" t="s">
        <v>2371</v>
      </c>
      <c r="B152" s="12" t="s">
        <v>444</v>
      </c>
      <c r="C152" s="23" t="s">
        <v>3746</v>
      </c>
      <c r="D152" s="473">
        <v>1</v>
      </c>
      <c r="E152" s="21" t="s">
        <v>442</v>
      </c>
      <c r="F152" s="19"/>
      <c r="G152" s="44"/>
    </row>
    <row r="153" spans="1:10" ht="44.25" hidden="1" customHeight="1">
      <c r="A153" s="20"/>
      <c r="C153" s="41" t="s">
        <v>2372</v>
      </c>
      <c r="D153" s="473"/>
      <c r="E153" s="21" t="s">
        <v>442</v>
      </c>
      <c r="F153" s="19"/>
      <c r="G153" s="44"/>
      <c r="J153" s="4"/>
    </row>
    <row r="154" spans="1:10" ht="47.25" hidden="1">
      <c r="A154" s="20" t="s">
        <v>445</v>
      </c>
      <c r="B154" s="199" t="s">
        <v>446</v>
      </c>
      <c r="D154" s="501"/>
      <c r="E154" s="27"/>
      <c r="F154" s="105"/>
      <c r="G154" s="19"/>
      <c r="H154" s="81"/>
      <c r="I154" s="81"/>
      <c r="J154" s="4"/>
    </row>
    <row r="155" spans="1:10" ht="15.75" hidden="1">
      <c r="A155" s="20" t="s">
        <v>6103</v>
      </c>
      <c r="B155" s="1308" t="s">
        <v>3086</v>
      </c>
      <c r="C155" s="1309"/>
      <c r="D155" s="1309"/>
      <c r="E155" s="1309"/>
      <c r="F155" s="1309"/>
      <c r="G155" s="1320"/>
      <c r="H155" s="22">
        <f>SUM(D156:D166)</f>
        <v>0</v>
      </c>
      <c r="I155" s="22">
        <f>COUNT(D156:D166)*2</f>
        <v>0</v>
      </c>
      <c r="J155" s="4"/>
    </row>
    <row r="156" spans="1:10" ht="60" hidden="1">
      <c r="A156" s="25" t="s">
        <v>3087</v>
      </c>
      <c r="B156" s="41" t="s">
        <v>3088</v>
      </c>
      <c r="C156" s="41" t="s">
        <v>6057</v>
      </c>
      <c r="D156" s="439"/>
      <c r="E156" s="19"/>
      <c r="F156" s="41" t="s">
        <v>6058</v>
      </c>
      <c r="G156" s="391"/>
      <c r="H156" s="81"/>
      <c r="I156" s="81"/>
      <c r="J156" s="4"/>
    </row>
    <row r="157" spans="1:10" ht="30" hidden="1">
      <c r="A157" s="25" t="s">
        <v>3089</v>
      </c>
      <c r="B157" s="41" t="s">
        <v>3090</v>
      </c>
      <c r="C157" s="41" t="s">
        <v>6059</v>
      </c>
      <c r="D157" s="439"/>
      <c r="E157" s="19"/>
      <c r="F157" s="41" t="s">
        <v>6060</v>
      </c>
      <c r="G157" s="391"/>
      <c r="H157" s="81"/>
      <c r="I157" s="81"/>
      <c r="J157" s="4"/>
    </row>
    <row r="158" spans="1:10" ht="105" hidden="1">
      <c r="A158" s="25" t="s">
        <v>3091</v>
      </c>
      <c r="B158" s="41" t="s">
        <v>3092</v>
      </c>
      <c r="C158" s="41" t="s">
        <v>6061</v>
      </c>
      <c r="D158" s="439"/>
      <c r="E158" s="19"/>
      <c r="F158" s="41" t="s">
        <v>6062</v>
      </c>
      <c r="G158" s="391"/>
      <c r="H158" s="81"/>
      <c r="I158" s="81"/>
      <c r="J158" s="4"/>
    </row>
    <row r="159" spans="1:10" ht="75" hidden="1">
      <c r="A159" s="25" t="s">
        <v>3093</v>
      </c>
      <c r="B159" s="41" t="s">
        <v>3094</v>
      </c>
      <c r="C159" s="41" t="s">
        <v>6063</v>
      </c>
      <c r="D159" s="439"/>
      <c r="E159" s="19"/>
      <c r="F159" s="41" t="s">
        <v>6064</v>
      </c>
      <c r="G159" s="391"/>
      <c r="H159" s="81"/>
      <c r="I159" s="81"/>
      <c r="J159" s="4"/>
    </row>
    <row r="160" spans="1:10" ht="105" hidden="1">
      <c r="A160" s="25" t="s">
        <v>3095</v>
      </c>
      <c r="B160" s="41" t="s">
        <v>3096</v>
      </c>
      <c r="C160" s="41" t="s">
        <v>6065</v>
      </c>
      <c r="D160" s="439"/>
      <c r="E160" s="19"/>
      <c r="F160" s="41" t="s">
        <v>6066</v>
      </c>
      <c r="G160" s="391"/>
      <c r="H160" s="81"/>
      <c r="I160" s="81"/>
      <c r="J160" s="4"/>
    </row>
    <row r="161" spans="1:10" ht="30" hidden="1">
      <c r="A161" s="25" t="s">
        <v>3097</v>
      </c>
      <c r="B161" s="41" t="s">
        <v>3098</v>
      </c>
      <c r="C161" s="19"/>
      <c r="D161" s="438"/>
      <c r="E161" s="21"/>
      <c r="F161" s="19"/>
      <c r="G161" s="391"/>
      <c r="H161" s="81"/>
      <c r="I161" s="81"/>
      <c r="J161" s="4"/>
    </row>
    <row r="162" spans="1:10" ht="60" hidden="1">
      <c r="A162" s="20" t="s">
        <v>6104</v>
      </c>
      <c r="B162" s="41" t="s">
        <v>3100</v>
      </c>
      <c r="C162" s="41" t="s">
        <v>941</v>
      </c>
      <c r="D162" s="476"/>
      <c r="E162" s="16" t="s">
        <v>653</v>
      </c>
      <c r="F162" s="19"/>
      <c r="G162" s="416"/>
      <c r="J162" s="4"/>
    </row>
    <row r="163" spans="1:10" ht="60" hidden="1">
      <c r="A163" s="25" t="s">
        <v>3101</v>
      </c>
      <c r="B163" s="41" t="s">
        <v>3102</v>
      </c>
      <c r="C163" s="41" t="s">
        <v>6067</v>
      </c>
      <c r="D163" s="439"/>
      <c r="E163" s="19"/>
      <c r="F163" s="41" t="s">
        <v>6068</v>
      </c>
      <c r="G163" s="391"/>
      <c r="H163" s="81"/>
      <c r="I163" s="81"/>
      <c r="J163" s="4"/>
    </row>
    <row r="164" spans="1:10" ht="150" hidden="1">
      <c r="A164" s="25" t="s">
        <v>3103</v>
      </c>
      <c r="B164" s="41" t="s">
        <v>3104</v>
      </c>
      <c r="C164" s="41" t="s">
        <v>6069</v>
      </c>
      <c r="D164" s="439"/>
      <c r="E164" s="19"/>
      <c r="F164" s="41" t="s">
        <v>6070</v>
      </c>
      <c r="G164" s="391"/>
      <c r="H164" s="81"/>
      <c r="I164" s="81"/>
      <c r="J164" s="4"/>
    </row>
    <row r="165" spans="1:10" ht="120" hidden="1">
      <c r="A165" s="25" t="s">
        <v>3105</v>
      </c>
      <c r="B165" s="41" t="s">
        <v>3106</v>
      </c>
      <c r="C165" s="41" t="s">
        <v>6071</v>
      </c>
      <c r="D165" s="439"/>
      <c r="E165" s="19"/>
      <c r="F165" s="41" t="s">
        <v>6072</v>
      </c>
      <c r="G165" s="391"/>
      <c r="H165" s="81"/>
      <c r="I165" s="81"/>
      <c r="J165" s="4"/>
    </row>
    <row r="166" spans="1:10" ht="45" hidden="1">
      <c r="A166" s="25" t="s">
        <v>3107</v>
      </c>
      <c r="B166" s="41" t="s">
        <v>3108</v>
      </c>
      <c r="C166" s="41" t="s">
        <v>6073</v>
      </c>
      <c r="D166" s="440"/>
      <c r="E166" s="4"/>
      <c r="F166" s="41" t="s">
        <v>6074</v>
      </c>
      <c r="G166" s="391"/>
      <c r="H166" s="81"/>
      <c r="I166" s="81"/>
      <c r="J166" s="4"/>
    </row>
    <row r="167" spans="1:10" ht="21">
      <c r="A167" s="80"/>
      <c r="B167" s="1450" t="s">
        <v>447</v>
      </c>
      <c r="C167" s="1452"/>
      <c r="D167" s="1452"/>
      <c r="E167" s="1452"/>
      <c r="F167" s="1452"/>
      <c r="G167" s="1454"/>
      <c r="H167" s="22">
        <f>H168+H191+H198+H204+H212+H224+H245</f>
        <v>32</v>
      </c>
      <c r="I167" s="22">
        <f>I168+I191+I198+I204+I212+I224+I245</f>
        <v>64</v>
      </c>
    </row>
    <row r="168" spans="1:10" ht="36.950000000000003" customHeight="1">
      <c r="A168" s="1003" t="s">
        <v>1578</v>
      </c>
      <c r="B168" s="1302" t="s">
        <v>120</v>
      </c>
      <c r="C168" s="1303"/>
      <c r="D168" s="1303"/>
      <c r="E168" s="1303"/>
      <c r="F168" s="1303"/>
      <c r="G168" s="1304"/>
      <c r="H168" s="22">
        <f>SUM(D169:D190)</f>
        <v>7</v>
      </c>
      <c r="I168" s="22">
        <f>COUNT(D169:D190)*2</f>
        <v>14</v>
      </c>
    </row>
    <row r="169" spans="1:10" ht="31.5">
      <c r="A169" s="11" t="s">
        <v>1579</v>
      </c>
      <c r="B169" s="275" t="s">
        <v>449</v>
      </c>
      <c r="C169" s="34" t="s">
        <v>3747</v>
      </c>
      <c r="D169" s="473">
        <v>1</v>
      </c>
      <c r="E169" s="21" t="s">
        <v>341</v>
      </c>
      <c r="F169" s="19"/>
      <c r="G169" s="44"/>
    </row>
    <row r="170" spans="1:10" ht="30">
      <c r="A170" s="11"/>
      <c r="B170" s="275"/>
      <c r="C170" s="34" t="s">
        <v>3748</v>
      </c>
      <c r="D170" s="473">
        <v>1</v>
      </c>
      <c r="E170" s="21" t="s">
        <v>341</v>
      </c>
      <c r="F170" s="19"/>
      <c r="G170" s="44"/>
    </row>
    <row r="171" spans="1:10" ht="45">
      <c r="A171" s="11" t="s">
        <v>1582</v>
      </c>
      <c r="B171" s="45" t="s">
        <v>454</v>
      </c>
      <c r="C171" s="34" t="s">
        <v>6953</v>
      </c>
      <c r="D171" s="473">
        <v>1</v>
      </c>
      <c r="E171" s="21" t="s">
        <v>341</v>
      </c>
      <c r="F171" s="23" t="s">
        <v>6954</v>
      </c>
      <c r="G171" s="44"/>
    </row>
    <row r="172" spans="1:10" ht="15.75" hidden="1">
      <c r="A172" s="20"/>
      <c r="B172" s="45"/>
      <c r="C172" s="23" t="s">
        <v>2379</v>
      </c>
      <c r="D172" s="473"/>
      <c r="E172" s="21" t="s">
        <v>341</v>
      </c>
      <c r="F172" s="19"/>
      <c r="G172" s="44"/>
      <c r="J172" s="4"/>
    </row>
    <row r="173" spans="1:10" ht="15.75" hidden="1">
      <c r="A173" s="20"/>
      <c r="B173" s="45"/>
      <c r="C173" s="23" t="s">
        <v>3749</v>
      </c>
      <c r="D173" s="473"/>
      <c r="E173" s="21" t="s">
        <v>341</v>
      </c>
      <c r="F173" s="19"/>
      <c r="G173" s="44"/>
      <c r="J173" s="4"/>
    </row>
    <row r="174" spans="1:10" ht="31.5">
      <c r="A174" s="11" t="s">
        <v>1586</v>
      </c>
      <c r="B174" s="275" t="s">
        <v>459</v>
      </c>
      <c r="C174" s="34" t="s">
        <v>6955</v>
      </c>
      <c r="D174" s="473">
        <v>1</v>
      </c>
      <c r="E174" s="21" t="s">
        <v>341</v>
      </c>
      <c r="F174" s="23" t="s">
        <v>6956</v>
      </c>
      <c r="G174" s="44"/>
    </row>
    <row r="175" spans="1:10" ht="15.75" hidden="1">
      <c r="A175" s="20"/>
      <c r="B175" s="275"/>
      <c r="C175" s="41" t="s">
        <v>3111</v>
      </c>
      <c r="D175" s="473"/>
      <c r="E175" s="21" t="s">
        <v>341</v>
      </c>
      <c r="F175" s="19"/>
      <c r="G175" s="44"/>
      <c r="J175" s="4"/>
    </row>
    <row r="176" spans="1:10" ht="15.75" hidden="1">
      <c r="A176" s="20"/>
      <c r="B176" s="275"/>
      <c r="C176" s="41" t="s">
        <v>3113</v>
      </c>
      <c r="D176" s="473"/>
      <c r="E176" s="21" t="s">
        <v>341</v>
      </c>
      <c r="F176" s="19"/>
      <c r="G176" s="44"/>
      <c r="J176" s="4"/>
    </row>
    <row r="177" spans="1:10" ht="15.75" hidden="1">
      <c r="A177" s="20"/>
      <c r="B177" s="275"/>
      <c r="C177" s="41" t="s">
        <v>3115</v>
      </c>
      <c r="D177" s="473"/>
      <c r="E177" s="21" t="s">
        <v>341</v>
      </c>
      <c r="F177" s="19"/>
      <c r="G177" s="44"/>
      <c r="J177" s="4"/>
    </row>
    <row r="178" spans="1:10" ht="15.75" hidden="1">
      <c r="A178" s="20"/>
      <c r="B178" s="275"/>
      <c r="C178" s="41" t="s">
        <v>3117</v>
      </c>
      <c r="D178" s="473"/>
      <c r="E178" s="21" t="s">
        <v>341</v>
      </c>
      <c r="F178" s="19"/>
      <c r="G178" s="44"/>
      <c r="J178" s="4"/>
    </row>
    <row r="179" spans="1:10" ht="15.75">
      <c r="A179" s="11"/>
      <c r="B179" s="275"/>
      <c r="C179" s="34" t="s">
        <v>6957</v>
      </c>
      <c r="D179" s="473">
        <v>1</v>
      </c>
      <c r="E179" s="21" t="s">
        <v>341</v>
      </c>
      <c r="F179" s="19"/>
      <c r="G179" s="44"/>
    </row>
    <row r="180" spans="1:10" ht="15.75" hidden="1">
      <c r="A180" s="20"/>
      <c r="B180" s="275"/>
      <c r="C180" s="41" t="s">
        <v>3753</v>
      </c>
      <c r="D180" s="473"/>
      <c r="E180" s="21" t="s">
        <v>341</v>
      </c>
      <c r="F180" s="19"/>
      <c r="G180" s="44"/>
      <c r="J180" s="81"/>
    </row>
    <row r="181" spans="1:10" ht="15.75" hidden="1">
      <c r="A181" s="20"/>
      <c r="B181" s="275"/>
      <c r="C181" s="41" t="s">
        <v>3123</v>
      </c>
      <c r="D181" s="473"/>
      <c r="E181" s="21" t="s">
        <v>341</v>
      </c>
      <c r="F181" s="19"/>
      <c r="G181" s="44"/>
      <c r="J181" s="81"/>
    </row>
    <row r="182" spans="1:10" ht="15.75" hidden="1">
      <c r="A182" s="20"/>
      <c r="B182" s="275"/>
      <c r="C182" s="41" t="s">
        <v>3754</v>
      </c>
      <c r="D182" s="473"/>
      <c r="E182" s="21" t="s">
        <v>341</v>
      </c>
      <c r="F182" s="19"/>
      <c r="G182" s="44"/>
      <c r="J182" s="4"/>
    </row>
    <row r="183" spans="1:10" ht="15.75" hidden="1">
      <c r="A183" s="20"/>
      <c r="B183" s="275"/>
      <c r="C183" s="41" t="s">
        <v>3755</v>
      </c>
      <c r="D183" s="473"/>
      <c r="E183" s="21" t="s">
        <v>341</v>
      </c>
      <c r="F183" s="19"/>
      <c r="G183" s="44"/>
      <c r="J183" s="4"/>
    </row>
    <row r="184" spans="1:10" ht="15.75" hidden="1">
      <c r="A184" s="20"/>
      <c r="B184" s="275"/>
      <c r="C184" s="41" t="s">
        <v>3127</v>
      </c>
      <c r="D184" s="473"/>
      <c r="E184" s="21" t="s">
        <v>341</v>
      </c>
      <c r="F184" s="19"/>
      <c r="G184" s="44"/>
      <c r="J184" s="4"/>
    </row>
    <row r="185" spans="1:10" ht="15.75" hidden="1">
      <c r="A185" s="20"/>
      <c r="B185" s="275"/>
      <c r="C185" s="41" t="s">
        <v>3756</v>
      </c>
      <c r="D185" s="473"/>
      <c r="E185" s="21" t="s">
        <v>341</v>
      </c>
      <c r="F185" s="19"/>
      <c r="G185" s="44"/>
      <c r="J185" s="81"/>
    </row>
    <row r="186" spans="1:10" ht="30">
      <c r="A186" s="11"/>
      <c r="B186" s="275"/>
      <c r="C186" s="34" t="s">
        <v>3757</v>
      </c>
      <c r="D186" s="473">
        <v>1</v>
      </c>
      <c r="E186" s="21" t="s">
        <v>341</v>
      </c>
      <c r="F186" s="19"/>
      <c r="G186" s="44"/>
    </row>
    <row r="187" spans="1:10" ht="47.25" hidden="1">
      <c r="A187" s="20" t="s">
        <v>1601</v>
      </c>
      <c r="B187" s="275" t="s">
        <v>477</v>
      </c>
      <c r="C187" s="23" t="s">
        <v>3758</v>
      </c>
      <c r="D187" s="473"/>
      <c r="E187" s="21" t="s">
        <v>341</v>
      </c>
      <c r="F187" s="19"/>
      <c r="G187" s="44"/>
      <c r="J187" s="4"/>
    </row>
    <row r="188" spans="1:10" ht="47.25" hidden="1">
      <c r="A188" s="20" t="s">
        <v>1604</v>
      </c>
      <c r="B188" s="275" t="s">
        <v>481</v>
      </c>
      <c r="C188" s="41" t="s">
        <v>1605</v>
      </c>
      <c r="D188" s="473"/>
      <c r="E188" s="21" t="s">
        <v>341</v>
      </c>
      <c r="F188" s="19"/>
      <c r="G188" s="44"/>
      <c r="J188" s="4"/>
    </row>
    <row r="189" spans="1:10" ht="31.5">
      <c r="A189" s="11" t="s">
        <v>1607</v>
      </c>
      <c r="B189" s="275" t="s">
        <v>485</v>
      </c>
      <c r="C189" s="34" t="s">
        <v>6958</v>
      </c>
      <c r="D189" s="473">
        <v>1</v>
      </c>
      <c r="E189" s="21" t="s">
        <v>341</v>
      </c>
      <c r="F189" s="23" t="s">
        <v>6570</v>
      </c>
      <c r="G189" s="44"/>
    </row>
    <row r="190" spans="1:10" ht="78.75" hidden="1">
      <c r="A190" s="20" t="s">
        <v>1610</v>
      </c>
      <c r="B190" s="275" t="s">
        <v>490</v>
      </c>
      <c r="C190" s="41" t="s">
        <v>3133</v>
      </c>
      <c r="D190" s="473"/>
      <c r="E190" s="21" t="s">
        <v>341</v>
      </c>
      <c r="F190" s="19"/>
      <c r="G190" s="44"/>
      <c r="J190" s="4"/>
    </row>
    <row r="191" spans="1:10" ht="36.950000000000003" customHeight="1">
      <c r="A191" s="1003" t="s">
        <v>1615</v>
      </c>
      <c r="B191" s="1366" t="s">
        <v>118</v>
      </c>
      <c r="C191" s="1458"/>
      <c r="D191" s="1458"/>
      <c r="E191" s="1458"/>
      <c r="F191" s="1458"/>
      <c r="G191" s="1459"/>
      <c r="H191" s="22">
        <f>SUM(D192:D197)</f>
        <v>2</v>
      </c>
      <c r="I191" s="22">
        <f>COUNT(D192:D197)*2</f>
        <v>4</v>
      </c>
    </row>
    <row r="192" spans="1:10" ht="60" hidden="1">
      <c r="A192" s="20" t="s">
        <v>497</v>
      </c>
      <c r="B192" s="248" t="s">
        <v>498</v>
      </c>
      <c r="C192" s="16" t="s">
        <v>499</v>
      </c>
      <c r="D192" s="435"/>
      <c r="E192" s="21" t="s">
        <v>341</v>
      </c>
      <c r="F192" s="16" t="s">
        <v>500</v>
      </c>
      <c r="G192" s="44"/>
      <c r="J192" s="4"/>
    </row>
    <row r="193" spans="1:10" ht="47.25" hidden="1">
      <c r="A193" s="20" t="s">
        <v>501</v>
      </c>
      <c r="B193" s="45" t="s">
        <v>502</v>
      </c>
      <c r="C193" s="23"/>
      <c r="D193" s="438"/>
      <c r="E193" s="21"/>
      <c r="F193" s="19"/>
      <c r="G193" s="19"/>
      <c r="H193" s="81"/>
      <c r="I193" s="81"/>
      <c r="J193" s="4"/>
    </row>
    <row r="194" spans="1:10" ht="31.5" hidden="1">
      <c r="A194" s="20" t="s">
        <v>1617</v>
      </c>
      <c r="B194" s="45" t="s">
        <v>504</v>
      </c>
      <c r="C194" s="191" t="s">
        <v>3135</v>
      </c>
      <c r="D194" s="435"/>
      <c r="E194" s="21" t="s">
        <v>341</v>
      </c>
      <c r="F194" s="19"/>
      <c r="G194" s="44"/>
      <c r="J194" s="81"/>
    </row>
    <row r="195" spans="1:10" ht="31.5">
      <c r="A195" s="11" t="s">
        <v>1620</v>
      </c>
      <c r="B195" s="135" t="s">
        <v>507</v>
      </c>
      <c r="C195" s="37" t="s">
        <v>3760</v>
      </c>
      <c r="D195" s="435">
        <v>1</v>
      </c>
      <c r="E195" s="21" t="s">
        <v>341</v>
      </c>
      <c r="F195" s="19"/>
      <c r="G195" s="44"/>
    </row>
    <row r="196" spans="1:10" ht="30">
      <c r="A196" s="11"/>
      <c r="C196" s="37" t="s">
        <v>3761</v>
      </c>
      <c r="D196" s="435">
        <v>1</v>
      </c>
      <c r="E196" s="21" t="s">
        <v>341</v>
      </c>
      <c r="F196" s="19"/>
      <c r="G196" s="44"/>
    </row>
    <row r="197" spans="1:10" ht="15.75" hidden="1">
      <c r="A197" s="20"/>
      <c r="B197" s="135"/>
      <c r="C197" s="200" t="s">
        <v>3759</v>
      </c>
      <c r="D197" s="435"/>
      <c r="E197" s="21" t="s">
        <v>341</v>
      </c>
      <c r="F197" s="19"/>
      <c r="G197" s="44"/>
      <c r="J197" s="4"/>
    </row>
    <row r="198" spans="1:10" ht="36.950000000000003" customHeight="1">
      <c r="A198" s="1003" t="s">
        <v>1623</v>
      </c>
      <c r="B198" s="1377" t="s">
        <v>116</v>
      </c>
      <c r="C198" s="1377"/>
      <c r="D198" s="1377"/>
      <c r="E198" s="1377"/>
      <c r="F198" s="1377"/>
      <c r="G198" s="1377"/>
      <c r="H198" s="22">
        <f>SUM(D199:D203)</f>
        <v>2</v>
      </c>
      <c r="I198" s="22">
        <f>COUNT(D199:D203)*2</f>
        <v>4</v>
      </c>
    </row>
    <row r="199" spans="1:10" ht="31.5" hidden="1">
      <c r="A199" s="20" t="s">
        <v>1624</v>
      </c>
      <c r="B199" s="248" t="s">
        <v>511</v>
      </c>
      <c r="C199" s="202" t="s">
        <v>3142</v>
      </c>
      <c r="D199" s="473"/>
      <c r="E199" s="21" t="s">
        <v>379</v>
      </c>
      <c r="F199" s="19"/>
      <c r="G199" s="44"/>
      <c r="J199" s="4"/>
    </row>
    <row r="200" spans="1:10" ht="30" hidden="1">
      <c r="A200" s="20"/>
      <c r="B200" s="277"/>
      <c r="C200" s="202" t="s">
        <v>513</v>
      </c>
      <c r="D200" s="473"/>
      <c r="E200" s="21" t="s">
        <v>341</v>
      </c>
      <c r="F200" s="19"/>
      <c r="G200" s="44"/>
      <c r="J200" s="4"/>
    </row>
    <row r="201" spans="1:10" ht="31.5">
      <c r="A201" s="11" t="s">
        <v>1626</v>
      </c>
      <c r="B201" s="277" t="s">
        <v>515</v>
      </c>
      <c r="C201" s="34" t="s">
        <v>3762</v>
      </c>
      <c r="D201" s="473">
        <v>1</v>
      </c>
      <c r="E201" s="21" t="s">
        <v>341</v>
      </c>
      <c r="F201" s="19"/>
      <c r="G201" s="44"/>
    </row>
    <row r="202" spans="1:10" ht="60">
      <c r="A202" s="11"/>
      <c r="B202" s="277"/>
      <c r="C202" s="34" t="s">
        <v>517</v>
      </c>
      <c r="D202" s="473">
        <v>1</v>
      </c>
      <c r="E202" s="21" t="s">
        <v>377</v>
      </c>
      <c r="F202" s="19"/>
      <c r="G202" s="44"/>
    </row>
    <row r="203" spans="1:10" ht="63" hidden="1">
      <c r="A203" s="20" t="s">
        <v>1629</v>
      </c>
      <c r="B203" s="248" t="s">
        <v>519</v>
      </c>
      <c r="C203" s="16" t="s">
        <v>520</v>
      </c>
      <c r="D203" s="473"/>
      <c r="E203" s="21" t="s">
        <v>255</v>
      </c>
      <c r="F203" s="19"/>
      <c r="G203" s="44"/>
      <c r="J203" s="81"/>
    </row>
    <row r="204" spans="1:10" ht="36.950000000000003" customHeight="1">
      <c r="A204" s="1003" t="s">
        <v>1631</v>
      </c>
      <c r="B204" s="1302" t="s">
        <v>114</v>
      </c>
      <c r="C204" s="1303"/>
      <c r="D204" s="1303"/>
      <c r="E204" s="1303"/>
      <c r="F204" s="1303"/>
      <c r="G204" s="1304"/>
      <c r="H204" s="22">
        <f>SUM(D205:D211)</f>
        <v>3</v>
      </c>
      <c r="I204" s="22">
        <f>COUNT(D205:D211)*2</f>
        <v>6</v>
      </c>
    </row>
    <row r="205" spans="1:10" ht="45">
      <c r="A205" s="11" t="s">
        <v>1632</v>
      </c>
      <c r="B205" s="198" t="s">
        <v>522</v>
      </c>
      <c r="C205" s="34" t="s">
        <v>3763</v>
      </c>
      <c r="D205" s="473">
        <v>1</v>
      </c>
      <c r="E205" s="24" t="s">
        <v>377</v>
      </c>
      <c r="F205" s="34" t="s">
        <v>3764</v>
      </c>
      <c r="G205" s="44"/>
    </row>
    <row r="206" spans="1:10" ht="47.25" hidden="1">
      <c r="A206" s="20" t="s">
        <v>1637</v>
      </c>
      <c r="B206" s="198" t="s">
        <v>526</v>
      </c>
      <c r="C206" s="23"/>
      <c r="D206" s="438"/>
      <c r="E206" s="21"/>
      <c r="F206" s="19"/>
      <c r="G206" s="19"/>
      <c r="H206" s="81"/>
      <c r="I206" s="81"/>
      <c r="J206" s="4"/>
    </row>
    <row r="207" spans="1:10" ht="31.5">
      <c r="A207" s="11" t="s">
        <v>1640</v>
      </c>
      <c r="B207" s="198" t="s">
        <v>529</v>
      </c>
      <c r="C207" s="34" t="s">
        <v>530</v>
      </c>
      <c r="D207" s="473">
        <v>1</v>
      </c>
      <c r="E207" s="21" t="s">
        <v>531</v>
      </c>
      <c r="F207" s="16" t="s">
        <v>6843</v>
      </c>
      <c r="G207" s="44"/>
    </row>
    <row r="208" spans="1:10" ht="47.25">
      <c r="A208" s="11" t="s">
        <v>1643</v>
      </c>
      <c r="B208" s="198" t="s">
        <v>534</v>
      </c>
      <c r="C208" s="23" t="s">
        <v>6959</v>
      </c>
      <c r="D208" s="473">
        <v>1</v>
      </c>
      <c r="E208" s="21" t="s">
        <v>379</v>
      </c>
      <c r="F208" s="16" t="s">
        <v>6844</v>
      </c>
      <c r="G208" s="44"/>
    </row>
    <row r="209" spans="1:10" ht="15.75" hidden="1">
      <c r="A209" s="20"/>
      <c r="B209" s="198"/>
      <c r="C209" s="41" t="s">
        <v>3150</v>
      </c>
      <c r="D209" s="477"/>
      <c r="E209" s="21" t="s">
        <v>255</v>
      </c>
      <c r="F209" s="21"/>
      <c r="G209" s="44"/>
      <c r="J209" s="81"/>
    </row>
    <row r="210" spans="1:10" ht="31.5" hidden="1">
      <c r="A210" s="20" t="s">
        <v>1644</v>
      </c>
      <c r="B210" s="198" t="s">
        <v>537</v>
      </c>
      <c r="C210" s="41" t="s">
        <v>3765</v>
      </c>
      <c r="D210" s="477"/>
      <c r="E210" s="21" t="s">
        <v>255</v>
      </c>
      <c r="F210" s="19"/>
      <c r="G210" s="44"/>
      <c r="J210" s="4"/>
    </row>
    <row r="211" spans="1:10" ht="15.75" hidden="1">
      <c r="A211" s="20"/>
      <c r="B211" s="198"/>
      <c r="C211" s="18" t="s">
        <v>3766</v>
      </c>
      <c r="D211" s="477"/>
      <c r="E211" s="21" t="s">
        <v>255</v>
      </c>
      <c r="F211" s="19"/>
      <c r="G211" s="44"/>
      <c r="J211" s="4"/>
    </row>
    <row r="212" spans="1:10" ht="36.950000000000003" customHeight="1">
      <c r="A212" s="1003" t="s">
        <v>1649</v>
      </c>
      <c r="B212" s="1366" t="s">
        <v>112</v>
      </c>
      <c r="C212" s="1458"/>
      <c r="D212" s="1458"/>
      <c r="E212" s="1458"/>
      <c r="F212" s="1458"/>
      <c r="G212" s="1459"/>
      <c r="H212" s="22">
        <f>SUM(D213:D223)</f>
        <v>5</v>
      </c>
      <c r="I212" s="22">
        <f>COUNT(D213:D223)*2</f>
        <v>10</v>
      </c>
    </row>
    <row r="213" spans="1:10" ht="31.5">
      <c r="A213" s="11" t="s">
        <v>1651</v>
      </c>
      <c r="B213" s="198" t="s">
        <v>552</v>
      </c>
      <c r="C213" s="23" t="s">
        <v>6960</v>
      </c>
      <c r="D213" s="473">
        <v>1</v>
      </c>
      <c r="E213" s="21" t="s">
        <v>554</v>
      </c>
      <c r="F213" s="117" t="s">
        <v>3774</v>
      </c>
      <c r="G213" s="44"/>
    </row>
    <row r="214" spans="1:10" ht="15.75" hidden="1">
      <c r="A214" s="20"/>
      <c r="B214" s="198"/>
      <c r="C214" s="23" t="s">
        <v>3775</v>
      </c>
      <c r="D214" s="473"/>
      <c r="E214" s="21" t="s">
        <v>554</v>
      </c>
      <c r="F214" s="584" t="s">
        <v>3774</v>
      </c>
      <c r="G214" s="44"/>
      <c r="J214" s="4"/>
    </row>
    <row r="215" spans="1:10" ht="15.75">
      <c r="A215" s="11"/>
      <c r="B215" s="198"/>
      <c r="C215" s="23" t="s">
        <v>3776</v>
      </c>
      <c r="D215" s="473">
        <v>1</v>
      </c>
      <c r="E215" s="21" t="s">
        <v>554</v>
      </c>
      <c r="F215" s="117" t="s">
        <v>3774</v>
      </c>
      <c r="G215" s="44"/>
    </row>
    <row r="216" spans="1:10" ht="15.75" hidden="1">
      <c r="A216" s="20"/>
      <c r="B216" s="198"/>
      <c r="C216" s="41" t="s">
        <v>3777</v>
      </c>
      <c r="D216" s="473"/>
      <c r="E216" s="21" t="s">
        <v>554</v>
      </c>
      <c r="F216" s="584" t="s">
        <v>3774</v>
      </c>
      <c r="G216" s="44"/>
      <c r="J216" s="81"/>
    </row>
    <row r="217" spans="1:10" ht="30">
      <c r="A217" s="11"/>
      <c r="B217" s="198"/>
      <c r="C217" s="13" t="s">
        <v>6961</v>
      </c>
      <c r="D217" s="473">
        <v>1</v>
      </c>
      <c r="E217" s="21" t="s">
        <v>554</v>
      </c>
      <c r="F217" s="117" t="s">
        <v>3774</v>
      </c>
      <c r="G217" s="44"/>
    </row>
    <row r="218" spans="1:10" ht="30" hidden="1">
      <c r="A218" s="20"/>
      <c r="B218" s="198"/>
      <c r="C218" s="18" t="s">
        <v>6575</v>
      </c>
      <c r="D218" s="473"/>
      <c r="E218" s="21" t="s">
        <v>554</v>
      </c>
      <c r="F218" s="584" t="s">
        <v>3774</v>
      </c>
      <c r="G218" s="44"/>
      <c r="J218" s="81"/>
    </row>
    <row r="219" spans="1:10" ht="15.75">
      <c r="A219" s="11"/>
      <c r="B219" s="198"/>
      <c r="C219" s="34" t="s">
        <v>3778</v>
      </c>
      <c r="D219" s="473">
        <v>1</v>
      </c>
      <c r="E219" s="21" t="s">
        <v>554</v>
      </c>
      <c r="F219" s="117"/>
      <c r="G219" s="44"/>
    </row>
    <row r="220" spans="1:10" ht="15.75" hidden="1">
      <c r="A220" s="20"/>
      <c r="B220" s="198"/>
      <c r="C220" s="18" t="s">
        <v>3154</v>
      </c>
      <c r="D220" s="435"/>
      <c r="E220" s="21" t="s">
        <v>554</v>
      </c>
      <c r="F220" s="15" t="s">
        <v>6576</v>
      </c>
      <c r="G220" s="44"/>
      <c r="J220" s="4"/>
    </row>
    <row r="221" spans="1:10" ht="37.5" customHeight="1">
      <c r="A221" s="11"/>
      <c r="B221" s="198"/>
      <c r="C221" s="16" t="s">
        <v>6577</v>
      </c>
      <c r="D221" s="435">
        <v>1</v>
      </c>
      <c r="E221" s="21" t="s">
        <v>554</v>
      </c>
      <c r="F221" s="24" t="s">
        <v>6578</v>
      </c>
      <c r="G221" s="44"/>
    </row>
    <row r="222" spans="1:10" ht="31.5" hidden="1">
      <c r="A222" s="20" t="s">
        <v>1662</v>
      </c>
      <c r="B222" s="198" t="s">
        <v>573</v>
      </c>
      <c r="C222" s="41" t="s">
        <v>3779</v>
      </c>
      <c r="D222" s="473"/>
      <c r="E222" s="21" t="s">
        <v>554</v>
      </c>
      <c r="F222" s="19" t="s">
        <v>3780</v>
      </c>
      <c r="G222" s="44"/>
      <c r="J222" s="4"/>
    </row>
    <row r="223" spans="1:10" ht="47.25" hidden="1">
      <c r="A223" s="20" t="s">
        <v>1665</v>
      </c>
      <c r="B223" s="45" t="s">
        <v>580</v>
      </c>
      <c r="C223" s="41" t="s">
        <v>3781</v>
      </c>
      <c r="D223" s="473"/>
      <c r="E223" s="21" t="s">
        <v>554</v>
      </c>
      <c r="F223" s="19"/>
      <c r="G223" s="44"/>
      <c r="J223" s="81"/>
    </row>
    <row r="224" spans="1:10" ht="36.950000000000003" customHeight="1">
      <c r="A224" s="1003" t="s">
        <v>1669</v>
      </c>
      <c r="B224" s="1366" t="s">
        <v>110</v>
      </c>
      <c r="C224" s="1458"/>
      <c r="D224" s="1458"/>
      <c r="E224" s="1458"/>
      <c r="F224" s="1458"/>
      <c r="G224" s="1459"/>
      <c r="H224" s="178">
        <f>SUM(D225:D244)</f>
        <v>7</v>
      </c>
      <c r="I224" s="22">
        <f>COUNT(D225:D244)*2</f>
        <v>14</v>
      </c>
    </row>
    <row r="225" spans="1:10" ht="47.25">
      <c r="A225" s="11" t="s">
        <v>1670</v>
      </c>
      <c r="B225" s="198" t="s">
        <v>583</v>
      </c>
      <c r="C225" s="12" t="s">
        <v>584</v>
      </c>
      <c r="D225" s="473">
        <v>1</v>
      </c>
      <c r="E225" s="24" t="s">
        <v>341</v>
      </c>
      <c r="F225" s="34" t="s">
        <v>3782</v>
      </c>
      <c r="G225" s="44"/>
    </row>
    <row r="226" spans="1:10" ht="47.25">
      <c r="A226" s="11" t="s">
        <v>1672</v>
      </c>
      <c r="B226" s="198" t="s">
        <v>588</v>
      </c>
      <c r="C226" s="92" t="s">
        <v>3784</v>
      </c>
      <c r="D226" s="473">
        <v>1</v>
      </c>
      <c r="E226" s="24" t="s">
        <v>341</v>
      </c>
      <c r="F226" s="34"/>
      <c r="G226" s="44"/>
    </row>
    <row r="227" spans="1:10" ht="31.5">
      <c r="A227" s="11"/>
      <c r="B227" s="198"/>
      <c r="C227" s="92" t="s">
        <v>3785</v>
      </c>
      <c r="D227" s="477">
        <v>1</v>
      </c>
      <c r="E227" s="15" t="s">
        <v>341</v>
      </c>
      <c r="F227" s="41"/>
      <c r="G227" s="44"/>
    </row>
    <row r="228" spans="1:10" ht="31.5" hidden="1">
      <c r="A228" s="20"/>
      <c r="B228" s="198"/>
      <c r="C228" s="92" t="s">
        <v>6962</v>
      </c>
      <c r="D228" s="477"/>
      <c r="E228" s="15" t="s">
        <v>341</v>
      </c>
      <c r="F228" s="41" t="s">
        <v>6963</v>
      </c>
      <c r="G228" s="44"/>
      <c r="J228" s="4"/>
    </row>
    <row r="229" spans="1:10" ht="15.75">
      <c r="A229" s="11"/>
      <c r="B229" s="198"/>
      <c r="C229" s="92" t="s">
        <v>3786</v>
      </c>
      <c r="D229" s="477">
        <v>1</v>
      </c>
      <c r="E229" s="15" t="s">
        <v>341</v>
      </c>
      <c r="F229" s="41"/>
      <c r="G229" s="44"/>
    </row>
    <row r="230" spans="1:10" ht="15.75" hidden="1">
      <c r="A230" s="20"/>
      <c r="B230" s="198"/>
      <c r="C230" s="92" t="s">
        <v>3787</v>
      </c>
      <c r="D230" s="477"/>
      <c r="E230" s="15" t="s">
        <v>341</v>
      </c>
      <c r="F230" s="41"/>
      <c r="G230" s="44"/>
      <c r="J230" s="4"/>
    </row>
    <row r="231" spans="1:10" ht="15.75" hidden="1">
      <c r="A231" s="20"/>
      <c r="B231" s="198"/>
      <c r="C231" s="92" t="s">
        <v>3788</v>
      </c>
      <c r="D231" s="477"/>
      <c r="E231" s="15" t="s">
        <v>341</v>
      </c>
      <c r="F231" s="41"/>
      <c r="G231" s="44"/>
      <c r="J231" s="4"/>
    </row>
    <row r="232" spans="1:10" ht="15.75" hidden="1">
      <c r="A232" s="20"/>
      <c r="B232" s="198"/>
      <c r="C232" s="12" t="s">
        <v>6579</v>
      </c>
      <c r="D232" s="477"/>
      <c r="E232" s="15" t="s">
        <v>341</v>
      </c>
      <c r="F232" s="41"/>
      <c r="G232" s="44"/>
      <c r="J232" s="4"/>
    </row>
    <row r="233" spans="1:10" ht="15.75">
      <c r="A233" s="11"/>
      <c r="B233" s="198"/>
      <c r="C233" s="12" t="s">
        <v>6580</v>
      </c>
      <c r="D233" s="435">
        <v>1</v>
      </c>
      <c r="E233" s="24" t="s">
        <v>341</v>
      </c>
      <c r="F233" s="13" t="s">
        <v>6581</v>
      </c>
      <c r="G233" s="44"/>
    </row>
    <row r="234" spans="1:10" ht="31.5" hidden="1">
      <c r="A234" s="20"/>
      <c r="B234" s="92"/>
      <c r="C234" s="92" t="s">
        <v>6964</v>
      </c>
      <c r="D234" s="482"/>
      <c r="E234" s="15" t="s">
        <v>341</v>
      </c>
      <c r="F234" s="41" t="s">
        <v>3783</v>
      </c>
      <c r="G234" s="41"/>
      <c r="J234" s="81"/>
    </row>
    <row r="235" spans="1:10" ht="15.75" hidden="1">
      <c r="A235" s="20"/>
      <c r="B235" s="198"/>
      <c r="C235" s="92" t="s">
        <v>3789</v>
      </c>
      <c r="D235" s="477"/>
      <c r="E235" s="15" t="s">
        <v>341</v>
      </c>
      <c r="F235" s="41"/>
      <c r="G235" s="44"/>
      <c r="J235" s="4"/>
    </row>
    <row r="236" spans="1:10" ht="47.25" hidden="1">
      <c r="A236" s="20" t="s">
        <v>1687</v>
      </c>
      <c r="B236" s="198" t="s">
        <v>593</v>
      </c>
      <c r="C236" s="12" t="s">
        <v>2439</v>
      </c>
      <c r="D236" s="477"/>
      <c r="E236" s="15" t="s">
        <v>341</v>
      </c>
      <c r="F236" s="18" t="s">
        <v>6582</v>
      </c>
      <c r="G236" s="44"/>
      <c r="J236" s="4"/>
    </row>
    <row r="237" spans="1:10" ht="63">
      <c r="A237" s="11" t="s">
        <v>1689</v>
      </c>
      <c r="B237" s="198" t="s">
        <v>597</v>
      </c>
      <c r="C237" s="271" t="s">
        <v>3790</v>
      </c>
      <c r="D237" s="473">
        <v>1</v>
      </c>
      <c r="E237" s="24" t="s">
        <v>341</v>
      </c>
      <c r="F237" s="34" t="s">
        <v>3791</v>
      </c>
      <c r="G237" s="44"/>
    </row>
    <row r="238" spans="1:10" ht="31.5" hidden="1">
      <c r="A238" s="20" t="s">
        <v>1692</v>
      </c>
      <c r="B238" s="198" t="s">
        <v>602</v>
      </c>
      <c r="C238" s="12" t="s">
        <v>603</v>
      </c>
      <c r="D238" s="477"/>
      <c r="E238" s="15" t="s">
        <v>341</v>
      </c>
      <c r="F238" s="16" t="s">
        <v>604</v>
      </c>
      <c r="G238" s="44"/>
      <c r="J238" s="81"/>
    </row>
    <row r="239" spans="1:10" ht="45" hidden="1">
      <c r="A239" s="20" t="s">
        <v>605</v>
      </c>
      <c r="B239" s="198" t="s">
        <v>606</v>
      </c>
      <c r="C239" s="12" t="s">
        <v>607</v>
      </c>
      <c r="D239" s="477"/>
      <c r="E239" s="15" t="s">
        <v>341</v>
      </c>
      <c r="F239" s="16" t="s">
        <v>3792</v>
      </c>
      <c r="G239" s="44"/>
      <c r="J239" s="4"/>
    </row>
    <row r="240" spans="1:10" ht="31.5" hidden="1">
      <c r="A240" s="20"/>
      <c r="B240" s="198"/>
      <c r="C240" s="12" t="s">
        <v>609</v>
      </c>
      <c r="D240" s="477"/>
      <c r="E240" s="15" t="s">
        <v>341</v>
      </c>
      <c r="F240" s="16" t="s">
        <v>6583</v>
      </c>
      <c r="G240" s="44"/>
      <c r="J240" s="4"/>
    </row>
    <row r="241" spans="1:10" ht="60">
      <c r="A241" s="11" t="s">
        <v>1696</v>
      </c>
      <c r="B241" s="198" t="s">
        <v>612</v>
      </c>
      <c r="C241" s="23" t="s">
        <v>6965</v>
      </c>
      <c r="D241" s="473">
        <v>1</v>
      </c>
      <c r="E241" s="24" t="s">
        <v>341</v>
      </c>
      <c r="F241" s="34" t="s">
        <v>3795</v>
      </c>
      <c r="G241" s="44"/>
    </row>
    <row r="242" spans="1:10" ht="30" hidden="1">
      <c r="A242" s="20"/>
      <c r="B242" s="198"/>
      <c r="C242" s="18" t="s">
        <v>3793</v>
      </c>
      <c r="D242" s="477"/>
      <c r="E242" s="15" t="s">
        <v>341</v>
      </c>
      <c r="F242" s="41" t="s">
        <v>3794</v>
      </c>
      <c r="G242" s="44"/>
      <c r="J242" s="4"/>
    </row>
    <row r="243" spans="1:10" ht="60" hidden="1">
      <c r="A243" s="20"/>
      <c r="B243" s="198"/>
      <c r="C243" s="318" t="s">
        <v>2446</v>
      </c>
      <c r="D243" s="477"/>
      <c r="E243" s="15" t="s">
        <v>341</v>
      </c>
      <c r="F243" s="41" t="s">
        <v>3795</v>
      </c>
      <c r="G243" s="44"/>
      <c r="J243" s="81"/>
    </row>
    <row r="244" spans="1:10" ht="30" hidden="1">
      <c r="A244" s="145"/>
      <c r="B244" s="19"/>
      <c r="C244" s="41" t="s">
        <v>2448</v>
      </c>
      <c r="D244" s="477"/>
      <c r="E244" s="15" t="s">
        <v>341</v>
      </c>
      <c r="F244" s="41" t="s">
        <v>3796</v>
      </c>
      <c r="G244" s="44"/>
      <c r="J244" s="4"/>
    </row>
    <row r="245" spans="1:10" ht="36.950000000000003" customHeight="1">
      <c r="A245" s="1001" t="s">
        <v>109</v>
      </c>
      <c r="B245" s="1588" t="s">
        <v>6075</v>
      </c>
      <c r="C245" s="1589"/>
      <c r="D245" s="1589"/>
      <c r="E245" s="1589"/>
      <c r="F245" s="1589"/>
      <c r="G245" s="1590"/>
      <c r="H245" s="22">
        <f>SUM(D246:D270)</f>
        <v>6</v>
      </c>
      <c r="I245" s="22">
        <f>COUNT(D246:D270)*2</f>
        <v>12</v>
      </c>
    </row>
    <row r="246" spans="1:10" ht="105" hidden="1">
      <c r="A246" s="76" t="s">
        <v>1700</v>
      </c>
      <c r="B246" s="41" t="s">
        <v>1701</v>
      </c>
      <c r="C246" s="41" t="s">
        <v>1702</v>
      </c>
      <c r="D246" s="441"/>
      <c r="E246" s="19" t="s">
        <v>653</v>
      </c>
      <c r="F246" s="41" t="s">
        <v>6076</v>
      </c>
      <c r="G246" s="416"/>
      <c r="J246" s="4"/>
    </row>
    <row r="247" spans="1:10" ht="75" hidden="1">
      <c r="A247" s="76" t="s">
        <v>1704</v>
      </c>
      <c r="B247" s="41" t="s">
        <v>1705</v>
      </c>
      <c r="C247" s="41" t="s">
        <v>1706</v>
      </c>
      <c r="D247" s="439"/>
      <c r="E247" s="19" t="s">
        <v>653</v>
      </c>
      <c r="F247" s="41" t="s">
        <v>3194</v>
      </c>
      <c r="G247" s="416"/>
      <c r="J247" s="81"/>
    </row>
    <row r="248" spans="1:10" ht="60" hidden="1">
      <c r="A248" s="392" t="s">
        <v>3195</v>
      </c>
      <c r="B248" s="41" t="s">
        <v>3196</v>
      </c>
      <c r="C248" s="41" t="s">
        <v>6077</v>
      </c>
      <c r="D248" s="439"/>
      <c r="E248" s="19"/>
      <c r="F248" s="41" t="s">
        <v>6078</v>
      </c>
      <c r="G248" s="391"/>
      <c r="H248" s="81"/>
      <c r="I248" s="81"/>
      <c r="J248" s="4"/>
    </row>
    <row r="249" spans="1:10" ht="90" hidden="1">
      <c r="A249" s="392" t="s">
        <v>3197</v>
      </c>
      <c r="B249" s="41" t="s">
        <v>3198</v>
      </c>
      <c r="C249" s="41" t="s">
        <v>6079</v>
      </c>
      <c r="D249" s="439"/>
      <c r="E249" s="19"/>
      <c r="F249" s="41" t="s">
        <v>6080</v>
      </c>
      <c r="G249" s="391"/>
      <c r="H249" s="81"/>
      <c r="I249" s="81"/>
      <c r="J249" s="4"/>
    </row>
    <row r="250" spans="1:10" ht="75" hidden="1">
      <c r="A250" s="392" t="s">
        <v>3199</v>
      </c>
      <c r="B250" s="410" t="s">
        <v>3200</v>
      </c>
      <c r="C250" s="410" t="s">
        <v>6081</v>
      </c>
      <c r="D250" s="439"/>
      <c r="E250" s="19"/>
      <c r="F250" s="41" t="s">
        <v>6082</v>
      </c>
      <c r="G250" s="391"/>
      <c r="H250" s="81"/>
      <c r="I250" s="81"/>
      <c r="J250" s="4"/>
    </row>
    <row r="251" spans="1:10" ht="105" hidden="1">
      <c r="A251" s="392" t="s">
        <v>3201</v>
      </c>
      <c r="B251" s="41" t="s">
        <v>3202</v>
      </c>
      <c r="C251" s="41" t="s">
        <v>6083</v>
      </c>
      <c r="D251" s="439"/>
      <c r="E251" s="19"/>
      <c r="F251" s="41" t="s">
        <v>6084</v>
      </c>
      <c r="G251" s="391"/>
      <c r="H251" s="81"/>
      <c r="I251" s="81"/>
      <c r="J251" s="4"/>
    </row>
    <row r="252" spans="1:10" ht="150" hidden="1">
      <c r="A252" s="392" t="s">
        <v>3203</v>
      </c>
      <c r="B252" s="41" t="s">
        <v>6085</v>
      </c>
      <c r="C252" s="41" t="s">
        <v>6086</v>
      </c>
      <c r="D252" s="439"/>
      <c r="E252" s="19"/>
      <c r="F252" s="41" t="s">
        <v>6087</v>
      </c>
      <c r="G252" s="391"/>
      <c r="H252" s="81"/>
      <c r="I252" s="81"/>
      <c r="J252" s="4"/>
    </row>
    <row r="253" spans="1:10" ht="135" hidden="1">
      <c r="A253" s="392" t="s">
        <v>3205</v>
      </c>
      <c r="B253" s="41" t="s">
        <v>3206</v>
      </c>
      <c r="C253" s="41" t="s">
        <v>6088</v>
      </c>
      <c r="D253" s="439"/>
      <c r="E253" s="19"/>
      <c r="F253" s="41" t="s">
        <v>6089</v>
      </c>
      <c r="G253" s="391"/>
      <c r="H253" s="81"/>
      <c r="I253" s="81"/>
      <c r="J253" s="4"/>
    </row>
    <row r="254" spans="1:10" ht="45">
      <c r="A254" s="11" t="s">
        <v>6093</v>
      </c>
      <c r="B254" s="34" t="s">
        <v>1709</v>
      </c>
      <c r="C254" s="117" t="s">
        <v>6571</v>
      </c>
      <c r="D254" s="473">
        <v>1</v>
      </c>
      <c r="E254" s="21" t="s">
        <v>255</v>
      </c>
      <c r="F254" s="19"/>
      <c r="G254" s="416"/>
    </row>
    <row r="255" spans="1:10">
      <c r="A255" s="80"/>
      <c r="B255" s="331"/>
      <c r="C255" s="34" t="s">
        <v>3767</v>
      </c>
      <c r="D255" s="473">
        <v>1</v>
      </c>
      <c r="E255" s="21" t="s">
        <v>255</v>
      </c>
      <c r="F255" s="19"/>
      <c r="G255" s="416"/>
    </row>
    <row r="256" spans="1:10">
      <c r="A256" s="80"/>
      <c r="B256" s="331"/>
      <c r="C256" s="13" t="s">
        <v>6966</v>
      </c>
      <c r="D256" s="473">
        <v>1</v>
      </c>
      <c r="E256" s="21" t="s">
        <v>255</v>
      </c>
      <c r="F256" s="19"/>
      <c r="G256" s="416"/>
    </row>
    <row r="257" spans="1:10" hidden="1">
      <c r="A257" s="145"/>
      <c r="B257" s="331"/>
      <c r="C257" s="18" t="s">
        <v>3768</v>
      </c>
      <c r="D257" s="477"/>
      <c r="E257" s="21" t="s">
        <v>255</v>
      </c>
      <c r="F257" s="19"/>
      <c r="G257" s="416"/>
      <c r="J257" s="4"/>
    </row>
    <row r="258" spans="1:10" ht="45">
      <c r="A258" s="80"/>
      <c r="B258" s="331"/>
      <c r="C258" s="13" t="s">
        <v>6967</v>
      </c>
      <c r="D258" s="473">
        <v>1</v>
      </c>
      <c r="E258" s="21" t="s">
        <v>255</v>
      </c>
      <c r="F258" s="19"/>
      <c r="G258" s="416"/>
    </row>
    <row r="259" spans="1:10" hidden="1">
      <c r="A259" s="145"/>
      <c r="B259" s="331"/>
      <c r="C259" s="18" t="s">
        <v>6572</v>
      </c>
      <c r="D259" s="477"/>
      <c r="E259" s="21" t="s">
        <v>255</v>
      </c>
      <c r="F259" s="19"/>
      <c r="G259" s="416"/>
      <c r="J259" s="4"/>
    </row>
    <row r="260" spans="1:10">
      <c r="A260" s="80"/>
      <c r="B260" s="331"/>
      <c r="C260" s="48" t="s">
        <v>6968</v>
      </c>
      <c r="D260" s="498">
        <v>1</v>
      </c>
      <c r="E260" s="50" t="s">
        <v>255</v>
      </c>
      <c r="F260" s="50" t="s">
        <v>6573</v>
      </c>
      <c r="G260" s="416"/>
    </row>
    <row r="261" spans="1:10" hidden="1">
      <c r="A261" s="145"/>
      <c r="B261" s="331"/>
      <c r="C261" s="18" t="s">
        <v>3769</v>
      </c>
      <c r="D261" s="477"/>
      <c r="E261" s="21" t="s">
        <v>255</v>
      </c>
      <c r="F261" s="19"/>
      <c r="G261" s="416"/>
      <c r="J261" s="4"/>
    </row>
    <row r="262" spans="1:10" ht="30" hidden="1">
      <c r="A262" s="145"/>
      <c r="B262" s="331"/>
      <c r="C262" s="18" t="s">
        <v>2894</v>
      </c>
      <c r="D262" s="477"/>
      <c r="E262" s="21" t="s">
        <v>255</v>
      </c>
      <c r="F262" s="19"/>
      <c r="G262" s="416"/>
      <c r="J262" s="4"/>
    </row>
    <row r="263" spans="1:10" hidden="1">
      <c r="A263" s="145"/>
      <c r="B263" s="331"/>
      <c r="C263" s="18" t="s">
        <v>547</v>
      </c>
      <c r="D263" s="477"/>
      <c r="E263" s="21" t="s">
        <v>255</v>
      </c>
      <c r="F263" s="19"/>
      <c r="G263" s="416"/>
      <c r="J263" s="4"/>
    </row>
    <row r="264" spans="1:10">
      <c r="A264" s="80"/>
      <c r="B264" s="331"/>
      <c r="C264" s="14" t="s">
        <v>6574</v>
      </c>
      <c r="D264" s="473">
        <v>1</v>
      </c>
      <c r="E264" s="21"/>
      <c r="F264" s="19"/>
      <c r="G264" s="416"/>
    </row>
    <row r="265" spans="1:10" ht="90" hidden="1">
      <c r="A265" s="76" t="s">
        <v>3212</v>
      </c>
      <c r="B265" s="41" t="s">
        <v>1717</v>
      </c>
      <c r="C265" s="41" t="s">
        <v>3770</v>
      </c>
      <c r="D265" s="477"/>
      <c r="E265" s="21" t="s">
        <v>255</v>
      </c>
      <c r="F265" s="41" t="s">
        <v>6090</v>
      </c>
      <c r="G265" s="416"/>
      <c r="J265" s="81"/>
    </row>
    <row r="266" spans="1:10" ht="90" hidden="1">
      <c r="A266" s="145"/>
      <c r="B266" s="331"/>
      <c r="C266" s="18" t="s">
        <v>3771</v>
      </c>
      <c r="D266" s="477"/>
      <c r="E266" s="21" t="s">
        <v>255</v>
      </c>
      <c r="F266" s="41" t="s">
        <v>6090</v>
      </c>
      <c r="G266" s="416"/>
      <c r="J266" s="81"/>
    </row>
    <row r="267" spans="1:10" ht="90" hidden="1">
      <c r="A267" s="145"/>
      <c r="B267" s="331"/>
      <c r="C267" s="211" t="s">
        <v>2898</v>
      </c>
      <c r="D267" s="477"/>
      <c r="E267" s="50" t="s">
        <v>255</v>
      </c>
      <c r="F267" s="41" t="s">
        <v>6090</v>
      </c>
      <c r="G267" s="416"/>
      <c r="J267" s="4"/>
    </row>
    <row r="268" spans="1:10" ht="90" hidden="1">
      <c r="A268" s="145"/>
      <c r="B268" s="331"/>
      <c r="C268" s="41" t="s">
        <v>3772</v>
      </c>
      <c r="D268" s="477"/>
      <c r="E268" s="21" t="s">
        <v>255</v>
      </c>
      <c r="F268" s="41" t="s">
        <v>6090</v>
      </c>
      <c r="G268" s="416"/>
      <c r="J268" s="4"/>
    </row>
    <row r="269" spans="1:10" ht="90" hidden="1">
      <c r="A269" s="145"/>
      <c r="B269" s="331"/>
      <c r="C269" s="41" t="s">
        <v>3773</v>
      </c>
      <c r="D269" s="477"/>
      <c r="E269" s="21" t="s">
        <v>255</v>
      </c>
      <c r="F269" s="41" t="s">
        <v>6090</v>
      </c>
      <c r="G269" s="416"/>
      <c r="J269" s="4"/>
    </row>
    <row r="270" spans="1:10" ht="90" hidden="1">
      <c r="A270" s="392" t="s">
        <v>3213</v>
      </c>
      <c r="B270" s="41" t="s">
        <v>3214</v>
      </c>
      <c r="C270" s="41" t="s">
        <v>6091</v>
      </c>
      <c r="D270" s="439"/>
      <c r="E270" s="19"/>
      <c r="F270" s="41" t="s">
        <v>6092</v>
      </c>
      <c r="G270" s="391"/>
      <c r="H270" s="81"/>
      <c r="I270" s="81"/>
      <c r="J270" s="4"/>
    </row>
    <row r="271" spans="1:10" ht="21">
      <c r="A271" s="80"/>
      <c r="B271" s="1450" t="s">
        <v>620</v>
      </c>
      <c r="C271" s="1452"/>
      <c r="D271" s="1452"/>
      <c r="E271" s="1452"/>
      <c r="F271" s="1452"/>
      <c r="G271" s="1454"/>
      <c r="H271" s="22">
        <f>H272+H279+H293+H303+H316+H327+H338+H342+H347+H323+H332+H335</f>
        <v>15</v>
      </c>
      <c r="I271" s="22">
        <f>I323+I332+I335+I272+I279+I293+I303+I316+I327+I338+I342+I347</f>
        <v>30</v>
      </c>
    </row>
    <row r="272" spans="1:10" ht="36.950000000000003" customHeight="1">
      <c r="A272" s="1003" t="s">
        <v>1720</v>
      </c>
      <c r="B272" s="1366" t="s">
        <v>106</v>
      </c>
      <c r="C272" s="1458"/>
      <c r="D272" s="1458"/>
      <c r="E272" s="1458"/>
      <c r="F272" s="1458"/>
      <c r="G272" s="1459"/>
      <c r="H272" s="22">
        <f>SUM(D273:D278)</f>
        <v>2</v>
      </c>
      <c r="I272" s="22">
        <f>COUNT(D273:D278)*2</f>
        <v>4</v>
      </c>
    </row>
    <row r="273" spans="1:10" ht="31.5">
      <c r="A273" s="11" t="s">
        <v>1721</v>
      </c>
      <c r="B273" s="135" t="s">
        <v>622</v>
      </c>
      <c r="C273" s="16" t="s">
        <v>623</v>
      </c>
      <c r="D273" s="473">
        <v>1</v>
      </c>
      <c r="E273" s="21" t="s">
        <v>540</v>
      </c>
      <c r="F273" s="19"/>
      <c r="G273" s="44"/>
    </row>
    <row r="274" spans="1:10" ht="30" hidden="1">
      <c r="A274" s="20"/>
      <c r="B274" s="135"/>
      <c r="C274" s="18" t="s">
        <v>624</v>
      </c>
      <c r="D274" s="473"/>
      <c r="E274" s="21" t="s">
        <v>540</v>
      </c>
      <c r="F274" s="19"/>
      <c r="G274" s="44"/>
      <c r="J274" s="4"/>
    </row>
    <row r="275" spans="1:10" ht="45" hidden="1">
      <c r="A275" s="20"/>
      <c r="B275" s="135"/>
      <c r="C275" s="23" t="s">
        <v>2932</v>
      </c>
      <c r="D275" s="473"/>
      <c r="E275" s="15" t="s">
        <v>377</v>
      </c>
      <c r="F275" s="19"/>
      <c r="G275" s="44"/>
      <c r="J275" s="4"/>
    </row>
    <row r="276" spans="1:10" ht="60">
      <c r="A276" s="11" t="s">
        <v>1724</v>
      </c>
      <c r="B276" s="92" t="s">
        <v>627</v>
      </c>
      <c r="C276" s="16" t="s">
        <v>628</v>
      </c>
      <c r="D276" s="473">
        <v>1</v>
      </c>
      <c r="E276" s="21" t="s">
        <v>629</v>
      </c>
      <c r="F276" s="34" t="s">
        <v>2934</v>
      </c>
      <c r="G276" s="44"/>
    </row>
    <row r="277" spans="1:10" ht="45" hidden="1">
      <c r="A277" s="20"/>
      <c r="B277" s="92"/>
      <c r="C277" s="41" t="s">
        <v>2934</v>
      </c>
      <c r="D277" s="473"/>
      <c r="E277" s="21" t="s">
        <v>629</v>
      </c>
      <c r="F277" s="19"/>
      <c r="G277" s="44"/>
      <c r="J277" s="4"/>
    </row>
    <row r="278" spans="1:10" ht="47.25" hidden="1">
      <c r="A278" s="20" t="s">
        <v>1726</v>
      </c>
      <c r="B278" s="92" t="s">
        <v>631</v>
      </c>
      <c r="C278" s="41" t="s">
        <v>3797</v>
      </c>
      <c r="D278" s="473"/>
      <c r="E278" s="21" t="s">
        <v>379</v>
      </c>
      <c r="F278" s="19" t="s">
        <v>3798</v>
      </c>
      <c r="G278" s="44"/>
      <c r="J278" s="4"/>
    </row>
    <row r="279" spans="1:10" ht="36.950000000000003" customHeight="1">
      <c r="A279" s="1003" t="s">
        <v>1729</v>
      </c>
      <c r="B279" s="1366" t="s">
        <v>104</v>
      </c>
      <c r="C279" s="1458"/>
      <c r="D279" s="1458"/>
      <c r="E279" s="1458"/>
      <c r="F279" s="1458"/>
      <c r="G279" s="1459"/>
      <c r="H279" s="22">
        <f>SUM(D280:D292)</f>
        <v>3</v>
      </c>
      <c r="I279" s="22">
        <f>COUNT(D280:D292)*2</f>
        <v>6</v>
      </c>
    </row>
    <row r="280" spans="1:10" ht="47.25">
      <c r="A280" s="11" t="s">
        <v>633</v>
      </c>
      <c r="B280" s="92" t="s">
        <v>634</v>
      </c>
      <c r="C280" s="34" t="s">
        <v>3799</v>
      </c>
      <c r="D280" s="473">
        <v>1</v>
      </c>
      <c r="E280" s="21" t="s">
        <v>540</v>
      </c>
      <c r="F280" s="13" t="s">
        <v>6584</v>
      </c>
      <c r="G280" s="44"/>
    </row>
    <row r="281" spans="1:10" ht="31.5" hidden="1">
      <c r="A281" s="20" t="s">
        <v>637</v>
      </c>
      <c r="B281" s="135" t="s">
        <v>638</v>
      </c>
      <c r="C281" s="19"/>
      <c r="D281" s="438"/>
      <c r="E281" s="21"/>
      <c r="F281" s="19"/>
      <c r="G281" s="19"/>
      <c r="H281" s="81"/>
      <c r="I281" s="81"/>
      <c r="J281" s="4"/>
    </row>
    <row r="282" spans="1:10" ht="15.75" hidden="1">
      <c r="A282" s="20"/>
      <c r="B282" s="135"/>
      <c r="D282" s="438"/>
      <c r="E282" s="21"/>
      <c r="F282" s="19"/>
      <c r="G282" s="19"/>
      <c r="H282" s="81"/>
      <c r="I282" s="81"/>
      <c r="J282" s="4"/>
    </row>
    <row r="283" spans="1:10" ht="45" hidden="1">
      <c r="A283" s="20" t="s">
        <v>1731</v>
      </c>
      <c r="B283" s="92" t="s">
        <v>640</v>
      </c>
      <c r="C283" s="41" t="s">
        <v>3800</v>
      </c>
      <c r="D283" s="477"/>
      <c r="E283" s="15" t="s">
        <v>377</v>
      </c>
      <c r="G283" s="44"/>
      <c r="J283" s="4"/>
    </row>
    <row r="284" spans="1:10" ht="45" hidden="1">
      <c r="A284" s="20" t="s">
        <v>1735</v>
      </c>
      <c r="B284" s="92" t="s">
        <v>644</v>
      </c>
      <c r="C284" s="16" t="s">
        <v>645</v>
      </c>
      <c r="D284" s="477"/>
      <c r="E284" s="21" t="s">
        <v>377</v>
      </c>
      <c r="F284" s="41" t="s">
        <v>3801</v>
      </c>
      <c r="G284" s="44"/>
      <c r="J284" s="81"/>
    </row>
    <row r="285" spans="1:10" ht="15.75" hidden="1">
      <c r="A285" s="20"/>
      <c r="B285" s="92"/>
      <c r="C285" s="15" t="s">
        <v>646</v>
      </c>
      <c r="D285" s="477"/>
      <c r="E285" s="15" t="s">
        <v>377</v>
      </c>
      <c r="F285" s="41"/>
      <c r="G285" s="44"/>
      <c r="J285" s="81"/>
    </row>
    <row r="286" spans="1:10" ht="30" hidden="1">
      <c r="A286" s="20"/>
      <c r="B286" s="92"/>
      <c r="C286" s="208" t="s">
        <v>647</v>
      </c>
      <c r="D286" s="477"/>
      <c r="E286" s="15" t="s">
        <v>648</v>
      </c>
      <c r="F286" s="41"/>
      <c r="G286" s="44"/>
      <c r="J286" s="4"/>
    </row>
    <row r="287" spans="1:10" ht="31.5" hidden="1">
      <c r="A287" s="20" t="s">
        <v>1738</v>
      </c>
      <c r="B287" s="135" t="s">
        <v>650</v>
      </c>
      <c r="C287" s="23" t="s">
        <v>3802</v>
      </c>
      <c r="D287" s="477"/>
      <c r="E287" s="29" t="s">
        <v>540</v>
      </c>
      <c r="F287" s="19"/>
      <c r="G287" s="44"/>
      <c r="J287" s="4"/>
    </row>
    <row r="288" spans="1:10" ht="30" hidden="1">
      <c r="A288" s="20"/>
      <c r="B288" s="135"/>
      <c r="C288" s="23" t="s">
        <v>3803</v>
      </c>
      <c r="D288" s="477"/>
      <c r="E288" s="21" t="s">
        <v>653</v>
      </c>
      <c r="F288" s="19"/>
      <c r="G288" s="44"/>
      <c r="J288" s="4"/>
    </row>
    <row r="289" spans="1:10" ht="45">
      <c r="A289" s="11" t="s">
        <v>1743</v>
      </c>
      <c r="B289" s="23" t="s">
        <v>657</v>
      </c>
      <c r="C289" s="16" t="s">
        <v>3804</v>
      </c>
      <c r="D289" s="473">
        <v>1</v>
      </c>
      <c r="E289" s="21" t="s">
        <v>271</v>
      </c>
      <c r="F289" s="19"/>
      <c r="G289" s="44"/>
    </row>
    <row r="290" spans="1:10" ht="30" hidden="1">
      <c r="A290" s="20"/>
      <c r="C290" s="16" t="s">
        <v>1744</v>
      </c>
      <c r="D290" s="477"/>
      <c r="E290" s="21" t="s">
        <v>540</v>
      </c>
      <c r="F290" s="19"/>
      <c r="G290" s="44"/>
      <c r="J290" s="4"/>
    </row>
    <row r="291" spans="1:10" ht="47.25" hidden="1">
      <c r="A291" s="20" t="s">
        <v>1746</v>
      </c>
      <c r="B291" s="92" t="s">
        <v>663</v>
      </c>
      <c r="C291" s="18" t="s">
        <v>664</v>
      </c>
      <c r="D291" s="477"/>
      <c r="E291" s="21" t="s">
        <v>377</v>
      </c>
      <c r="F291" s="16" t="s">
        <v>665</v>
      </c>
      <c r="G291" s="44"/>
      <c r="J291" s="4"/>
    </row>
    <row r="292" spans="1:10" ht="31.5">
      <c r="A292" s="11" t="s">
        <v>1748</v>
      </c>
      <c r="B292" s="92" t="s">
        <v>667</v>
      </c>
      <c r="C292" s="23" t="s">
        <v>3805</v>
      </c>
      <c r="D292" s="473">
        <v>1</v>
      </c>
      <c r="E292" s="21" t="s">
        <v>660</v>
      </c>
      <c r="F292" s="19"/>
      <c r="G292" s="44"/>
    </row>
    <row r="293" spans="1:10" ht="36.950000000000003" customHeight="1">
      <c r="A293" s="1003" t="s">
        <v>1749</v>
      </c>
      <c r="B293" s="1366" t="s">
        <v>102</v>
      </c>
      <c r="C293" s="1458"/>
      <c r="D293" s="1458"/>
      <c r="E293" s="1458"/>
      <c r="F293" s="1458"/>
      <c r="G293" s="1459"/>
      <c r="H293" s="22">
        <f>SUM(D294:D302)</f>
        <v>3</v>
      </c>
      <c r="I293" s="22">
        <f>COUNT(D294:D302)*2</f>
        <v>6</v>
      </c>
    </row>
    <row r="294" spans="1:10" ht="31.5">
      <c r="A294" s="11" t="s">
        <v>1750</v>
      </c>
      <c r="B294" s="92" t="s">
        <v>670</v>
      </c>
      <c r="C294" s="107" t="s">
        <v>3233</v>
      </c>
      <c r="D294" s="473">
        <v>1</v>
      </c>
      <c r="E294" s="21" t="s">
        <v>341</v>
      </c>
      <c r="F294" s="19"/>
      <c r="G294" s="44"/>
    </row>
    <row r="295" spans="1:10" ht="30" hidden="1">
      <c r="A295" s="20"/>
      <c r="B295" s="92"/>
      <c r="C295" s="316" t="s">
        <v>6585</v>
      </c>
      <c r="D295" s="473"/>
      <c r="E295" s="21" t="s">
        <v>341</v>
      </c>
      <c r="F295" s="19" t="s">
        <v>3806</v>
      </c>
      <c r="G295" s="44"/>
      <c r="J295" s="4"/>
    </row>
    <row r="296" spans="1:10" ht="31.5">
      <c r="A296" s="11" t="s">
        <v>1753</v>
      </c>
      <c r="B296" s="92" t="s">
        <v>675</v>
      </c>
      <c r="C296" s="34" t="s">
        <v>3807</v>
      </c>
      <c r="D296" s="473">
        <v>1</v>
      </c>
      <c r="E296" s="21" t="s">
        <v>341</v>
      </c>
      <c r="F296" s="19"/>
      <c r="G296" s="44"/>
    </row>
    <row r="297" spans="1:10" ht="15.75">
      <c r="A297" s="11"/>
      <c r="B297" s="92"/>
      <c r="C297" s="101" t="s">
        <v>3808</v>
      </c>
      <c r="D297" s="473">
        <v>1</v>
      </c>
      <c r="E297" s="21" t="s">
        <v>660</v>
      </c>
      <c r="F297" s="19"/>
      <c r="G297" s="44"/>
    </row>
    <row r="298" spans="1:10" ht="30" hidden="1">
      <c r="A298" s="20"/>
      <c r="B298" s="92"/>
      <c r="C298" s="41" t="s">
        <v>3809</v>
      </c>
      <c r="D298" s="473"/>
      <c r="E298" s="15" t="s">
        <v>540</v>
      </c>
      <c r="F298" s="19"/>
      <c r="G298" s="44"/>
      <c r="J298" s="4"/>
    </row>
    <row r="299" spans="1:10" ht="47.25" hidden="1">
      <c r="A299" s="20" t="s">
        <v>677</v>
      </c>
      <c r="B299" s="92" t="s">
        <v>678</v>
      </c>
      <c r="C299" s="41" t="s">
        <v>3810</v>
      </c>
      <c r="D299" s="473"/>
      <c r="E299" s="15" t="s">
        <v>540</v>
      </c>
      <c r="F299" s="41" t="s">
        <v>6586</v>
      </c>
      <c r="G299" s="44"/>
      <c r="J299" s="4"/>
    </row>
    <row r="300" spans="1:10" ht="15.75" hidden="1">
      <c r="A300" s="20"/>
      <c r="B300" s="92"/>
      <c r="C300" s="16" t="s">
        <v>3812</v>
      </c>
      <c r="D300" s="473"/>
      <c r="E300" s="15" t="s">
        <v>540</v>
      </c>
      <c r="F300" s="19"/>
      <c r="G300" s="44"/>
      <c r="J300" s="4"/>
    </row>
    <row r="301" spans="1:10" ht="31.5" hidden="1">
      <c r="A301" s="20" t="s">
        <v>1757</v>
      </c>
      <c r="B301" s="92" t="s">
        <v>684</v>
      </c>
      <c r="C301" s="92" t="s">
        <v>3813</v>
      </c>
      <c r="D301" s="473"/>
      <c r="E301" s="21" t="s">
        <v>341</v>
      </c>
      <c r="F301" s="19"/>
      <c r="G301" s="44"/>
      <c r="J301" s="4"/>
    </row>
    <row r="302" spans="1:10" ht="30" hidden="1">
      <c r="A302" s="20" t="s">
        <v>688</v>
      </c>
      <c r="B302" s="136" t="s">
        <v>689</v>
      </c>
      <c r="C302" s="16" t="s">
        <v>690</v>
      </c>
      <c r="D302" s="473"/>
      <c r="E302" s="21" t="s">
        <v>420</v>
      </c>
      <c r="F302" s="19"/>
      <c r="G302" s="44"/>
      <c r="J302" s="685"/>
    </row>
    <row r="303" spans="1:10" ht="36.950000000000003" customHeight="1">
      <c r="A303" s="1003" t="s">
        <v>1761</v>
      </c>
      <c r="B303" s="1302" t="s">
        <v>100</v>
      </c>
      <c r="C303" s="1303"/>
      <c r="D303" s="1303"/>
      <c r="E303" s="1303"/>
      <c r="F303" s="1303"/>
      <c r="G303" s="1304"/>
      <c r="H303" s="22">
        <f>SUM(D304:D315)</f>
        <v>4</v>
      </c>
      <c r="I303" s="22">
        <f>COUNT(D304:D315)*2</f>
        <v>8</v>
      </c>
    </row>
    <row r="304" spans="1:10" ht="31.5">
      <c r="A304" s="11" t="s">
        <v>691</v>
      </c>
      <c r="B304" s="42" t="s">
        <v>692</v>
      </c>
      <c r="C304" s="34" t="s">
        <v>693</v>
      </c>
      <c r="D304" s="473">
        <v>1</v>
      </c>
      <c r="E304" s="21" t="s">
        <v>341</v>
      </c>
      <c r="F304" s="34" t="s">
        <v>694</v>
      </c>
      <c r="G304" s="44"/>
    </row>
    <row r="305" spans="1:10" ht="30" hidden="1">
      <c r="A305" s="20"/>
      <c r="B305" s="42"/>
      <c r="C305" s="41" t="s">
        <v>694</v>
      </c>
      <c r="D305" s="473"/>
      <c r="E305" s="21" t="s">
        <v>341</v>
      </c>
      <c r="F305" s="19"/>
      <c r="G305" s="44"/>
      <c r="J305" s="4"/>
    </row>
    <row r="306" spans="1:10" ht="31.5">
      <c r="A306" s="11" t="s">
        <v>1765</v>
      </c>
      <c r="B306" s="12" t="s">
        <v>696</v>
      </c>
      <c r="C306" s="16" t="s">
        <v>699</v>
      </c>
      <c r="D306" s="473">
        <v>1</v>
      </c>
      <c r="E306" s="21" t="s">
        <v>341</v>
      </c>
      <c r="F306" s="34" t="s">
        <v>6969</v>
      </c>
      <c r="G306" s="44"/>
    </row>
    <row r="307" spans="1:10" ht="30" hidden="1">
      <c r="A307" s="20"/>
      <c r="B307" s="41"/>
      <c r="C307" s="41" t="s">
        <v>697</v>
      </c>
      <c r="D307" s="473"/>
      <c r="E307" s="21" t="s">
        <v>341</v>
      </c>
      <c r="F307" s="41" t="s">
        <v>698</v>
      </c>
      <c r="G307" s="44"/>
      <c r="J307" s="81"/>
    </row>
    <row r="308" spans="1:10" ht="30" hidden="1">
      <c r="A308" s="20"/>
      <c r="B308" s="12"/>
      <c r="C308" s="23" t="s">
        <v>700</v>
      </c>
      <c r="D308" s="473"/>
      <c r="E308" s="21" t="s">
        <v>341</v>
      </c>
      <c r="F308" s="16"/>
      <c r="G308" s="44"/>
      <c r="J308" s="4"/>
    </row>
    <row r="309" spans="1:10" ht="31.5">
      <c r="A309" s="11" t="s">
        <v>1768</v>
      </c>
      <c r="B309" s="12" t="s">
        <v>702</v>
      </c>
      <c r="C309" s="127" t="s">
        <v>6970</v>
      </c>
      <c r="D309" s="473">
        <v>1</v>
      </c>
      <c r="E309" s="21" t="s">
        <v>341</v>
      </c>
      <c r="F309" s="19"/>
      <c r="G309" s="44"/>
    </row>
    <row r="310" spans="1:10" ht="30" hidden="1">
      <c r="A310" s="20"/>
      <c r="B310" s="12"/>
      <c r="C310" s="41" t="s">
        <v>704</v>
      </c>
      <c r="D310" s="473"/>
      <c r="E310" s="21" t="s">
        <v>341</v>
      </c>
      <c r="F310" s="19"/>
      <c r="G310" s="44"/>
      <c r="J310" s="4"/>
    </row>
    <row r="311" spans="1:10" ht="15.75">
      <c r="A311" s="11"/>
      <c r="B311" s="12"/>
      <c r="C311" s="34" t="s">
        <v>3244</v>
      </c>
      <c r="D311" s="473">
        <v>1</v>
      </c>
      <c r="E311" s="21" t="s">
        <v>341</v>
      </c>
      <c r="F311" s="19"/>
      <c r="G311" s="44"/>
    </row>
    <row r="312" spans="1:10" ht="15.75" hidden="1">
      <c r="A312" s="20"/>
      <c r="B312" s="12"/>
      <c r="C312" s="41" t="s">
        <v>706</v>
      </c>
      <c r="D312" s="473"/>
      <c r="E312" s="21" t="s">
        <v>341</v>
      </c>
      <c r="F312" s="19"/>
      <c r="G312" s="44"/>
      <c r="J312" s="4"/>
    </row>
    <row r="313" spans="1:10" ht="31.5" hidden="1">
      <c r="A313" s="20" t="s">
        <v>707</v>
      </c>
      <c r="B313" s="12" t="s">
        <v>708</v>
      </c>
      <c r="C313" s="19"/>
      <c r="D313" s="438"/>
      <c r="E313" s="21" t="s">
        <v>341</v>
      </c>
      <c r="F313" s="19"/>
      <c r="G313" s="19"/>
      <c r="H313" s="81"/>
      <c r="I313" s="81"/>
      <c r="J313" s="4"/>
    </row>
    <row r="314" spans="1:10" ht="31.5" hidden="1">
      <c r="A314" s="20" t="s">
        <v>1773</v>
      </c>
      <c r="B314" s="12" t="s">
        <v>710</v>
      </c>
      <c r="C314" s="41" t="s">
        <v>3814</v>
      </c>
      <c r="D314" s="473"/>
      <c r="E314" s="21" t="s">
        <v>341</v>
      </c>
      <c r="F314" s="19"/>
      <c r="G314" s="44"/>
      <c r="J314" s="4"/>
    </row>
    <row r="315" spans="1:10" ht="31.5" hidden="1">
      <c r="A315" s="20" t="s">
        <v>712</v>
      </c>
      <c r="B315" s="12" t="s">
        <v>713</v>
      </c>
      <c r="C315" s="18" t="s">
        <v>3815</v>
      </c>
      <c r="D315" s="473"/>
      <c r="E315" s="21" t="s">
        <v>341</v>
      </c>
      <c r="F315" s="19"/>
      <c r="G315" s="44"/>
      <c r="J315" s="4"/>
    </row>
    <row r="316" spans="1:10" ht="36.950000000000003" customHeight="1">
      <c r="A316" s="1003" t="s">
        <v>1777</v>
      </c>
      <c r="B316" s="1302" t="s">
        <v>98</v>
      </c>
      <c r="C316" s="1303"/>
      <c r="D316" s="1303"/>
      <c r="E316" s="1303"/>
      <c r="F316" s="1303"/>
      <c r="G316" s="1304"/>
      <c r="H316" s="22">
        <f>SUM(D317:D322)</f>
        <v>3</v>
      </c>
      <c r="I316" s="22">
        <f>COUNT(D317:D322)*2</f>
        <v>6</v>
      </c>
    </row>
    <row r="317" spans="1:10" ht="47.25">
      <c r="A317" s="11" t="s">
        <v>1778</v>
      </c>
      <c r="B317" s="12" t="s">
        <v>716</v>
      </c>
      <c r="C317" s="16" t="s">
        <v>717</v>
      </c>
      <c r="D317" s="473">
        <v>1</v>
      </c>
      <c r="E317" s="21" t="s">
        <v>379</v>
      </c>
      <c r="F317" s="19"/>
      <c r="G317" s="44"/>
    </row>
    <row r="318" spans="1:10" ht="15.75" hidden="1">
      <c r="A318" s="20"/>
      <c r="B318" s="12"/>
      <c r="C318" s="41" t="s">
        <v>3250</v>
      </c>
      <c r="D318" s="473"/>
      <c r="E318" s="21" t="s">
        <v>379</v>
      </c>
      <c r="F318" s="19"/>
      <c r="G318" s="44"/>
      <c r="J318" s="4"/>
    </row>
    <row r="319" spans="1:10" ht="47.25">
      <c r="A319" s="11" t="s">
        <v>1781</v>
      </c>
      <c r="B319" s="12" t="s">
        <v>719</v>
      </c>
      <c r="C319" s="34" t="s">
        <v>3251</v>
      </c>
      <c r="D319" s="473">
        <v>1</v>
      </c>
      <c r="E319" s="21" t="s">
        <v>379</v>
      </c>
      <c r="F319" s="16" t="s">
        <v>6587</v>
      </c>
      <c r="G319" s="44"/>
    </row>
    <row r="320" spans="1:10" ht="15.75" hidden="1">
      <c r="A320" s="20"/>
      <c r="B320" s="12"/>
      <c r="C320" s="16" t="s">
        <v>6587</v>
      </c>
      <c r="D320" s="473"/>
      <c r="E320" s="21" t="s">
        <v>379</v>
      </c>
      <c r="F320" s="19"/>
      <c r="G320" s="44"/>
      <c r="J320" s="81"/>
    </row>
    <row r="321" spans="1:10" ht="15.75" hidden="1">
      <c r="A321" s="20"/>
      <c r="B321" s="12"/>
      <c r="C321" s="16" t="s">
        <v>722</v>
      </c>
      <c r="D321" s="473"/>
      <c r="E321" s="21" t="s">
        <v>379</v>
      </c>
      <c r="F321" s="19"/>
      <c r="G321" s="44"/>
      <c r="J321" s="4"/>
    </row>
    <row r="322" spans="1:10" ht="45">
      <c r="A322" s="11" t="s">
        <v>2465</v>
      </c>
      <c r="B322" s="46" t="s">
        <v>724</v>
      </c>
      <c r="C322" s="16" t="s">
        <v>3255</v>
      </c>
      <c r="D322" s="473">
        <v>1</v>
      </c>
      <c r="E322" s="21" t="s">
        <v>341</v>
      </c>
      <c r="F322" s="19"/>
      <c r="G322" s="44"/>
    </row>
    <row r="323" spans="1:10" ht="40.15" hidden="1" customHeight="1">
      <c r="A323" s="137" t="s">
        <v>97</v>
      </c>
      <c r="B323" s="1366" t="s">
        <v>96</v>
      </c>
      <c r="C323" s="1458"/>
      <c r="D323" s="1458"/>
      <c r="E323" s="1458"/>
      <c r="F323" s="1458"/>
      <c r="G323" s="1459"/>
      <c r="H323" s="81">
        <f>SUM(D324:D326)</f>
        <v>0</v>
      </c>
      <c r="I323" s="81">
        <f>COUNT(D324:D326)*2</f>
        <v>0</v>
      </c>
      <c r="J323" s="4"/>
    </row>
    <row r="324" spans="1:10" ht="31.5" hidden="1">
      <c r="A324" s="57" t="s">
        <v>726</v>
      </c>
      <c r="B324" s="92" t="s">
        <v>727</v>
      </c>
      <c r="C324" s="19"/>
      <c r="D324" s="438"/>
      <c r="E324" s="21"/>
      <c r="F324" s="19"/>
      <c r="G324" s="19"/>
      <c r="H324" s="81"/>
      <c r="I324" s="81"/>
      <c r="J324" s="4"/>
    </row>
    <row r="325" spans="1:10" ht="31.5" hidden="1">
      <c r="A325" s="57" t="s">
        <v>728</v>
      </c>
      <c r="B325" s="92" t="s">
        <v>729</v>
      </c>
      <c r="C325" s="19"/>
      <c r="D325" s="438"/>
      <c r="E325" s="21"/>
      <c r="F325" s="19"/>
      <c r="G325" s="19"/>
      <c r="H325" s="81"/>
      <c r="I325" s="81"/>
      <c r="J325" s="4"/>
    </row>
    <row r="326" spans="1:10" ht="60" hidden="1">
      <c r="A326" s="57" t="s">
        <v>730</v>
      </c>
      <c r="B326" s="16" t="s">
        <v>731</v>
      </c>
      <c r="D326" s="438"/>
      <c r="E326" s="21"/>
      <c r="F326" s="19"/>
      <c r="G326" s="19"/>
      <c r="H326" s="81"/>
      <c r="I326" s="81"/>
      <c r="J326" s="4"/>
    </row>
    <row r="327" spans="1:10" ht="18.75" hidden="1">
      <c r="A327" s="137" t="s">
        <v>1784</v>
      </c>
      <c r="B327" s="1366" t="s">
        <v>94</v>
      </c>
      <c r="C327" s="1458"/>
      <c r="D327" s="1458"/>
      <c r="E327" s="1458"/>
      <c r="F327" s="1458"/>
      <c r="G327" s="1459"/>
      <c r="H327" s="22">
        <f>SUM(D328:D331)</f>
        <v>0</v>
      </c>
      <c r="I327" s="22">
        <f>COUNT(D328:D331)*2</f>
        <v>0</v>
      </c>
      <c r="J327" s="81"/>
    </row>
    <row r="328" spans="1:10" ht="30" hidden="1">
      <c r="A328" s="20" t="s">
        <v>1785</v>
      </c>
      <c r="B328" s="92" t="s">
        <v>733</v>
      </c>
      <c r="C328" s="41" t="s">
        <v>3256</v>
      </c>
      <c r="D328" s="479"/>
      <c r="E328" s="21" t="s">
        <v>377</v>
      </c>
      <c r="F328" s="23" t="s">
        <v>3257</v>
      </c>
      <c r="G328" s="44"/>
      <c r="J328" s="81"/>
    </row>
    <row r="329" spans="1:10" ht="15.75" hidden="1">
      <c r="A329" s="20"/>
      <c r="B329" s="92"/>
      <c r="C329" s="23" t="s">
        <v>3258</v>
      </c>
      <c r="D329" s="479"/>
      <c r="E329" s="21" t="s">
        <v>377</v>
      </c>
      <c r="F329" s="19"/>
      <c r="G329" s="44"/>
      <c r="J329" s="685"/>
    </row>
    <row r="330" spans="1:10" ht="47.25" hidden="1">
      <c r="A330" s="20" t="s">
        <v>1788</v>
      </c>
      <c r="B330" s="92" t="s">
        <v>736</v>
      </c>
      <c r="C330" s="23" t="s">
        <v>3260</v>
      </c>
      <c r="D330" s="479"/>
      <c r="E330" s="21" t="s">
        <v>377</v>
      </c>
      <c r="F330" s="19"/>
      <c r="G330" s="44"/>
      <c r="J330" s="4"/>
    </row>
    <row r="331" spans="1:10" ht="45" hidden="1">
      <c r="A331" s="20" t="s">
        <v>738</v>
      </c>
      <c r="B331" s="16" t="s">
        <v>739</v>
      </c>
      <c r="C331" s="41" t="s">
        <v>740</v>
      </c>
      <c r="D331" s="479"/>
      <c r="E331" s="21" t="s">
        <v>540</v>
      </c>
      <c r="F331" s="19"/>
      <c r="G331" s="44"/>
      <c r="J331" s="4"/>
    </row>
    <row r="332" spans="1:10" ht="40.15" hidden="1" customHeight="1">
      <c r="A332" s="137" t="s">
        <v>93</v>
      </c>
      <c r="B332" s="1366" t="s">
        <v>92</v>
      </c>
      <c r="C332" s="1458"/>
      <c r="D332" s="1458"/>
      <c r="E332" s="1458"/>
      <c r="F332" s="1458"/>
      <c r="G332" s="1459"/>
      <c r="H332" s="81">
        <f>SUM(D333:D334)</f>
        <v>0</v>
      </c>
      <c r="I332" s="81">
        <f>COUNT(D333:D334)*2</f>
        <v>0</v>
      </c>
      <c r="J332" s="4"/>
    </row>
    <row r="333" spans="1:10" ht="47.25" hidden="1">
      <c r="A333" s="20" t="s">
        <v>741</v>
      </c>
      <c r="B333" s="92" t="s">
        <v>742</v>
      </c>
      <c r="C333" s="19"/>
      <c r="D333" s="438"/>
      <c r="E333" s="21"/>
      <c r="F333" s="19"/>
      <c r="G333" s="19"/>
      <c r="H333" s="81"/>
      <c r="I333" s="81"/>
      <c r="J333" s="4"/>
    </row>
    <row r="334" spans="1:10" ht="47.25" hidden="1">
      <c r="A334" s="20" t="s">
        <v>743</v>
      </c>
      <c r="B334" s="12" t="s">
        <v>744</v>
      </c>
      <c r="C334" s="19"/>
      <c r="D334" s="438"/>
      <c r="E334" s="21"/>
      <c r="F334" s="19"/>
      <c r="G334" s="19"/>
      <c r="H334" s="81"/>
      <c r="I334" s="81"/>
      <c r="J334" s="4"/>
    </row>
    <row r="335" spans="1:10" ht="40.15" hidden="1" customHeight="1">
      <c r="A335" s="138" t="s">
        <v>91</v>
      </c>
      <c r="B335" s="1366" t="s">
        <v>90</v>
      </c>
      <c r="C335" s="1458"/>
      <c r="D335" s="1458"/>
      <c r="E335" s="1458"/>
      <c r="F335" s="1458"/>
      <c r="G335" s="1459"/>
      <c r="H335" s="81">
        <f>SUM(D336:D337)</f>
        <v>0</v>
      </c>
      <c r="I335" s="81">
        <f>COUNT(D336:D337)*2</f>
        <v>0</v>
      </c>
      <c r="J335" s="4"/>
    </row>
    <row r="336" spans="1:10" ht="31.5" hidden="1">
      <c r="A336" s="20" t="s">
        <v>745</v>
      </c>
      <c r="B336" s="92" t="s">
        <v>746</v>
      </c>
      <c r="C336" s="19"/>
      <c r="D336" s="438"/>
      <c r="E336" s="21"/>
      <c r="F336" s="19"/>
      <c r="G336" s="19"/>
      <c r="H336" s="81"/>
      <c r="I336" s="81"/>
      <c r="J336" s="4"/>
    </row>
    <row r="337" spans="1:10" ht="47.25" hidden="1">
      <c r="A337" s="20" t="s">
        <v>747</v>
      </c>
      <c r="B337" s="92" t="s">
        <v>748</v>
      </c>
      <c r="C337" s="19"/>
      <c r="D337" s="438"/>
      <c r="E337" s="21"/>
      <c r="F337" s="19"/>
      <c r="G337" s="19"/>
      <c r="H337" s="81"/>
      <c r="I337" s="81"/>
      <c r="J337" s="4"/>
    </row>
    <row r="338" spans="1:10" ht="18.75" hidden="1">
      <c r="A338" s="137" t="s">
        <v>1791</v>
      </c>
      <c r="B338" s="1366" t="s">
        <v>88</v>
      </c>
      <c r="C338" s="1458"/>
      <c r="D338" s="1458"/>
      <c r="E338" s="1458"/>
      <c r="F338" s="1458"/>
      <c r="G338" s="1459"/>
      <c r="H338" s="22">
        <f>SUM(D339:D341)</f>
        <v>0</v>
      </c>
      <c r="I338" s="22">
        <f>COUNT(D339:D341)*2</f>
        <v>0</v>
      </c>
      <c r="J338" s="4"/>
    </row>
    <row r="339" spans="1:10" ht="47.25" hidden="1">
      <c r="A339" s="20" t="s">
        <v>1793</v>
      </c>
      <c r="B339" s="92" t="s">
        <v>750</v>
      </c>
      <c r="C339" s="19"/>
      <c r="D339" s="438"/>
      <c r="E339" s="21"/>
      <c r="F339" s="19"/>
      <c r="G339" s="19"/>
      <c r="H339" s="81"/>
      <c r="I339" s="81"/>
      <c r="J339" s="4"/>
    </row>
    <row r="340" spans="1:10" ht="47.25" hidden="1">
      <c r="A340" s="20" t="s">
        <v>752</v>
      </c>
      <c r="B340" s="92" t="s">
        <v>753</v>
      </c>
      <c r="C340" s="19"/>
      <c r="D340" s="438"/>
      <c r="E340" s="21"/>
      <c r="F340" s="19"/>
      <c r="G340" s="19"/>
      <c r="H340" s="81"/>
      <c r="I340" s="81"/>
      <c r="J340" s="4"/>
    </row>
    <row r="341" spans="1:10" ht="47.25" hidden="1">
      <c r="A341" s="20" t="s">
        <v>1795</v>
      </c>
      <c r="B341" s="135" t="s">
        <v>755</v>
      </c>
      <c r="C341" s="18" t="s">
        <v>6815</v>
      </c>
      <c r="D341" s="477"/>
      <c r="E341" s="15" t="s">
        <v>540</v>
      </c>
      <c r="F341" s="584" t="s">
        <v>6588</v>
      </c>
      <c r="G341" s="44"/>
      <c r="J341" s="4"/>
    </row>
    <row r="342" spans="1:10" ht="18.75" hidden="1">
      <c r="A342" s="137" t="s">
        <v>1796</v>
      </c>
      <c r="B342" s="1366" t="s">
        <v>86</v>
      </c>
      <c r="C342" s="1458"/>
      <c r="D342" s="1458"/>
      <c r="E342" s="1458"/>
      <c r="F342" s="1458"/>
      <c r="G342" s="1459"/>
      <c r="H342" s="22">
        <f>SUM(D343:D346)</f>
        <v>0</v>
      </c>
      <c r="I342" s="22">
        <f>COUNT(D343:D346)*2</f>
        <v>0</v>
      </c>
      <c r="J342" s="4"/>
    </row>
    <row r="343" spans="1:10" ht="31.5" hidden="1">
      <c r="A343" s="20" t="s">
        <v>1798</v>
      </c>
      <c r="B343" s="92" t="s">
        <v>758</v>
      </c>
      <c r="C343" s="92" t="s">
        <v>2478</v>
      </c>
      <c r="D343" s="473"/>
      <c r="E343" s="21" t="s">
        <v>420</v>
      </c>
      <c r="F343" s="19"/>
      <c r="G343" s="44"/>
      <c r="J343" s="4"/>
    </row>
    <row r="344" spans="1:10" ht="47.25" hidden="1">
      <c r="A344" s="20" t="s">
        <v>1799</v>
      </c>
      <c r="B344" s="92" t="s">
        <v>761</v>
      </c>
      <c r="C344" s="16" t="s">
        <v>762</v>
      </c>
      <c r="D344" s="473"/>
      <c r="E344" s="21" t="s">
        <v>653</v>
      </c>
      <c r="F344" s="16" t="s">
        <v>763</v>
      </c>
      <c r="G344" s="44"/>
      <c r="J344" s="4"/>
    </row>
    <row r="345" spans="1:10" ht="30" hidden="1">
      <c r="A345" s="20"/>
      <c r="B345" s="92"/>
      <c r="C345" s="16" t="s">
        <v>764</v>
      </c>
      <c r="D345" s="473"/>
      <c r="E345" s="21" t="s">
        <v>420</v>
      </c>
      <c r="F345" s="21"/>
      <c r="G345" s="44"/>
      <c r="J345" s="4"/>
    </row>
    <row r="346" spans="1:10" ht="47.25" hidden="1">
      <c r="A346" s="20" t="s">
        <v>1803</v>
      </c>
      <c r="B346" s="92" t="s">
        <v>766</v>
      </c>
      <c r="C346" s="41" t="s">
        <v>767</v>
      </c>
      <c r="D346" s="473"/>
      <c r="E346" s="21" t="s">
        <v>341</v>
      </c>
      <c r="F346" s="19"/>
      <c r="G346" s="44"/>
      <c r="J346" s="4"/>
    </row>
    <row r="347" spans="1:10" ht="40.15" hidden="1" customHeight="1">
      <c r="A347" s="102" t="s">
        <v>85</v>
      </c>
      <c r="B347" s="1366" t="s">
        <v>84</v>
      </c>
      <c r="C347" s="1458"/>
      <c r="D347" s="1458"/>
      <c r="E347" s="1458"/>
      <c r="F347" s="1458"/>
      <c r="G347" s="1459"/>
      <c r="H347" s="22">
        <f>SUM(D348:D349)</f>
        <v>0</v>
      </c>
      <c r="I347" s="22">
        <f>COUNT(D348:D349)*2</f>
        <v>0</v>
      </c>
      <c r="J347" s="4"/>
    </row>
    <row r="348" spans="1:10" ht="75" hidden="1">
      <c r="A348" s="20" t="s">
        <v>768</v>
      </c>
      <c r="B348" s="204" t="s">
        <v>769</v>
      </c>
      <c r="C348" s="41" t="s">
        <v>770</v>
      </c>
      <c r="D348" s="473"/>
      <c r="E348" s="21" t="s">
        <v>540</v>
      </c>
      <c r="F348" s="23" t="s">
        <v>771</v>
      </c>
      <c r="G348" s="44"/>
      <c r="J348" s="4"/>
    </row>
    <row r="349" spans="1:10" ht="30" hidden="1">
      <c r="A349" s="20" t="s">
        <v>772</v>
      </c>
      <c r="B349" s="204" t="s">
        <v>773</v>
      </c>
      <c r="C349" s="19"/>
      <c r="D349" s="438"/>
      <c r="E349" s="21"/>
      <c r="F349" s="19"/>
      <c r="G349" s="19"/>
      <c r="H349" s="81"/>
      <c r="I349" s="81"/>
      <c r="J349" s="4"/>
    </row>
    <row r="350" spans="1:10" ht="21">
      <c r="A350" s="80"/>
      <c r="B350" s="1450" t="s">
        <v>774</v>
      </c>
      <c r="C350" s="1452"/>
      <c r="D350" s="1452"/>
      <c r="E350" s="1452"/>
      <c r="F350" s="1452"/>
      <c r="G350" s="1454"/>
      <c r="H350" s="22">
        <f>H351+H361+H370+H383+H386+H392+H404+H415+H430+H437+H452+H456+H465+H472+H509+H375</f>
        <v>46</v>
      </c>
      <c r="I350" s="22">
        <f>I351+I361+I370+I383+I386+I392+I404+I415+I430+I437+I452+I456+I465+I472+I509+I375</f>
        <v>92</v>
      </c>
    </row>
    <row r="351" spans="1:10" ht="36.950000000000003" customHeight="1">
      <c r="A351" s="1003" t="s">
        <v>1805</v>
      </c>
      <c r="B351" s="1302" t="s">
        <v>82</v>
      </c>
      <c r="C351" s="1303"/>
      <c r="D351" s="1303"/>
      <c r="E351" s="1303"/>
      <c r="F351" s="1303"/>
      <c r="G351" s="1304"/>
      <c r="H351" s="22">
        <f>SUM(D352:D360)</f>
        <v>5</v>
      </c>
      <c r="I351" s="22">
        <f>COUNT(D352:D360)*2</f>
        <v>10</v>
      </c>
    </row>
    <row r="352" spans="1:10" ht="31.5">
      <c r="A352" s="11" t="s">
        <v>1806</v>
      </c>
      <c r="B352" s="12" t="s">
        <v>776</v>
      </c>
      <c r="C352" s="16" t="s">
        <v>3816</v>
      </c>
      <c r="D352" s="473">
        <v>1</v>
      </c>
      <c r="E352" s="123" t="s">
        <v>648</v>
      </c>
      <c r="G352" s="44"/>
    </row>
    <row r="353" spans="1:10" ht="45">
      <c r="A353" s="11"/>
      <c r="B353" s="12"/>
      <c r="C353" s="16" t="s">
        <v>3817</v>
      </c>
      <c r="D353" s="473">
        <v>1</v>
      </c>
      <c r="E353" s="123" t="s">
        <v>648</v>
      </c>
      <c r="F353" s="16" t="s">
        <v>2480</v>
      </c>
      <c r="G353" s="44"/>
    </row>
    <row r="354" spans="1:10" ht="31.5" hidden="1">
      <c r="A354" s="20" t="s">
        <v>780</v>
      </c>
      <c r="B354" s="12" t="s">
        <v>781</v>
      </c>
      <c r="C354" s="92"/>
      <c r="D354" s="438"/>
      <c r="E354" s="21"/>
      <c r="F354" s="19"/>
      <c r="G354" s="19"/>
      <c r="H354" s="81"/>
      <c r="I354" s="81"/>
      <c r="J354" s="4"/>
    </row>
    <row r="355" spans="1:10" ht="31.5">
      <c r="A355" s="11" t="s">
        <v>1809</v>
      </c>
      <c r="B355" s="12" t="s">
        <v>783</v>
      </c>
      <c r="C355" s="23" t="s">
        <v>3818</v>
      </c>
      <c r="D355" s="473">
        <v>1</v>
      </c>
      <c r="E355" s="123" t="s">
        <v>653</v>
      </c>
      <c r="G355" s="44"/>
    </row>
    <row r="356" spans="1:10" ht="30">
      <c r="A356" s="11"/>
      <c r="B356" s="12"/>
      <c r="C356" s="34" t="s">
        <v>3819</v>
      </c>
      <c r="D356" s="473">
        <v>1</v>
      </c>
      <c r="E356" s="123" t="s">
        <v>653</v>
      </c>
      <c r="F356" s="23"/>
      <c r="G356" s="44"/>
    </row>
    <row r="357" spans="1:10" ht="15.75" hidden="1">
      <c r="A357" s="20"/>
      <c r="B357" s="12"/>
      <c r="C357" s="41" t="s">
        <v>2700</v>
      </c>
      <c r="D357" s="473"/>
      <c r="E357" s="123" t="s">
        <v>1745</v>
      </c>
      <c r="F357" s="23"/>
      <c r="G357" s="44"/>
      <c r="J357" s="4"/>
    </row>
    <row r="358" spans="1:10" ht="30" hidden="1">
      <c r="A358" s="20"/>
      <c r="B358" s="12"/>
      <c r="C358" s="16" t="s">
        <v>787</v>
      </c>
      <c r="D358" s="473"/>
      <c r="E358" s="123" t="s">
        <v>1745</v>
      </c>
      <c r="F358" s="23"/>
      <c r="G358" s="44"/>
      <c r="J358" s="4"/>
    </row>
    <row r="359" spans="1:10" ht="30" hidden="1">
      <c r="A359" s="20"/>
      <c r="B359" s="12"/>
      <c r="C359" s="16" t="s">
        <v>789</v>
      </c>
      <c r="D359" s="473"/>
      <c r="E359" s="29" t="s">
        <v>648</v>
      </c>
      <c r="F359" s="23"/>
      <c r="G359" s="44"/>
      <c r="J359" s="4"/>
    </row>
    <row r="360" spans="1:10" ht="47.25">
      <c r="A360" s="11" t="s">
        <v>1814</v>
      </c>
      <c r="B360" s="12" t="s">
        <v>795</v>
      </c>
      <c r="C360" s="23" t="s">
        <v>3820</v>
      </c>
      <c r="D360" s="473">
        <v>1</v>
      </c>
      <c r="E360" s="123" t="s">
        <v>379</v>
      </c>
      <c r="F360" s="19"/>
      <c r="G360" s="44"/>
    </row>
    <row r="361" spans="1:10" ht="36.950000000000003" customHeight="1">
      <c r="A361" s="1003" t="s">
        <v>1817</v>
      </c>
      <c r="B361" s="1366" t="s">
        <v>80</v>
      </c>
      <c r="C361" s="1458"/>
      <c r="D361" s="1458"/>
      <c r="E361" s="1458"/>
      <c r="F361" s="1458"/>
      <c r="G361" s="1459"/>
      <c r="H361" s="22">
        <f>SUM(D362:D369)</f>
        <v>2</v>
      </c>
      <c r="I361" s="22">
        <f>COUNT(D362:D369)*2</f>
        <v>4</v>
      </c>
    </row>
    <row r="362" spans="1:10" ht="105">
      <c r="A362" s="11" t="s">
        <v>1818</v>
      </c>
      <c r="B362" s="92" t="s">
        <v>798</v>
      </c>
      <c r="C362" s="23" t="s">
        <v>6971</v>
      </c>
      <c r="D362" s="473">
        <v>1</v>
      </c>
      <c r="E362" s="21" t="s">
        <v>653</v>
      </c>
      <c r="F362" s="23" t="s">
        <v>6972</v>
      </c>
      <c r="G362" s="44"/>
    </row>
    <row r="363" spans="1:10" ht="15.75" hidden="1">
      <c r="A363" s="20"/>
      <c r="B363" s="92"/>
      <c r="C363" s="23" t="s">
        <v>3821</v>
      </c>
      <c r="D363" s="473"/>
      <c r="E363" s="21" t="s">
        <v>653</v>
      </c>
      <c r="F363" s="19"/>
      <c r="G363" s="44"/>
      <c r="J363" s="4"/>
    </row>
    <row r="364" spans="1:10" ht="15.75" hidden="1">
      <c r="A364" s="20"/>
      <c r="B364" s="92"/>
      <c r="C364" s="23" t="s">
        <v>3822</v>
      </c>
      <c r="D364" s="473"/>
      <c r="E364" s="21" t="s">
        <v>653</v>
      </c>
      <c r="F364" s="19"/>
      <c r="G364" s="44"/>
      <c r="J364" s="4"/>
    </row>
    <row r="365" spans="1:10" ht="15.75" hidden="1">
      <c r="A365" s="20"/>
      <c r="B365" s="92"/>
      <c r="C365" s="23" t="s">
        <v>6589</v>
      </c>
      <c r="D365" s="473"/>
      <c r="E365" s="21" t="s">
        <v>653</v>
      </c>
      <c r="F365" s="19"/>
      <c r="G365" s="44"/>
      <c r="J365" s="4"/>
    </row>
    <row r="366" spans="1:10" ht="30" hidden="1">
      <c r="A366" s="20"/>
      <c r="B366" s="92"/>
      <c r="C366" s="23" t="s">
        <v>3823</v>
      </c>
      <c r="D366" s="473"/>
      <c r="E366" s="21" t="s">
        <v>653</v>
      </c>
      <c r="F366" s="19"/>
      <c r="G366" s="44"/>
      <c r="J366" s="4"/>
    </row>
    <row r="367" spans="1:10" ht="30" hidden="1">
      <c r="A367" s="20"/>
      <c r="B367" s="92"/>
      <c r="C367" s="23" t="s">
        <v>6590</v>
      </c>
      <c r="D367" s="473"/>
      <c r="E367" s="21" t="s">
        <v>653</v>
      </c>
      <c r="F367" s="19"/>
      <c r="G367" s="44"/>
      <c r="J367" s="4"/>
    </row>
    <row r="368" spans="1:10" ht="135">
      <c r="A368" s="11"/>
      <c r="B368" s="92"/>
      <c r="C368" s="23" t="s">
        <v>1826</v>
      </c>
      <c r="D368" s="473">
        <v>1</v>
      </c>
      <c r="E368" s="21" t="s">
        <v>653</v>
      </c>
      <c r="F368" s="34" t="s">
        <v>3824</v>
      </c>
      <c r="G368" s="44"/>
    </row>
    <row r="369" spans="1:10" ht="31.5" hidden="1">
      <c r="A369" s="20" t="s">
        <v>1828</v>
      </c>
      <c r="B369" s="92" t="s">
        <v>804</v>
      </c>
      <c r="C369" s="41" t="s">
        <v>3825</v>
      </c>
      <c r="D369" s="473"/>
      <c r="E369" s="247" t="s">
        <v>851</v>
      </c>
      <c r="F369" s="19"/>
      <c r="G369" s="44"/>
      <c r="J369" s="4"/>
    </row>
    <row r="370" spans="1:10" ht="36.950000000000003" customHeight="1">
      <c r="A370" s="1003" t="s">
        <v>1831</v>
      </c>
      <c r="B370" s="1366" t="s">
        <v>78</v>
      </c>
      <c r="C370" s="1458"/>
      <c r="D370" s="1458"/>
      <c r="E370" s="1458"/>
      <c r="F370" s="1458"/>
      <c r="G370" s="1459"/>
      <c r="H370" s="22">
        <f>SUM(D371:D374)</f>
        <v>1</v>
      </c>
      <c r="I370" s="22">
        <f>COUNT(D371:D373)*2</f>
        <v>2</v>
      </c>
    </row>
    <row r="371" spans="1:10" ht="47.25" hidden="1">
      <c r="A371" s="20" t="s">
        <v>1833</v>
      </c>
      <c r="B371" s="92" t="s">
        <v>807</v>
      </c>
      <c r="C371" s="92" t="s">
        <v>3826</v>
      </c>
      <c r="D371" s="473"/>
      <c r="E371" s="18" t="s">
        <v>540</v>
      </c>
      <c r="F371" s="19"/>
      <c r="G371" s="44"/>
      <c r="J371" s="685"/>
    </row>
    <row r="372" spans="1:10" ht="60">
      <c r="A372" s="11" t="s">
        <v>1839</v>
      </c>
      <c r="B372" s="23" t="s">
        <v>812</v>
      </c>
      <c r="C372" s="92" t="s">
        <v>3827</v>
      </c>
      <c r="D372" s="473">
        <v>1</v>
      </c>
      <c r="E372" s="13" t="s">
        <v>653</v>
      </c>
      <c r="F372" s="19"/>
      <c r="G372" s="44"/>
    </row>
    <row r="373" spans="1:10" ht="31.5" hidden="1">
      <c r="A373" s="20" t="s">
        <v>1854</v>
      </c>
      <c r="B373" s="92" t="s">
        <v>823</v>
      </c>
      <c r="C373" s="23" t="s">
        <v>3828</v>
      </c>
      <c r="D373" s="473"/>
      <c r="E373" s="21" t="s">
        <v>653</v>
      </c>
      <c r="F373" s="19"/>
      <c r="G373" s="44"/>
      <c r="J373" s="4"/>
    </row>
    <row r="374" spans="1:10" ht="31.5" hidden="1">
      <c r="A374" s="20" t="s">
        <v>825</v>
      </c>
      <c r="B374" s="92" t="s">
        <v>826</v>
      </c>
      <c r="C374" s="19"/>
      <c r="D374" s="438"/>
      <c r="E374" s="21"/>
      <c r="F374" s="19"/>
      <c r="G374" s="19"/>
      <c r="H374" s="81"/>
      <c r="I374" s="81"/>
      <c r="J374" s="4"/>
    </row>
    <row r="375" spans="1:10" ht="36.950000000000003" customHeight="1">
      <c r="A375" s="1003" t="s">
        <v>1858</v>
      </c>
      <c r="B375" s="1302" t="s">
        <v>76</v>
      </c>
      <c r="C375" s="1303"/>
      <c r="D375" s="1303"/>
      <c r="E375" s="1303"/>
      <c r="F375" s="1303"/>
      <c r="G375" s="1304"/>
      <c r="H375" s="22">
        <f>SUM(D376:D382)</f>
        <v>5</v>
      </c>
      <c r="I375" s="22">
        <f>COUNT(D376:D382)*2</f>
        <v>10</v>
      </c>
    </row>
    <row r="376" spans="1:10" ht="31.5">
      <c r="A376" s="11" t="s">
        <v>1859</v>
      </c>
      <c r="B376" s="12" t="s">
        <v>828</v>
      </c>
      <c r="C376" s="16" t="s">
        <v>829</v>
      </c>
      <c r="D376" s="435">
        <v>1</v>
      </c>
      <c r="E376" s="21" t="s">
        <v>379</v>
      </c>
      <c r="F376" s="16" t="s">
        <v>3829</v>
      </c>
      <c r="G376" s="44"/>
    </row>
    <row r="377" spans="1:10" ht="45" hidden="1">
      <c r="A377" s="20" t="s">
        <v>1861</v>
      </c>
      <c r="B377" s="16" t="s">
        <v>832</v>
      </c>
      <c r="C377" s="12" t="s">
        <v>2497</v>
      </c>
      <c r="D377" s="435"/>
      <c r="E377" s="21" t="s">
        <v>648</v>
      </c>
      <c r="F377" s="16" t="s">
        <v>836</v>
      </c>
      <c r="G377" s="44"/>
      <c r="J377" s="81"/>
    </row>
    <row r="378" spans="1:10" ht="47.25">
      <c r="A378" s="11" t="s">
        <v>1863</v>
      </c>
      <c r="B378" s="12" t="s">
        <v>838</v>
      </c>
      <c r="C378" s="16" t="s">
        <v>839</v>
      </c>
      <c r="D378" s="435">
        <v>1</v>
      </c>
      <c r="E378" s="21" t="s">
        <v>540</v>
      </c>
      <c r="F378" s="16" t="s">
        <v>841</v>
      </c>
      <c r="G378" s="44"/>
    </row>
    <row r="379" spans="1:10" ht="15.75">
      <c r="A379" s="11"/>
      <c r="B379" s="12"/>
      <c r="C379" s="16" t="s">
        <v>840</v>
      </c>
      <c r="D379" s="435">
        <v>1</v>
      </c>
      <c r="E379" s="21" t="s">
        <v>648</v>
      </c>
      <c r="F379" s="19"/>
      <c r="G379" s="44"/>
    </row>
    <row r="380" spans="1:10" ht="15.75" hidden="1">
      <c r="A380" s="20"/>
      <c r="B380" s="12"/>
      <c r="C380" s="16" t="s">
        <v>841</v>
      </c>
      <c r="D380" s="435"/>
      <c r="E380" s="21" t="s">
        <v>540</v>
      </c>
      <c r="F380" s="19"/>
      <c r="G380" s="44"/>
      <c r="J380" s="4"/>
    </row>
    <row r="381" spans="1:10" ht="30">
      <c r="A381" s="11" t="s">
        <v>1865</v>
      </c>
      <c r="B381" s="12" t="s">
        <v>843</v>
      </c>
      <c r="C381" s="16" t="s">
        <v>844</v>
      </c>
      <c r="D381" s="435">
        <v>1</v>
      </c>
      <c r="E381" s="21" t="s">
        <v>653</v>
      </c>
      <c r="F381" s="16" t="s">
        <v>845</v>
      </c>
      <c r="G381" s="44"/>
    </row>
    <row r="382" spans="1:10" ht="31.5">
      <c r="A382" s="11" t="s">
        <v>1866</v>
      </c>
      <c r="B382" s="12" t="s">
        <v>847</v>
      </c>
      <c r="C382" s="214" t="s">
        <v>848</v>
      </c>
      <c r="D382" s="435">
        <v>1</v>
      </c>
      <c r="E382" s="21" t="s">
        <v>653</v>
      </c>
      <c r="F382" s="16"/>
      <c r="G382" s="44"/>
    </row>
    <row r="383" spans="1:10" ht="36.950000000000003" customHeight="1">
      <c r="A383" s="1003" t="s">
        <v>1868</v>
      </c>
      <c r="B383" s="1302" t="s">
        <v>74</v>
      </c>
      <c r="C383" s="1303"/>
      <c r="D383" s="1303"/>
      <c r="E383" s="1303"/>
      <c r="F383" s="1303"/>
      <c r="G383" s="1304"/>
      <c r="H383" s="22">
        <f>SUM(D384:D385)</f>
        <v>2</v>
      </c>
      <c r="I383" s="22">
        <f>COUNT(D384:D385)*2</f>
        <v>4</v>
      </c>
    </row>
    <row r="384" spans="1:10" ht="45">
      <c r="A384" s="11" t="s">
        <v>1870</v>
      </c>
      <c r="B384" s="16" t="s">
        <v>854</v>
      </c>
      <c r="C384" s="126" t="s">
        <v>855</v>
      </c>
      <c r="D384" s="473">
        <v>1</v>
      </c>
      <c r="E384" s="21" t="s">
        <v>379</v>
      </c>
      <c r="F384" s="19"/>
      <c r="G384" s="44"/>
    </row>
    <row r="385" spans="1:10" ht="30">
      <c r="A385" s="11" t="s">
        <v>1872</v>
      </c>
      <c r="B385" s="16" t="s">
        <v>858</v>
      </c>
      <c r="C385" s="16" t="s">
        <v>859</v>
      </c>
      <c r="D385" s="473">
        <v>1</v>
      </c>
      <c r="E385" s="21" t="s">
        <v>379</v>
      </c>
      <c r="F385" s="19"/>
      <c r="G385" s="44"/>
    </row>
    <row r="386" spans="1:10" ht="40.15" hidden="1" customHeight="1">
      <c r="A386" s="102" t="s">
        <v>1875</v>
      </c>
      <c r="B386" s="1366" t="s">
        <v>72</v>
      </c>
      <c r="C386" s="1458"/>
      <c r="D386" s="1458"/>
      <c r="E386" s="1458"/>
      <c r="F386" s="1458"/>
      <c r="G386" s="1459"/>
      <c r="H386" s="22">
        <f>SUM(D387:D391)</f>
        <v>0</v>
      </c>
      <c r="I386" s="22">
        <f>COUNT(D387:D391)*2</f>
        <v>0</v>
      </c>
      <c r="J386" s="81"/>
    </row>
    <row r="387" spans="1:10" ht="30" hidden="1">
      <c r="A387" s="20" t="s">
        <v>1877</v>
      </c>
      <c r="B387" s="23" t="s">
        <v>861</v>
      </c>
      <c r="C387" s="41" t="s">
        <v>2499</v>
      </c>
      <c r="D387" s="473"/>
      <c r="E387" s="21" t="s">
        <v>648</v>
      </c>
      <c r="F387" s="19"/>
      <c r="G387" s="44"/>
      <c r="J387" s="4"/>
    </row>
    <row r="388" spans="1:10" ht="30" hidden="1">
      <c r="A388" s="20" t="s">
        <v>1881</v>
      </c>
      <c r="B388" s="23" t="s">
        <v>864</v>
      </c>
      <c r="C388" s="23" t="s">
        <v>865</v>
      </c>
      <c r="D388" s="473"/>
      <c r="E388" s="21" t="s">
        <v>648</v>
      </c>
      <c r="F388" s="19"/>
      <c r="G388" s="44"/>
      <c r="J388" s="81"/>
    </row>
    <row r="389" spans="1:10" ht="30" hidden="1">
      <c r="A389" s="20"/>
      <c r="B389" s="23"/>
      <c r="C389" s="16" t="s">
        <v>866</v>
      </c>
      <c r="D389" s="473"/>
      <c r="E389" s="21" t="s">
        <v>540</v>
      </c>
      <c r="F389" s="19"/>
      <c r="G389" s="44"/>
      <c r="J389" s="81"/>
    </row>
    <row r="390" spans="1:10" ht="30" hidden="1">
      <c r="A390" s="20"/>
      <c r="B390" s="23"/>
      <c r="C390" s="16" t="s">
        <v>867</v>
      </c>
      <c r="D390" s="473"/>
      <c r="E390" s="21" t="s">
        <v>648</v>
      </c>
      <c r="F390" s="19"/>
      <c r="G390" s="44"/>
      <c r="J390" s="4"/>
    </row>
    <row r="391" spans="1:10" hidden="1">
      <c r="A391" s="20"/>
      <c r="B391" s="23"/>
      <c r="C391" s="16" t="s">
        <v>2500</v>
      </c>
      <c r="D391" s="473"/>
      <c r="E391" s="21" t="s">
        <v>271</v>
      </c>
      <c r="F391" s="19"/>
      <c r="G391" s="44"/>
      <c r="J391" s="4"/>
    </row>
    <row r="392" spans="1:10" ht="36.950000000000003" customHeight="1">
      <c r="A392" s="1003" t="s">
        <v>1885</v>
      </c>
      <c r="B392" s="1302" t="s">
        <v>70</v>
      </c>
      <c r="C392" s="1303"/>
      <c r="D392" s="1303"/>
      <c r="E392" s="1303"/>
      <c r="F392" s="1303"/>
      <c r="G392" s="1304"/>
      <c r="H392" s="22">
        <f>SUM(D393:D403)</f>
        <v>5</v>
      </c>
      <c r="I392" s="22">
        <f>COUNT(D393:D403)*2</f>
        <v>10</v>
      </c>
    </row>
    <row r="393" spans="1:10" ht="75">
      <c r="A393" s="11" t="s">
        <v>1887</v>
      </c>
      <c r="B393" s="12" t="s">
        <v>2964</v>
      </c>
      <c r="C393" s="16" t="s">
        <v>871</v>
      </c>
      <c r="D393" s="473">
        <v>1</v>
      </c>
      <c r="E393" s="21" t="s">
        <v>271</v>
      </c>
      <c r="F393" s="16" t="s">
        <v>2965</v>
      </c>
      <c r="G393" s="44"/>
    </row>
    <row r="394" spans="1:10" ht="45">
      <c r="A394" s="11"/>
      <c r="B394" s="12"/>
      <c r="C394" s="16" t="s">
        <v>873</v>
      </c>
      <c r="D394" s="473">
        <v>1</v>
      </c>
      <c r="E394" s="21" t="s">
        <v>540</v>
      </c>
      <c r="F394" s="16" t="s">
        <v>874</v>
      </c>
      <c r="G394" s="44"/>
    </row>
    <row r="395" spans="1:10" ht="45" hidden="1">
      <c r="A395" s="20"/>
      <c r="B395" s="12"/>
      <c r="C395" s="16" t="s">
        <v>875</v>
      </c>
      <c r="D395" s="473"/>
      <c r="E395" s="21" t="s">
        <v>540</v>
      </c>
      <c r="F395" s="16" t="s">
        <v>876</v>
      </c>
      <c r="G395" s="44"/>
      <c r="J395" s="4"/>
    </row>
    <row r="396" spans="1:10" ht="47.25" hidden="1">
      <c r="A396" s="20" t="s">
        <v>1891</v>
      </c>
      <c r="B396" s="12" t="s">
        <v>878</v>
      </c>
      <c r="C396" s="12" t="s">
        <v>879</v>
      </c>
      <c r="D396" s="473"/>
      <c r="E396" s="21" t="s">
        <v>648</v>
      </c>
      <c r="F396" s="19"/>
      <c r="G396" s="44"/>
      <c r="J396" s="4"/>
    </row>
    <row r="397" spans="1:10" ht="30" hidden="1">
      <c r="A397" s="20"/>
      <c r="B397" s="12"/>
      <c r="C397" s="16" t="s">
        <v>880</v>
      </c>
      <c r="D397" s="473"/>
      <c r="E397" s="21" t="s">
        <v>653</v>
      </c>
      <c r="F397" s="19"/>
      <c r="G397" s="44"/>
      <c r="J397" s="4"/>
    </row>
    <row r="398" spans="1:10" ht="31.5">
      <c r="A398" s="11" t="s">
        <v>1893</v>
      </c>
      <c r="B398" s="12" t="s">
        <v>882</v>
      </c>
      <c r="C398" s="218" t="s">
        <v>883</v>
      </c>
      <c r="D398" s="473">
        <v>1</v>
      </c>
      <c r="E398" s="21" t="s">
        <v>379</v>
      </c>
      <c r="F398" s="16"/>
      <c r="G398" s="44"/>
    </row>
    <row r="399" spans="1:10" ht="45">
      <c r="A399" s="11"/>
      <c r="B399" s="12"/>
      <c r="C399" s="16" t="s">
        <v>884</v>
      </c>
      <c r="D399" s="473">
        <v>1</v>
      </c>
      <c r="E399" s="21" t="s">
        <v>341</v>
      </c>
      <c r="F399" s="16" t="s">
        <v>2710</v>
      </c>
      <c r="G399" s="44"/>
    </row>
    <row r="400" spans="1:10" ht="45" hidden="1">
      <c r="A400" s="20"/>
      <c r="B400" s="12"/>
      <c r="C400" s="16" t="s">
        <v>886</v>
      </c>
      <c r="D400" s="473"/>
      <c r="E400" s="21" t="s">
        <v>341</v>
      </c>
      <c r="F400" s="23" t="s">
        <v>887</v>
      </c>
      <c r="G400" s="44"/>
      <c r="J400" s="4"/>
    </row>
    <row r="401" spans="1:10" ht="30" hidden="1">
      <c r="A401" s="20"/>
      <c r="B401" s="12"/>
      <c r="C401" s="16" t="s">
        <v>888</v>
      </c>
      <c r="D401" s="473"/>
      <c r="E401" s="21" t="s">
        <v>653</v>
      </c>
      <c r="F401" s="16"/>
      <c r="G401" s="44"/>
      <c r="J401" s="4"/>
    </row>
    <row r="402" spans="1:10" ht="43.5" customHeight="1">
      <c r="A402" s="11" t="s">
        <v>1896</v>
      </c>
      <c r="B402" s="12" t="s">
        <v>890</v>
      </c>
      <c r="C402" s="165" t="s">
        <v>891</v>
      </c>
      <c r="D402" s="473">
        <v>1</v>
      </c>
      <c r="E402" s="21" t="s">
        <v>271</v>
      </c>
      <c r="F402" s="19"/>
      <c r="G402" s="44"/>
    </row>
    <row r="403" spans="1:10" ht="31.5" hidden="1">
      <c r="A403" s="20" t="s">
        <v>1899</v>
      </c>
      <c r="B403" s="12" t="s">
        <v>893</v>
      </c>
      <c r="C403" s="16" t="s">
        <v>6846</v>
      </c>
      <c r="D403" s="473"/>
      <c r="E403" s="21" t="s">
        <v>895</v>
      </c>
      <c r="F403" s="19"/>
      <c r="G403" s="44"/>
      <c r="J403" s="81"/>
    </row>
    <row r="404" spans="1:10" ht="36.950000000000003" customHeight="1">
      <c r="A404" s="1003" t="s">
        <v>1900</v>
      </c>
      <c r="B404" s="1366" t="s">
        <v>68</v>
      </c>
      <c r="C404" s="1458"/>
      <c r="D404" s="1458"/>
      <c r="E404" s="1458"/>
      <c r="F404" s="1458"/>
      <c r="G404" s="1459"/>
      <c r="H404" s="22">
        <f>SUM(D405:D414)</f>
        <v>5</v>
      </c>
      <c r="I404" s="22">
        <f>COUNT(D405:D414)*2</f>
        <v>10</v>
      </c>
    </row>
    <row r="405" spans="1:10" ht="47.25">
      <c r="A405" s="11" t="s">
        <v>1902</v>
      </c>
      <c r="B405" s="12" t="s">
        <v>897</v>
      </c>
      <c r="C405" s="23" t="s">
        <v>3280</v>
      </c>
      <c r="D405" s="473">
        <v>1</v>
      </c>
      <c r="E405" s="21" t="s">
        <v>648</v>
      </c>
      <c r="F405" s="34" t="s">
        <v>6817</v>
      </c>
      <c r="G405" s="44"/>
    </row>
    <row r="406" spans="1:10" ht="31.5" hidden="1">
      <c r="A406" s="20" t="s">
        <v>1905</v>
      </c>
      <c r="B406" s="12" t="s">
        <v>901</v>
      </c>
      <c r="C406" s="16" t="s">
        <v>902</v>
      </c>
      <c r="D406" s="473"/>
      <c r="E406" s="21" t="s">
        <v>648</v>
      </c>
      <c r="F406" s="41" t="s">
        <v>3830</v>
      </c>
      <c r="G406" s="44"/>
      <c r="J406" s="81"/>
    </row>
    <row r="407" spans="1:10" ht="31.5" hidden="1">
      <c r="A407" s="20" t="s">
        <v>1907</v>
      </c>
      <c r="B407" s="12" t="s">
        <v>905</v>
      </c>
      <c r="D407" s="438"/>
      <c r="E407" s="21"/>
      <c r="F407" s="19"/>
      <c r="G407" s="19"/>
      <c r="H407" s="81"/>
      <c r="I407" s="81"/>
      <c r="J407" s="4"/>
    </row>
    <row r="408" spans="1:10" ht="31.5">
      <c r="A408" s="11" t="s">
        <v>1908</v>
      </c>
      <c r="B408" s="42" t="s">
        <v>909</v>
      </c>
      <c r="C408" s="34" t="s">
        <v>3831</v>
      </c>
      <c r="D408" s="473">
        <v>1</v>
      </c>
      <c r="E408" s="21" t="s">
        <v>648</v>
      </c>
      <c r="F408" s="19"/>
      <c r="G408" s="44"/>
    </row>
    <row r="409" spans="1:10" ht="31.5" hidden="1">
      <c r="A409" s="20" t="s">
        <v>1913</v>
      </c>
      <c r="B409" s="12" t="s">
        <v>913</v>
      </c>
      <c r="C409" s="41" t="s">
        <v>3832</v>
      </c>
      <c r="D409" s="473"/>
      <c r="E409" s="21" t="s">
        <v>369</v>
      </c>
      <c r="F409" s="18" t="s">
        <v>6816</v>
      </c>
      <c r="G409" s="44"/>
      <c r="J409" s="4"/>
    </row>
    <row r="410" spans="1:10" ht="60">
      <c r="A410" s="11" t="s">
        <v>1916</v>
      </c>
      <c r="B410" s="12" t="s">
        <v>917</v>
      </c>
      <c r="C410" s="34" t="s">
        <v>3833</v>
      </c>
      <c r="D410" s="473">
        <v>1</v>
      </c>
      <c r="E410" s="21" t="s">
        <v>648</v>
      </c>
      <c r="F410" s="13" t="s">
        <v>6591</v>
      </c>
      <c r="G410" s="44"/>
    </row>
    <row r="411" spans="1:10" ht="60">
      <c r="A411" s="11"/>
      <c r="B411" s="12"/>
      <c r="C411" s="34" t="s">
        <v>3834</v>
      </c>
      <c r="D411" s="473">
        <v>1</v>
      </c>
      <c r="E411" s="21" t="s">
        <v>648</v>
      </c>
      <c r="F411" s="96" t="s">
        <v>6973</v>
      </c>
      <c r="G411" s="44"/>
    </row>
    <row r="412" spans="1:10" ht="45">
      <c r="A412" s="11"/>
      <c r="B412" s="12"/>
      <c r="C412" s="34" t="s">
        <v>3835</v>
      </c>
      <c r="D412" s="473">
        <v>1</v>
      </c>
      <c r="E412" s="21" t="s">
        <v>648</v>
      </c>
      <c r="F412" s="16" t="s">
        <v>6592</v>
      </c>
      <c r="G412" s="44"/>
    </row>
    <row r="413" spans="1:10" ht="30" hidden="1">
      <c r="A413" s="20"/>
      <c r="B413" s="12"/>
      <c r="C413" s="23" t="s">
        <v>920</v>
      </c>
      <c r="D413" s="473"/>
      <c r="E413" s="21" t="s">
        <v>648</v>
      </c>
      <c r="F413" s="19"/>
      <c r="G413" s="44"/>
      <c r="J413" s="4"/>
    </row>
    <row r="414" spans="1:10" ht="47.25" hidden="1">
      <c r="A414" s="20" t="s">
        <v>1920</v>
      </c>
      <c r="B414" s="12" t="s">
        <v>922</v>
      </c>
      <c r="C414" s="58" t="s">
        <v>2508</v>
      </c>
      <c r="D414" s="473"/>
      <c r="E414" s="21" t="s">
        <v>341</v>
      </c>
      <c r="F414" s="19"/>
      <c r="G414" s="44"/>
      <c r="J414" s="4"/>
    </row>
    <row r="415" spans="1:10" ht="36.950000000000003" customHeight="1">
      <c r="A415" s="1003" t="s">
        <v>1921</v>
      </c>
      <c r="B415" s="1302" t="s">
        <v>66</v>
      </c>
      <c r="C415" s="1303"/>
      <c r="D415" s="1303"/>
      <c r="E415" s="1303"/>
      <c r="F415" s="1303"/>
      <c r="G415" s="1304"/>
      <c r="H415" s="22">
        <f>SUM(D416:D425)</f>
        <v>2</v>
      </c>
      <c r="I415" s="22">
        <f>COUNT(D416:D425)*2</f>
        <v>4</v>
      </c>
    </row>
    <row r="416" spans="1:10" ht="31.5" hidden="1">
      <c r="A416" s="20" t="s">
        <v>1922</v>
      </c>
      <c r="B416" s="12" t="s">
        <v>925</v>
      </c>
      <c r="C416" s="16" t="s">
        <v>2509</v>
      </c>
      <c r="D416" s="473"/>
      <c r="E416" s="21" t="s">
        <v>540</v>
      </c>
      <c r="F416" s="19"/>
      <c r="G416" s="44"/>
      <c r="J416" s="4"/>
    </row>
    <row r="417" spans="1:10" ht="30" hidden="1">
      <c r="A417" s="20"/>
      <c r="B417" s="12"/>
      <c r="C417" s="191" t="s">
        <v>928</v>
      </c>
      <c r="D417" s="473"/>
      <c r="E417" s="21" t="s">
        <v>540</v>
      </c>
      <c r="F417" s="19"/>
      <c r="G417" s="44"/>
      <c r="J417" s="4"/>
    </row>
    <row r="418" spans="1:10" ht="30" hidden="1">
      <c r="A418" s="20"/>
      <c r="B418" s="12"/>
      <c r="C418" s="191" t="s">
        <v>929</v>
      </c>
      <c r="D418" s="473"/>
      <c r="E418" s="21" t="s">
        <v>432</v>
      </c>
      <c r="F418" s="19"/>
      <c r="G418" s="44"/>
      <c r="J418" s="4"/>
    </row>
    <row r="419" spans="1:10" ht="30" hidden="1">
      <c r="A419" s="20"/>
      <c r="B419" s="12"/>
      <c r="C419" s="194" t="s">
        <v>930</v>
      </c>
      <c r="D419" s="473"/>
      <c r="E419" s="21" t="s">
        <v>540</v>
      </c>
      <c r="F419" s="19"/>
      <c r="G419" s="44"/>
      <c r="J419" s="4"/>
    </row>
    <row r="420" spans="1:10" ht="47.25">
      <c r="A420" s="11" t="s">
        <v>1923</v>
      </c>
      <c r="B420" s="12" t="s">
        <v>932</v>
      </c>
      <c r="C420" s="16" t="s">
        <v>933</v>
      </c>
      <c r="D420" s="473">
        <v>1</v>
      </c>
      <c r="E420" s="21" t="s">
        <v>934</v>
      </c>
      <c r="F420" s="16" t="s">
        <v>6593</v>
      </c>
      <c r="G420" s="44"/>
    </row>
    <row r="421" spans="1:10" ht="45">
      <c r="A421" s="11"/>
      <c r="B421" s="12"/>
      <c r="C421" s="34" t="s">
        <v>936</v>
      </c>
      <c r="D421" s="473">
        <v>1</v>
      </c>
      <c r="E421" s="21" t="s">
        <v>648</v>
      </c>
      <c r="F421" s="16" t="s">
        <v>6593</v>
      </c>
      <c r="G421" s="44"/>
    </row>
    <row r="422" spans="1:10" ht="30" hidden="1">
      <c r="A422" s="20"/>
      <c r="B422" s="12"/>
      <c r="C422" s="16" t="s">
        <v>937</v>
      </c>
      <c r="D422" s="473"/>
      <c r="E422" s="21" t="s">
        <v>540</v>
      </c>
      <c r="F422" s="16"/>
      <c r="G422" s="44"/>
      <c r="J422" s="4"/>
    </row>
    <row r="423" spans="1:10" ht="31.5" hidden="1">
      <c r="A423" s="20" t="s">
        <v>1924</v>
      </c>
      <c r="B423" s="12" t="s">
        <v>939</v>
      </c>
      <c r="C423" s="202" t="s">
        <v>3836</v>
      </c>
      <c r="D423" s="473"/>
      <c r="E423" s="21" t="s">
        <v>895</v>
      </c>
      <c r="F423" s="19"/>
      <c r="G423" s="44"/>
      <c r="J423" s="4"/>
    </row>
    <row r="424" spans="1:10" ht="30" hidden="1">
      <c r="A424" s="20"/>
      <c r="B424" s="12"/>
      <c r="C424" s="41" t="s">
        <v>2511</v>
      </c>
      <c r="D424" s="473"/>
      <c r="E424" s="21" t="s">
        <v>653</v>
      </c>
      <c r="F424" s="19"/>
      <c r="G424" s="44"/>
      <c r="J424" s="4"/>
    </row>
    <row r="425" spans="1:10" ht="30" hidden="1">
      <c r="A425" s="20"/>
      <c r="B425" s="12"/>
      <c r="C425" s="41" t="s">
        <v>2512</v>
      </c>
      <c r="D425" s="473"/>
      <c r="E425" s="21" t="s">
        <v>432</v>
      </c>
      <c r="F425" s="19"/>
      <c r="G425" s="44"/>
      <c r="J425" s="4"/>
    </row>
    <row r="426" spans="1:10" ht="40.15" hidden="1" customHeight="1">
      <c r="A426" s="137" t="s">
        <v>1925</v>
      </c>
      <c r="B426" s="1366" t="s">
        <v>64</v>
      </c>
      <c r="C426" s="1458"/>
      <c r="D426" s="1458"/>
      <c r="E426" s="1458"/>
      <c r="F426" s="1458"/>
      <c r="G426" s="1459"/>
      <c r="H426" s="81">
        <f>SUM(D427:D429)</f>
        <v>0</v>
      </c>
      <c r="I426" s="81">
        <f>COUNT(D427:D429)*2</f>
        <v>0</v>
      </c>
      <c r="J426" s="4"/>
    </row>
    <row r="427" spans="1:10" ht="45" hidden="1">
      <c r="A427" s="20" t="s">
        <v>1926</v>
      </c>
      <c r="B427" s="23" t="s">
        <v>943</v>
      </c>
      <c r="C427" s="19"/>
      <c r="D427" s="438"/>
      <c r="E427" s="21"/>
      <c r="F427" s="19"/>
      <c r="G427" s="19"/>
      <c r="H427" s="81"/>
      <c r="I427" s="81"/>
      <c r="J427" s="4"/>
    </row>
    <row r="428" spans="1:10" ht="30" hidden="1">
      <c r="A428" s="20" t="s">
        <v>944</v>
      </c>
      <c r="B428" s="23" t="s">
        <v>945</v>
      </c>
      <c r="C428" s="19"/>
      <c r="D428" s="438"/>
      <c r="E428" s="21"/>
      <c r="F428" s="19"/>
      <c r="G428" s="19"/>
      <c r="H428" s="81"/>
      <c r="I428" s="81"/>
      <c r="J428" s="4"/>
    </row>
    <row r="429" spans="1:10" ht="63" hidden="1">
      <c r="A429" s="20" t="s">
        <v>1927</v>
      </c>
      <c r="B429" s="92" t="s">
        <v>947</v>
      </c>
      <c r="C429" s="19"/>
      <c r="D429" s="438"/>
      <c r="E429" s="21"/>
      <c r="F429" s="19"/>
      <c r="G429" s="19"/>
      <c r="H429" s="81"/>
      <c r="I429" s="81"/>
      <c r="J429" s="4"/>
    </row>
    <row r="430" spans="1:10" ht="40.15" hidden="1" customHeight="1">
      <c r="A430" s="102" t="s">
        <v>2513</v>
      </c>
      <c r="B430" s="1302" t="s">
        <v>62</v>
      </c>
      <c r="C430" s="1303"/>
      <c r="D430" s="1303"/>
      <c r="E430" s="1303"/>
      <c r="F430" s="1303"/>
      <c r="G430" s="1304"/>
      <c r="H430" s="22">
        <f>SUM(D431:D436)</f>
        <v>0</v>
      </c>
      <c r="I430" s="22">
        <f>COUNT(D431:D436)*2</f>
        <v>0</v>
      </c>
      <c r="J430" s="4"/>
    </row>
    <row r="431" spans="1:10" ht="31.5" hidden="1">
      <c r="A431" s="20" t="s">
        <v>1929</v>
      </c>
      <c r="B431" s="12" t="s">
        <v>949</v>
      </c>
      <c r="C431" s="19"/>
      <c r="D431" s="438"/>
      <c r="E431" s="21"/>
      <c r="F431" s="19"/>
      <c r="G431" s="19"/>
      <c r="H431" s="81"/>
      <c r="I431" s="81"/>
      <c r="J431" s="4"/>
    </row>
    <row r="432" spans="1:10" ht="31.5" hidden="1">
      <c r="A432" s="20" t="s">
        <v>1930</v>
      </c>
      <c r="B432" s="12" t="s">
        <v>956</v>
      </c>
      <c r="C432" s="19"/>
      <c r="D432" s="438"/>
      <c r="E432" s="21"/>
      <c r="F432" s="19"/>
      <c r="G432" s="19"/>
      <c r="H432" s="81"/>
      <c r="I432" s="81"/>
      <c r="J432" s="4"/>
    </row>
    <row r="433" spans="1:10" ht="31.5" hidden="1">
      <c r="A433" s="20" t="s">
        <v>2514</v>
      </c>
      <c r="B433" s="12" t="s">
        <v>962</v>
      </c>
      <c r="C433" s="16" t="s">
        <v>968</v>
      </c>
      <c r="D433" s="473"/>
      <c r="E433" s="29" t="s">
        <v>540</v>
      </c>
      <c r="F433" s="19"/>
      <c r="G433" s="44"/>
      <c r="J433" s="4"/>
    </row>
    <row r="434" spans="1:10" ht="30" hidden="1">
      <c r="A434" s="20"/>
      <c r="B434" s="12"/>
      <c r="C434" s="16" t="s">
        <v>967</v>
      </c>
      <c r="D434" s="473"/>
      <c r="E434" s="21" t="s">
        <v>540</v>
      </c>
      <c r="F434" s="19"/>
      <c r="G434" s="44"/>
      <c r="J434" s="4"/>
    </row>
    <row r="435" spans="1:10" ht="63" hidden="1">
      <c r="A435" s="20" t="s">
        <v>1931</v>
      </c>
      <c r="B435" s="42" t="s">
        <v>970</v>
      </c>
      <c r="C435" s="19"/>
      <c r="D435" s="438"/>
      <c r="E435" s="21"/>
      <c r="F435" s="19"/>
      <c r="G435" s="19"/>
      <c r="H435" s="81"/>
      <c r="I435" s="81"/>
      <c r="J435" s="4"/>
    </row>
    <row r="436" spans="1:10" ht="31.5" hidden="1">
      <c r="A436" s="20" t="s">
        <v>1933</v>
      </c>
      <c r="B436" s="12" t="s">
        <v>981</v>
      </c>
      <c r="C436" s="19"/>
      <c r="D436" s="438"/>
      <c r="E436" s="21"/>
      <c r="F436" s="19"/>
      <c r="G436" s="19"/>
      <c r="H436" s="81"/>
      <c r="I436" s="81"/>
      <c r="J436" s="4"/>
    </row>
    <row r="437" spans="1:10" ht="40.15" hidden="1" customHeight="1">
      <c r="A437" s="102" t="s">
        <v>1934</v>
      </c>
      <c r="B437" s="1366" t="s">
        <v>60</v>
      </c>
      <c r="C437" s="1458"/>
      <c r="D437" s="1458"/>
      <c r="E437" s="1458"/>
      <c r="F437" s="1458"/>
      <c r="G437" s="1459"/>
      <c r="H437" s="22">
        <f>SUM(D438:D440)</f>
        <v>0</v>
      </c>
      <c r="I437" s="22">
        <f>COUNT(D438:D440)*2</f>
        <v>0</v>
      </c>
      <c r="J437" s="4"/>
    </row>
    <row r="438" spans="1:10" ht="31.5" hidden="1">
      <c r="A438" s="20" t="s">
        <v>1935</v>
      </c>
      <c r="B438" s="92" t="s">
        <v>990</v>
      </c>
      <c r="C438" s="169" t="s">
        <v>6847</v>
      </c>
      <c r="D438" s="473"/>
      <c r="E438" s="21" t="s">
        <v>341</v>
      </c>
      <c r="F438" s="19"/>
      <c r="G438" s="44"/>
      <c r="J438" s="4"/>
    </row>
    <row r="439" spans="1:10" ht="31.5" hidden="1">
      <c r="A439" s="20" t="s">
        <v>992</v>
      </c>
      <c r="B439" s="92" t="s">
        <v>993</v>
      </c>
      <c r="C439" s="19"/>
      <c r="D439" s="438"/>
      <c r="E439" s="21"/>
      <c r="F439" s="19"/>
      <c r="G439" s="19"/>
      <c r="H439" s="81"/>
      <c r="I439" s="81"/>
      <c r="J439" s="4"/>
    </row>
    <row r="440" spans="1:10" ht="31.5" hidden="1">
      <c r="A440" s="20" t="s">
        <v>1936</v>
      </c>
      <c r="B440" s="92" t="s">
        <v>995</v>
      </c>
      <c r="C440" s="41" t="s">
        <v>1937</v>
      </c>
      <c r="D440" s="473"/>
      <c r="E440" s="21" t="s">
        <v>540</v>
      </c>
      <c r="F440" s="19"/>
      <c r="G440" s="44"/>
      <c r="J440" s="4"/>
    </row>
    <row r="441" spans="1:10" ht="40.15" hidden="1" customHeight="1">
      <c r="A441" s="137" t="s">
        <v>1939</v>
      </c>
      <c r="B441" s="1366" t="s">
        <v>58</v>
      </c>
      <c r="C441" s="1458"/>
      <c r="D441" s="1458"/>
      <c r="E441" s="1458"/>
      <c r="F441" s="1458"/>
      <c r="G441" s="1459"/>
      <c r="H441" s="81">
        <f>SUM(D442:D451)</f>
        <v>0</v>
      </c>
      <c r="I441" s="81">
        <f>COUNT(D442:D451)*2</f>
        <v>0</v>
      </c>
      <c r="J441" s="4"/>
    </row>
    <row r="442" spans="1:10" ht="31.5" hidden="1">
      <c r="A442" s="20" t="s">
        <v>997</v>
      </c>
      <c r="B442" s="92" t="s">
        <v>998</v>
      </c>
      <c r="C442" s="19"/>
      <c r="D442" s="438"/>
      <c r="E442" s="21"/>
      <c r="F442" s="19"/>
      <c r="G442" s="19"/>
      <c r="H442" s="81"/>
      <c r="I442" s="81"/>
      <c r="J442" s="4"/>
    </row>
    <row r="443" spans="1:10" ht="31.5" hidden="1">
      <c r="A443" s="20" t="s">
        <v>999</v>
      </c>
      <c r="B443" s="92" t="s">
        <v>1000</v>
      </c>
      <c r="C443" s="19"/>
      <c r="D443" s="438"/>
      <c r="E443" s="21"/>
      <c r="F443" s="19"/>
      <c r="G443" s="19"/>
      <c r="H443" s="81"/>
      <c r="I443" s="81"/>
      <c r="J443" s="4"/>
    </row>
    <row r="444" spans="1:10" ht="31.5" hidden="1">
      <c r="A444" s="20" t="s">
        <v>1001</v>
      </c>
      <c r="B444" s="92" t="s">
        <v>1002</v>
      </c>
      <c r="C444" s="19"/>
      <c r="D444" s="438"/>
      <c r="E444" s="21"/>
      <c r="F444" s="19"/>
      <c r="G444" s="19"/>
      <c r="H444" s="81"/>
      <c r="I444" s="81"/>
      <c r="J444" s="4"/>
    </row>
    <row r="445" spans="1:10" ht="31.5" hidden="1">
      <c r="A445" s="20" t="s">
        <v>1003</v>
      </c>
      <c r="B445" s="92" t="s">
        <v>1004</v>
      </c>
      <c r="C445" s="19"/>
      <c r="D445" s="438"/>
      <c r="E445" s="21"/>
      <c r="F445" s="19"/>
      <c r="G445" s="19"/>
      <c r="H445" s="81"/>
      <c r="I445" s="81"/>
      <c r="J445" s="4"/>
    </row>
    <row r="446" spans="1:10" ht="47.25" hidden="1">
      <c r="A446" s="20" t="s">
        <v>1940</v>
      </c>
      <c r="B446" s="92" t="s">
        <v>1006</v>
      </c>
      <c r="C446" s="19"/>
      <c r="D446" s="438"/>
      <c r="E446" s="21"/>
      <c r="F446" s="19"/>
      <c r="G446" s="19"/>
      <c r="H446" s="81"/>
      <c r="I446" s="81"/>
      <c r="J446" s="4"/>
    </row>
    <row r="447" spans="1:10" ht="31.5" hidden="1">
      <c r="A447" s="20" t="s">
        <v>1007</v>
      </c>
      <c r="B447" s="92" t="s">
        <v>1008</v>
      </c>
      <c r="C447" s="19"/>
      <c r="D447" s="438"/>
      <c r="E447" s="21"/>
      <c r="F447" s="19"/>
      <c r="G447" s="19"/>
      <c r="H447" s="81"/>
      <c r="I447" s="81"/>
      <c r="J447" s="4"/>
    </row>
    <row r="448" spans="1:10" ht="31.5" hidden="1">
      <c r="A448" s="20" t="s">
        <v>1009</v>
      </c>
      <c r="B448" s="92" t="s">
        <v>1010</v>
      </c>
      <c r="C448" s="19"/>
      <c r="D448" s="438"/>
      <c r="E448" s="21"/>
      <c r="F448" s="19"/>
      <c r="G448" s="19"/>
      <c r="H448" s="81"/>
      <c r="I448" s="81"/>
      <c r="J448" s="4"/>
    </row>
    <row r="449" spans="1:10" ht="31.5" hidden="1">
      <c r="A449" s="20" t="s">
        <v>1011</v>
      </c>
      <c r="B449" s="12" t="s">
        <v>1012</v>
      </c>
      <c r="C449" s="19"/>
      <c r="D449" s="438"/>
      <c r="E449" s="21"/>
      <c r="F449" s="19"/>
      <c r="G449" s="19"/>
      <c r="H449" s="81"/>
      <c r="I449" s="81"/>
      <c r="J449" s="4"/>
    </row>
    <row r="450" spans="1:10" ht="31.5" hidden="1">
      <c r="A450" s="20" t="s">
        <v>1014</v>
      </c>
      <c r="B450" s="12" t="s">
        <v>1015</v>
      </c>
      <c r="C450" s="19"/>
      <c r="D450" s="438"/>
      <c r="E450" s="21"/>
      <c r="F450" s="19"/>
      <c r="G450" s="19"/>
      <c r="H450" s="81"/>
      <c r="I450" s="81"/>
      <c r="J450" s="4"/>
    </row>
    <row r="451" spans="1:10" ht="47.25" hidden="1">
      <c r="A451" s="20" t="s">
        <v>1021</v>
      </c>
      <c r="B451" s="12" t="s">
        <v>1022</v>
      </c>
      <c r="C451" s="19"/>
      <c r="D451" s="438"/>
      <c r="E451" s="21"/>
      <c r="F451" s="19"/>
      <c r="G451" s="19"/>
      <c r="H451" s="81"/>
      <c r="I451" s="81"/>
      <c r="J451" s="4"/>
    </row>
    <row r="452" spans="1:10" ht="36.950000000000003" customHeight="1">
      <c r="A452" s="1003" t="s">
        <v>57</v>
      </c>
      <c r="B452" s="1366" t="s">
        <v>56</v>
      </c>
      <c r="C452" s="1458"/>
      <c r="D452" s="1458"/>
      <c r="E452" s="1458"/>
      <c r="F452" s="1458"/>
      <c r="G452" s="1459"/>
      <c r="H452" s="22">
        <f>SUM(D453:D455)</f>
        <v>1</v>
      </c>
      <c r="I452" s="22">
        <f>COUNT(D453:D455)*2</f>
        <v>2</v>
      </c>
    </row>
    <row r="453" spans="1:10" ht="31.5" hidden="1">
      <c r="A453" s="20" t="s">
        <v>1024</v>
      </c>
      <c r="B453" s="92" t="s">
        <v>1025</v>
      </c>
      <c r="C453" s="19"/>
      <c r="D453" s="438"/>
      <c r="E453" s="21"/>
      <c r="F453" s="19"/>
      <c r="G453" s="19"/>
      <c r="H453" s="81"/>
      <c r="I453" s="81"/>
      <c r="J453" s="4"/>
    </row>
    <row r="454" spans="1:10" ht="31.5">
      <c r="A454" s="11" t="s">
        <v>1026</v>
      </c>
      <c r="B454" s="92" t="s">
        <v>1027</v>
      </c>
      <c r="C454" s="34" t="s">
        <v>3837</v>
      </c>
      <c r="D454" s="473">
        <v>1</v>
      </c>
      <c r="E454" s="21" t="s">
        <v>540</v>
      </c>
      <c r="F454" s="19"/>
      <c r="G454" s="44"/>
    </row>
    <row r="455" spans="1:10" ht="31.5" hidden="1">
      <c r="A455" s="20" t="s">
        <v>1028</v>
      </c>
      <c r="B455" s="92" t="s">
        <v>1029</v>
      </c>
      <c r="C455" s="19"/>
      <c r="D455" s="438"/>
      <c r="E455" s="21"/>
      <c r="F455" s="19"/>
      <c r="G455" s="19"/>
      <c r="H455" s="81"/>
      <c r="I455" s="81"/>
      <c r="J455" s="4"/>
    </row>
    <row r="456" spans="1:10" ht="36.950000000000003" customHeight="1">
      <c r="A456" s="1003" t="s">
        <v>1947</v>
      </c>
      <c r="B456" s="1366" t="s">
        <v>54</v>
      </c>
      <c r="C456" s="1458"/>
      <c r="D456" s="1458"/>
      <c r="E456" s="1458"/>
      <c r="F456" s="1458"/>
      <c r="G456" s="1459"/>
      <c r="H456" s="22">
        <f>SUM(D457:D464)</f>
        <v>5</v>
      </c>
      <c r="I456" s="22">
        <f>COUNT(D457:D464)*2</f>
        <v>10</v>
      </c>
    </row>
    <row r="457" spans="1:10" ht="31.5">
      <c r="A457" s="11" t="s">
        <v>1949</v>
      </c>
      <c r="B457" s="92" t="s">
        <v>1031</v>
      </c>
      <c r="C457" s="34" t="s">
        <v>3838</v>
      </c>
      <c r="D457" s="473">
        <v>1</v>
      </c>
      <c r="E457" s="21" t="s">
        <v>653</v>
      </c>
      <c r="F457" s="19"/>
      <c r="G457" s="44"/>
    </row>
    <row r="458" spans="1:10" hidden="1">
      <c r="A458" s="20"/>
      <c r="B458" s="41"/>
      <c r="C458" s="41" t="s">
        <v>6594</v>
      </c>
      <c r="D458" s="473"/>
      <c r="E458" s="21" t="s">
        <v>934</v>
      </c>
      <c r="F458" s="19"/>
      <c r="G458" s="44"/>
      <c r="J458" s="81"/>
    </row>
    <row r="459" spans="1:10" ht="31.5">
      <c r="A459" s="11" t="s">
        <v>1036</v>
      </c>
      <c r="B459" s="92" t="s">
        <v>1037</v>
      </c>
      <c r="C459" s="116" t="s">
        <v>3839</v>
      </c>
      <c r="D459" s="473">
        <v>1</v>
      </c>
      <c r="E459" s="21" t="s">
        <v>653</v>
      </c>
      <c r="F459" s="19"/>
      <c r="G459" s="44"/>
    </row>
    <row r="460" spans="1:10" ht="31.5">
      <c r="A460" s="11" t="s">
        <v>1038</v>
      </c>
      <c r="B460" s="92" t="s">
        <v>1039</v>
      </c>
      <c r="C460" s="620" t="s">
        <v>6974</v>
      </c>
      <c r="D460" s="860">
        <v>1</v>
      </c>
      <c r="E460" s="50" t="s">
        <v>653</v>
      </c>
      <c r="F460" s="620" t="s">
        <v>3352</v>
      </c>
      <c r="G460" s="19"/>
    </row>
    <row r="461" spans="1:10" ht="60">
      <c r="A461" s="11"/>
      <c r="B461" s="92"/>
      <c r="C461" s="620" t="s">
        <v>3353</v>
      </c>
      <c r="D461" s="860">
        <v>1</v>
      </c>
      <c r="E461" s="50" t="s">
        <v>653</v>
      </c>
      <c r="F461" s="620" t="s">
        <v>6744</v>
      </c>
      <c r="G461" s="19"/>
    </row>
    <row r="462" spans="1:10" ht="30" hidden="1">
      <c r="A462" s="20"/>
      <c r="B462" s="92"/>
      <c r="C462" s="512" t="s">
        <v>3355</v>
      </c>
      <c r="D462" s="502"/>
      <c r="E462" s="50" t="s">
        <v>653</v>
      </c>
      <c r="F462" s="512" t="s">
        <v>6745</v>
      </c>
      <c r="G462" s="19"/>
      <c r="J462" s="4"/>
    </row>
    <row r="463" spans="1:10" ht="30" hidden="1">
      <c r="A463" s="20"/>
      <c r="B463" s="92"/>
      <c r="C463" s="110" t="s">
        <v>3359</v>
      </c>
      <c r="D463" s="502"/>
      <c r="E463" s="50" t="s">
        <v>653</v>
      </c>
      <c r="F463" s="512"/>
      <c r="G463" s="19"/>
      <c r="J463" s="4"/>
    </row>
    <row r="464" spans="1:10" ht="31.5">
      <c r="A464" s="11" t="s">
        <v>1040</v>
      </c>
      <c r="B464" s="92" t="s">
        <v>1041</v>
      </c>
      <c r="C464" s="34" t="s">
        <v>3840</v>
      </c>
      <c r="D464" s="473">
        <v>1</v>
      </c>
      <c r="E464" s="21" t="s">
        <v>653</v>
      </c>
      <c r="F464" s="19"/>
      <c r="G464" s="44"/>
    </row>
    <row r="465" spans="1:10" ht="18.75" hidden="1">
      <c r="A465" s="137" t="s">
        <v>1954</v>
      </c>
      <c r="B465" s="1302" t="s">
        <v>52</v>
      </c>
      <c r="C465" s="1303"/>
      <c r="D465" s="1303"/>
      <c r="E465" s="1303"/>
      <c r="F465" s="1303"/>
      <c r="G465" s="1304"/>
      <c r="H465" s="22">
        <f>SUM(D466:D470)</f>
        <v>0</v>
      </c>
      <c r="I465" s="22">
        <f>COUNT(D466:D470)*2</f>
        <v>0</v>
      </c>
      <c r="J465" s="82"/>
    </row>
    <row r="466" spans="1:10" ht="47.25" hidden="1">
      <c r="A466" s="20" t="s">
        <v>2522</v>
      </c>
      <c r="B466" s="12" t="s">
        <v>1043</v>
      </c>
      <c r="C466" s="92" t="s">
        <v>1044</v>
      </c>
      <c r="D466" s="473"/>
      <c r="E466" s="21" t="s">
        <v>420</v>
      </c>
      <c r="F466" s="19"/>
      <c r="G466" s="44"/>
      <c r="J466" s="81"/>
    </row>
    <row r="467" spans="1:10" ht="45" hidden="1">
      <c r="A467" s="20"/>
      <c r="B467" s="12"/>
      <c r="C467" s="16" t="s">
        <v>1045</v>
      </c>
      <c r="D467" s="473"/>
      <c r="E467" s="21" t="s">
        <v>648</v>
      </c>
      <c r="F467" s="41" t="s">
        <v>2523</v>
      </c>
      <c r="G467" s="44"/>
      <c r="J467" s="81"/>
    </row>
    <row r="468" spans="1:10" ht="31.5" hidden="1">
      <c r="A468" s="20" t="s">
        <v>1955</v>
      </c>
      <c r="B468" s="12" t="s">
        <v>1047</v>
      </c>
      <c r="C468" s="41" t="s">
        <v>2525</v>
      </c>
      <c r="D468" s="473"/>
      <c r="E468" s="21" t="s">
        <v>648</v>
      </c>
      <c r="F468" s="19"/>
      <c r="G468" s="44"/>
      <c r="J468" s="4"/>
    </row>
    <row r="469" spans="1:10" ht="45" hidden="1">
      <c r="A469" s="20"/>
      <c r="B469" s="12"/>
      <c r="C469" s="41" t="s">
        <v>2523</v>
      </c>
      <c r="D469" s="473"/>
      <c r="E469" s="21" t="s">
        <v>540</v>
      </c>
      <c r="F469" s="19"/>
      <c r="G469" s="44"/>
      <c r="J469" s="4"/>
    </row>
    <row r="470" spans="1:10" ht="63" hidden="1">
      <c r="A470" s="20" t="s">
        <v>1054</v>
      </c>
      <c r="B470" s="12" t="s">
        <v>1059</v>
      </c>
      <c r="C470" s="19"/>
      <c r="D470" s="438"/>
      <c r="E470" s="21"/>
      <c r="F470" s="19"/>
      <c r="G470" s="19"/>
      <c r="H470" s="81"/>
      <c r="I470" s="81"/>
      <c r="J470" s="4"/>
    </row>
    <row r="471" spans="1:10" ht="15.75">
      <c r="A471" s="11"/>
      <c r="B471" s="1376" t="s">
        <v>4621</v>
      </c>
      <c r="C471" s="1315"/>
      <c r="D471" s="1315"/>
      <c r="E471" s="1315"/>
      <c r="F471" s="1315"/>
      <c r="G471" s="1315"/>
    </row>
    <row r="472" spans="1:10" ht="18.75" hidden="1">
      <c r="A472" s="137" t="s">
        <v>51</v>
      </c>
      <c r="B472" s="1366" t="s">
        <v>50</v>
      </c>
      <c r="C472" s="1458"/>
      <c r="D472" s="1458"/>
      <c r="E472" s="1458"/>
      <c r="F472" s="1458"/>
      <c r="G472" s="1459"/>
      <c r="H472" s="22">
        <f>SUM(D473:D478)</f>
        <v>0</v>
      </c>
      <c r="I472" s="22">
        <f>COUNT(D473:D490)*2</f>
        <v>0</v>
      </c>
      <c r="J472" s="4"/>
    </row>
    <row r="473" spans="1:10" ht="47.25" hidden="1">
      <c r="A473" s="20" t="s">
        <v>1060</v>
      </c>
      <c r="B473" s="92" t="s">
        <v>1061</v>
      </c>
      <c r="C473" s="92" t="s">
        <v>2528</v>
      </c>
      <c r="D473" s="473"/>
      <c r="E473" s="21" t="s">
        <v>540</v>
      </c>
      <c r="F473" s="19"/>
      <c r="G473" s="44"/>
      <c r="J473" s="4"/>
    </row>
    <row r="474" spans="1:10" ht="63" hidden="1">
      <c r="A474" s="20" t="s">
        <v>1062</v>
      </c>
      <c r="B474" s="92" t="s">
        <v>1063</v>
      </c>
      <c r="C474" s="19"/>
      <c r="D474" s="438"/>
      <c r="E474" s="21"/>
      <c r="F474" s="19"/>
      <c r="G474" s="19"/>
      <c r="H474" s="81"/>
      <c r="I474" s="81"/>
      <c r="J474" s="4"/>
    </row>
    <row r="475" spans="1:10" ht="47.25" hidden="1">
      <c r="A475" s="20" t="s">
        <v>1064</v>
      </c>
      <c r="B475" s="92" t="s">
        <v>1065</v>
      </c>
      <c r="C475" s="19"/>
      <c r="D475" s="438"/>
      <c r="E475" s="21"/>
      <c r="F475" s="19"/>
      <c r="G475" s="19"/>
      <c r="H475" s="81"/>
      <c r="I475" s="81"/>
      <c r="J475" s="4"/>
    </row>
    <row r="476" spans="1:10" ht="63" hidden="1">
      <c r="A476" s="20" t="s">
        <v>1066</v>
      </c>
      <c r="B476" s="92" t="s">
        <v>1067</v>
      </c>
      <c r="C476" s="19"/>
      <c r="D476" s="438"/>
      <c r="E476" s="21"/>
      <c r="F476" s="19"/>
      <c r="G476" s="19"/>
      <c r="H476" s="81"/>
      <c r="I476" s="81"/>
      <c r="J476" s="4"/>
    </row>
    <row r="477" spans="1:10" ht="47.25" hidden="1">
      <c r="A477" s="20" t="s">
        <v>1068</v>
      </c>
      <c r="B477" s="92" t="s">
        <v>1069</v>
      </c>
      <c r="C477" s="19"/>
      <c r="D477" s="438"/>
      <c r="E477" s="21"/>
      <c r="F477" s="19"/>
      <c r="G477" s="19"/>
      <c r="H477" s="81"/>
      <c r="I477" s="81"/>
      <c r="J477" s="4"/>
    </row>
    <row r="478" spans="1:10" ht="45" hidden="1">
      <c r="A478" s="20" t="s">
        <v>1070</v>
      </c>
      <c r="B478" s="23" t="s">
        <v>1071</v>
      </c>
      <c r="C478" s="19"/>
      <c r="D478" s="438"/>
      <c r="E478" s="21"/>
      <c r="F478" s="19"/>
      <c r="G478" s="19"/>
      <c r="H478" s="81"/>
      <c r="I478" s="81"/>
      <c r="J478" s="4"/>
    </row>
    <row r="479" spans="1:10" ht="40.15" hidden="1" customHeight="1">
      <c r="A479" s="137" t="s">
        <v>49</v>
      </c>
      <c r="B479" s="1366" t="s">
        <v>48</v>
      </c>
      <c r="C479" s="1458"/>
      <c r="D479" s="1458"/>
      <c r="E479" s="1458"/>
      <c r="F479" s="1458"/>
      <c r="G479" s="1459"/>
      <c r="H479" s="81">
        <f>SUM(D480:D490)</f>
        <v>0</v>
      </c>
      <c r="I479" s="81">
        <f>COUNT(D480:D490)*2</f>
        <v>0</v>
      </c>
      <c r="J479" s="4"/>
    </row>
    <row r="480" spans="1:10" ht="40.15" hidden="1" customHeight="1">
      <c r="A480" s="20" t="s">
        <v>1072</v>
      </c>
      <c r="B480" s="16" t="s">
        <v>1964</v>
      </c>
      <c r="C480" s="21"/>
      <c r="D480" s="43"/>
      <c r="E480" s="21"/>
      <c r="F480" s="21"/>
      <c r="G480" s="388"/>
      <c r="H480" s="81"/>
      <c r="I480" s="81"/>
      <c r="J480" s="4"/>
    </row>
    <row r="481" spans="1:10" ht="40.15" hidden="1" customHeight="1">
      <c r="A481" s="20" t="s">
        <v>1073</v>
      </c>
      <c r="B481" s="16" t="s">
        <v>1975</v>
      </c>
      <c r="C481" s="21"/>
      <c r="D481" s="43"/>
      <c r="E481" s="21"/>
      <c r="F481" s="21"/>
      <c r="G481" s="388"/>
      <c r="H481" s="81"/>
      <c r="I481" s="81"/>
      <c r="J481" s="4"/>
    </row>
    <row r="482" spans="1:10" ht="40.15" hidden="1" customHeight="1">
      <c r="A482" s="20" t="s">
        <v>1075</v>
      </c>
      <c r="B482" s="147" t="s">
        <v>1985</v>
      </c>
      <c r="C482" s="21"/>
      <c r="D482" s="43"/>
      <c r="E482" s="21"/>
      <c r="F482" s="21"/>
      <c r="G482" s="388"/>
      <c r="H482" s="81"/>
      <c r="I482" s="81"/>
      <c r="J482" s="4"/>
    </row>
    <row r="483" spans="1:10" ht="40.15" hidden="1" customHeight="1">
      <c r="A483" s="20" t="s">
        <v>1076</v>
      </c>
      <c r="B483" s="16" t="s">
        <v>1074</v>
      </c>
      <c r="C483" s="21"/>
      <c r="D483" s="43"/>
      <c r="E483" s="21"/>
      <c r="F483" s="21"/>
      <c r="G483" s="388"/>
      <c r="H483" s="81"/>
      <c r="I483" s="81"/>
      <c r="J483" s="4"/>
    </row>
    <row r="484" spans="1:10" ht="40.15" hidden="1" customHeight="1">
      <c r="A484" s="20" t="s">
        <v>1995</v>
      </c>
      <c r="B484" s="16" t="s">
        <v>1996</v>
      </c>
      <c r="C484" s="21"/>
      <c r="D484" s="43"/>
      <c r="E484" s="21"/>
      <c r="F484" s="21"/>
      <c r="G484" s="388"/>
      <c r="H484" s="81"/>
      <c r="I484" s="81"/>
      <c r="J484" s="4"/>
    </row>
    <row r="485" spans="1:10" ht="40.15" hidden="1" customHeight="1">
      <c r="A485" s="20" t="s">
        <v>2001</v>
      </c>
      <c r="B485" s="16" t="s">
        <v>2002</v>
      </c>
      <c r="C485" s="21"/>
      <c r="D485" s="43"/>
      <c r="E485" s="21"/>
      <c r="F485" s="21"/>
      <c r="G485" s="388"/>
      <c r="H485" s="81"/>
      <c r="I485" s="81"/>
      <c r="J485" s="4"/>
    </row>
    <row r="486" spans="1:10" ht="40.15" hidden="1" customHeight="1">
      <c r="A486" s="20" t="s">
        <v>2013</v>
      </c>
      <c r="B486" s="16" t="s">
        <v>2014</v>
      </c>
      <c r="C486" s="21"/>
      <c r="D486" s="43"/>
      <c r="E486" s="21"/>
      <c r="F486" s="21"/>
      <c r="G486" s="388"/>
      <c r="H486" s="81"/>
      <c r="I486" s="81"/>
      <c r="J486" s="4"/>
    </row>
    <row r="487" spans="1:10" ht="40.15" hidden="1" customHeight="1">
      <c r="A487" s="20" t="s">
        <v>2018</v>
      </c>
      <c r="B487" s="16" t="s">
        <v>2019</v>
      </c>
      <c r="C487" s="21"/>
      <c r="D487" s="43"/>
      <c r="E487" s="21"/>
      <c r="F487" s="21"/>
      <c r="G487" s="388"/>
      <c r="H487" s="81"/>
      <c r="I487" s="81"/>
      <c r="J487" s="4"/>
    </row>
    <row r="488" spans="1:10" ht="30" hidden="1">
      <c r="A488" s="20" t="s">
        <v>2026</v>
      </c>
      <c r="B488" s="16" t="s">
        <v>2027</v>
      </c>
      <c r="C488" s="21"/>
      <c r="D488" s="43"/>
      <c r="E488" s="21"/>
      <c r="F488" s="21"/>
      <c r="G488" s="388"/>
      <c r="H488" s="81"/>
      <c r="I488" s="81"/>
      <c r="J488" s="4"/>
    </row>
    <row r="489" spans="1:10" ht="45" hidden="1">
      <c r="A489" s="20" t="s">
        <v>2030</v>
      </c>
      <c r="B489" s="16" t="s">
        <v>2031</v>
      </c>
      <c r="C489" s="21"/>
      <c r="D489" s="43"/>
      <c r="E489" s="21"/>
      <c r="F489" s="21"/>
      <c r="G489" s="388"/>
      <c r="H489" s="81"/>
      <c r="I489" s="81"/>
      <c r="J489" s="4"/>
    </row>
    <row r="490" spans="1:10" ht="45" hidden="1">
      <c r="A490" s="20" t="s">
        <v>2038</v>
      </c>
      <c r="B490" s="16" t="s">
        <v>2039</v>
      </c>
      <c r="C490" s="21"/>
      <c r="D490" s="43"/>
      <c r="E490" s="21"/>
      <c r="F490" s="21"/>
      <c r="G490" s="388"/>
      <c r="H490" s="81"/>
      <c r="I490" s="81"/>
      <c r="J490" s="4"/>
    </row>
    <row r="491" spans="1:10" ht="40.15" hidden="1" customHeight="1">
      <c r="A491" s="137" t="s">
        <v>47</v>
      </c>
      <c r="B491" s="1366" t="s">
        <v>46</v>
      </c>
      <c r="C491" s="1458"/>
      <c r="D491" s="1458"/>
      <c r="E491" s="1458"/>
      <c r="F491" s="1458"/>
      <c r="G491" s="1459"/>
      <c r="H491" s="81">
        <f>SUM(D492:D497)</f>
        <v>0</v>
      </c>
      <c r="I491" s="81">
        <f>COUNT(D492:D497)*2</f>
        <v>0</v>
      </c>
      <c r="J491" s="4"/>
    </row>
    <row r="492" spans="1:10" ht="60" hidden="1">
      <c r="A492" s="20" t="s">
        <v>1077</v>
      </c>
      <c r="B492" s="16" t="s">
        <v>2043</v>
      </c>
      <c r="C492" s="19"/>
      <c r="D492" s="438"/>
      <c r="E492" s="21"/>
      <c r="F492" s="19"/>
      <c r="G492" s="388"/>
      <c r="H492" s="81"/>
      <c r="I492" s="81"/>
      <c r="J492" s="4"/>
    </row>
    <row r="493" spans="1:10" ht="60" hidden="1">
      <c r="A493" s="20" t="s">
        <v>1078</v>
      </c>
      <c r="B493" s="16" t="s">
        <v>2052</v>
      </c>
      <c r="C493" s="19"/>
      <c r="D493" s="438"/>
      <c r="E493" s="21"/>
      <c r="F493" s="19"/>
      <c r="G493" s="388"/>
      <c r="H493" s="81"/>
      <c r="I493" s="81"/>
      <c r="J493" s="4"/>
    </row>
    <row r="494" spans="1:10" ht="45" hidden="1">
      <c r="A494" s="20" t="s">
        <v>1079</v>
      </c>
      <c r="B494" s="16" t="s">
        <v>2055</v>
      </c>
      <c r="C494" s="19"/>
      <c r="D494" s="438"/>
      <c r="E494" s="21"/>
      <c r="F494" s="19"/>
      <c r="G494" s="388"/>
      <c r="H494" s="81"/>
      <c r="I494" s="81"/>
      <c r="J494" s="4"/>
    </row>
    <row r="495" spans="1:10" ht="45" hidden="1">
      <c r="A495" s="20" t="s">
        <v>1080</v>
      </c>
      <c r="B495" s="16" t="s">
        <v>2061</v>
      </c>
      <c r="C495" s="19"/>
      <c r="D495" s="438"/>
      <c r="E495" s="21"/>
      <c r="F495" s="19"/>
      <c r="G495" s="388"/>
      <c r="H495" s="81"/>
      <c r="I495" s="81"/>
      <c r="J495" s="4"/>
    </row>
    <row r="496" spans="1:10" ht="45" hidden="1">
      <c r="A496" s="20" t="s">
        <v>1081</v>
      </c>
      <c r="B496" s="16" t="s">
        <v>6096</v>
      </c>
      <c r="C496" s="19"/>
      <c r="D496" s="438"/>
      <c r="E496" s="21"/>
      <c r="F496" s="19"/>
      <c r="G496" s="388"/>
      <c r="H496" s="81"/>
      <c r="I496" s="81"/>
      <c r="J496" s="4"/>
    </row>
    <row r="497" spans="1:10" ht="47.25" hidden="1">
      <c r="A497" s="20" t="s">
        <v>6094</v>
      </c>
      <c r="B497" s="94" t="s">
        <v>1082</v>
      </c>
      <c r="C497" s="19"/>
      <c r="D497" s="438"/>
      <c r="E497" s="21"/>
      <c r="F497" s="19"/>
      <c r="G497" s="388"/>
      <c r="H497" s="81"/>
      <c r="I497" s="81"/>
      <c r="J497" s="4"/>
    </row>
    <row r="498" spans="1:10" ht="40.15" hidden="1" customHeight="1">
      <c r="A498" s="137" t="s">
        <v>45</v>
      </c>
      <c r="B498" s="1302" t="s">
        <v>44</v>
      </c>
      <c r="C498" s="1303"/>
      <c r="D498" s="1303"/>
      <c r="E498" s="1303"/>
      <c r="F498" s="1303"/>
      <c r="G498" s="1304"/>
      <c r="H498" s="81">
        <f>SUM(D499:D508)</f>
        <v>0</v>
      </c>
      <c r="I498" s="81">
        <f>COUNT(D499:D508)*2</f>
        <v>0</v>
      </c>
      <c r="J498" s="4"/>
    </row>
    <row r="499" spans="1:10" ht="31.5" hidden="1">
      <c r="A499" s="20" t="s">
        <v>1083</v>
      </c>
      <c r="B499" s="92" t="s">
        <v>1084</v>
      </c>
      <c r="C499" s="19"/>
      <c r="D499" s="438"/>
      <c r="E499" s="21"/>
      <c r="F499" s="19"/>
      <c r="G499" s="19"/>
      <c r="H499" s="81"/>
      <c r="I499" s="81"/>
      <c r="J499" s="4"/>
    </row>
    <row r="500" spans="1:10" ht="60" hidden="1">
      <c r="A500" s="20" t="s">
        <v>1085</v>
      </c>
      <c r="B500" s="23" t="s">
        <v>1086</v>
      </c>
      <c r="C500" s="19"/>
      <c r="D500" s="438"/>
      <c r="E500" s="21"/>
      <c r="F500" s="19"/>
      <c r="G500" s="19"/>
      <c r="H500" s="81"/>
      <c r="I500" s="81"/>
      <c r="J500" s="4"/>
    </row>
    <row r="501" spans="1:10" ht="31.5" hidden="1">
      <c r="A501" s="20" t="s">
        <v>1087</v>
      </c>
      <c r="B501" s="92" t="s">
        <v>1088</v>
      </c>
      <c r="C501" s="19"/>
      <c r="D501" s="438"/>
      <c r="E501" s="21"/>
      <c r="F501" s="19"/>
      <c r="G501" s="19"/>
      <c r="H501" s="81"/>
      <c r="I501" s="81"/>
      <c r="J501" s="4"/>
    </row>
    <row r="502" spans="1:10" ht="31.5" hidden="1">
      <c r="A502" s="20" t="s">
        <v>1089</v>
      </c>
      <c r="B502" s="92" t="s">
        <v>6097</v>
      </c>
      <c r="C502" s="19"/>
      <c r="D502" s="438"/>
      <c r="E502" s="21"/>
      <c r="F502" s="19"/>
      <c r="G502" s="19"/>
      <c r="H502" s="81"/>
      <c r="I502" s="81"/>
      <c r="J502" s="4"/>
    </row>
    <row r="503" spans="1:10" ht="31.5" hidden="1">
      <c r="A503" s="20" t="s">
        <v>1090</v>
      </c>
      <c r="B503" s="92" t="s">
        <v>6098</v>
      </c>
      <c r="C503" s="19"/>
      <c r="D503" s="438"/>
      <c r="E503" s="21"/>
      <c r="F503" s="19"/>
      <c r="G503" s="19"/>
      <c r="H503" s="81"/>
      <c r="I503" s="81"/>
      <c r="J503" s="4"/>
    </row>
    <row r="504" spans="1:10" ht="31.5" hidden="1">
      <c r="A504" s="20" t="s">
        <v>1092</v>
      </c>
      <c r="B504" s="12" t="s">
        <v>6099</v>
      </c>
      <c r="C504" s="19"/>
      <c r="D504" s="438"/>
      <c r="E504" s="21"/>
      <c r="F504" s="19"/>
      <c r="G504" s="19"/>
      <c r="H504" s="81"/>
      <c r="I504" s="81"/>
      <c r="J504" s="4"/>
    </row>
    <row r="505" spans="1:10" ht="47.25" hidden="1">
      <c r="A505" s="20" t="s">
        <v>1094</v>
      </c>
      <c r="B505" s="92" t="s">
        <v>1091</v>
      </c>
      <c r="C505" s="19"/>
      <c r="D505" s="438"/>
      <c r="E505" s="21"/>
      <c r="F505" s="19"/>
      <c r="G505" s="19"/>
      <c r="H505" s="81"/>
      <c r="I505" s="81"/>
      <c r="J505" s="4"/>
    </row>
    <row r="506" spans="1:10" ht="47.25" hidden="1">
      <c r="A506" s="20" t="s">
        <v>3403</v>
      </c>
      <c r="B506" s="92" t="s">
        <v>1093</v>
      </c>
      <c r="C506" s="19"/>
      <c r="D506" s="438"/>
      <c r="E506" s="21"/>
      <c r="F506" s="19"/>
      <c r="G506" s="19"/>
      <c r="H506" s="81"/>
      <c r="I506" s="81"/>
      <c r="J506" s="4"/>
    </row>
    <row r="507" spans="1:10" ht="31.5" hidden="1">
      <c r="A507" s="20" t="s">
        <v>3404</v>
      </c>
      <c r="B507" s="92" t="s">
        <v>1095</v>
      </c>
      <c r="C507" s="19"/>
      <c r="D507" s="438"/>
      <c r="E507" s="21"/>
      <c r="F507" s="19"/>
      <c r="G507" s="19"/>
      <c r="H507" s="81"/>
      <c r="I507" s="81"/>
      <c r="J507" s="4"/>
    </row>
    <row r="508" spans="1:10" ht="47.25" hidden="1">
      <c r="A508" s="20" t="s">
        <v>3405</v>
      </c>
      <c r="B508" s="12" t="s">
        <v>6102</v>
      </c>
      <c r="C508" s="19"/>
      <c r="D508" s="438"/>
      <c r="E508" s="21"/>
      <c r="F508" s="19"/>
      <c r="G508" s="19"/>
      <c r="H508" s="81"/>
      <c r="I508" s="81"/>
      <c r="J508" s="4"/>
    </row>
    <row r="509" spans="1:10" ht="36.950000000000003" customHeight="1">
      <c r="A509" s="1003" t="s">
        <v>43</v>
      </c>
      <c r="B509" s="1366" t="s">
        <v>42</v>
      </c>
      <c r="C509" s="1458"/>
      <c r="D509" s="1458"/>
      <c r="E509" s="1458"/>
      <c r="F509" s="1458"/>
      <c r="G509" s="1459"/>
      <c r="H509" s="22">
        <f>SUM(D510:D533)</f>
        <v>13</v>
      </c>
      <c r="I509" s="22">
        <f>COUNT(D510:D533)*2</f>
        <v>26</v>
      </c>
    </row>
    <row r="510" spans="1:10" ht="60">
      <c r="A510" s="11" t="s">
        <v>1096</v>
      </c>
      <c r="B510" s="92" t="s">
        <v>1097</v>
      </c>
      <c r="C510" s="23" t="s">
        <v>6975</v>
      </c>
      <c r="D510" s="473">
        <v>1</v>
      </c>
      <c r="E510" s="13" t="s">
        <v>432</v>
      </c>
      <c r="F510" s="34" t="s">
        <v>3842</v>
      </c>
      <c r="G510" s="44"/>
    </row>
    <row r="511" spans="1:10" ht="60" hidden="1">
      <c r="A511" s="20"/>
      <c r="C511" s="23" t="s">
        <v>3841</v>
      </c>
      <c r="D511" s="477"/>
      <c r="E511" s="18" t="s">
        <v>432</v>
      </c>
      <c r="F511" s="202" t="s">
        <v>3842</v>
      </c>
      <c r="G511" s="44"/>
      <c r="J511" s="4"/>
    </row>
    <row r="512" spans="1:10" ht="30" hidden="1">
      <c r="A512" s="20"/>
      <c r="B512" s="92"/>
      <c r="C512" s="23" t="s">
        <v>3843</v>
      </c>
      <c r="D512" s="477"/>
      <c r="E512" s="18" t="s">
        <v>432</v>
      </c>
      <c r="F512" s="584"/>
      <c r="G512" s="44"/>
      <c r="J512" s="81"/>
    </row>
    <row r="513" spans="1:10" ht="45">
      <c r="A513" s="11" t="s">
        <v>1098</v>
      </c>
      <c r="B513" s="92" t="s">
        <v>1099</v>
      </c>
      <c r="C513" s="23" t="s">
        <v>3844</v>
      </c>
      <c r="D513" s="473">
        <v>1</v>
      </c>
      <c r="E513" s="24" t="s">
        <v>540</v>
      </c>
      <c r="F513" s="23" t="s">
        <v>3845</v>
      </c>
      <c r="G513" s="44"/>
    </row>
    <row r="514" spans="1:10" ht="60" hidden="1">
      <c r="A514" s="20"/>
      <c r="B514" s="92"/>
      <c r="C514" s="23" t="s">
        <v>3846</v>
      </c>
      <c r="D514" s="477"/>
      <c r="E514" s="18" t="s">
        <v>432</v>
      </c>
      <c r="F514" s="23"/>
      <c r="G514" s="44"/>
      <c r="J514" s="4"/>
    </row>
    <row r="515" spans="1:10" ht="30">
      <c r="A515" s="11"/>
      <c r="B515" s="92"/>
      <c r="C515" s="23" t="s">
        <v>3847</v>
      </c>
      <c r="D515" s="473">
        <v>1</v>
      </c>
      <c r="E515" s="24" t="s">
        <v>540</v>
      </c>
      <c r="F515" s="23"/>
      <c r="G515" s="44"/>
    </row>
    <row r="516" spans="1:10" ht="30">
      <c r="A516" s="11"/>
      <c r="B516" s="92"/>
      <c r="C516" s="23" t="s">
        <v>3848</v>
      </c>
      <c r="D516" s="473">
        <v>1</v>
      </c>
      <c r="E516" s="24" t="s">
        <v>540</v>
      </c>
      <c r="F516" s="16" t="s">
        <v>6595</v>
      </c>
      <c r="G516" s="44"/>
    </row>
    <row r="517" spans="1:10" ht="45">
      <c r="A517" s="11"/>
      <c r="B517" s="92"/>
      <c r="C517" s="23" t="s">
        <v>3849</v>
      </c>
      <c r="D517" s="473">
        <v>1</v>
      </c>
      <c r="E517" s="24" t="s">
        <v>540</v>
      </c>
      <c r="F517" s="23" t="s">
        <v>3850</v>
      </c>
      <c r="G517" s="44"/>
    </row>
    <row r="518" spans="1:10" ht="60">
      <c r="A518" s="11"/>
      <c r="B518" s="92"/>
      <c r="C518" s="23" t="s">
        <v>6976</v>
      </c>
      <c r="D518" s="473">
        <v>1</v>
      </c>
      <c r="E518" s="13" t="s">
        <v>895</v>
      </c>
      <c r="F518" s="23" t="s">
        <v>6977</v>
      </c>
      <c r="G518" s="44"/>
    </row>
    <row r="519" spans="1:10" ht="30" hidden="1">
      <c r="A519" s="20"/>
      <c r="B519" s="92"/>
      <c r="C519" s="23" t="s">
        <v>3851</v>
      </c>
      <c r="D519" s="477"/>
      <c r="E519" s="319" t="s">
        <v>540</v>
      </c>
      <c r="F519" s="23" t="s">
        <v>3852</v>
      </c>
      <c r="G519" s="44"/>
      <c r="J519" s="81"/>
    </row>
    <row r="520" spans="1:10" ht="30" hidden="1">
      <c r="A520" s="20"/>
      <c r="B520" s="92"/>
      <c r="C520" s="23" t="s">
        <v>3849</v>
      </c>
      <c r="D520" s="477"/>
      <c r="E520" s="319" t="s">
        <v>540</v>
      </c>
      <c r="F520" s="584"/>
      <c r="G520" s="44"/>
      <c r="J520" s="4"/>
    </row>
    <row r="521" spans="1:10" ht="225">
      <c r="A521" s="11"/>
      <c r="B521" s="92"/>
      <c r="C521" s="23" t="s">
        <v>6597</v>
      </c>
      <c r="D521" s="473">
        <v>1</v>
      </c>
      <c r="E521" s="13" t="s">
        <v>540</v>
      </c>
      <c r="F521" s="34" t="s">
        <v>6598</v>
      </c>
      <c r="G521" s="44"/>
    </row>
    <row r="522" spans="1:10" ht="60" hidden="1">
      <c r="A522" s="20"/>
      <c r="B522" s="92"/>
      <c r="C522" s="23" t="s">
        <v>3853</v>
      </c>
      <c r="D522" s="477"/>
      <c r="E522" s="319" t="s">
        <v>540</v>
      </c>
      <c r="F522" s="41" t="s">
        <v>6596</v>
      </c>
      <c r="G522" s="44"/>
      <c r="J522" s="685"/>
    </row>
    <row r="523" spans="1:10" ht="31.5">
      <c r="A523" s="11" t="s">
        <v>1100</v>
      </c>
      <c r="B523" s="92" t="s">
        <v>1101</v>
      </c>
      <c r="C523" s="23" t="s">
        <v>6978</v>
      </c>
      <c r="D523" s="473">
        <v>1</v>
      </c>
      <c r="E523" s="13" t="s">
        <v>540</v>
      </c>
      <c r="F523" s="23" t="s">
        <v>3854</v>
      </c>
      <c r="G523" s="44"/>
    </row>
    <row r="524" spans="1:10" ht="30">
      <c r="A524" s="11"/>
      <c r="B524" s="92"/>
      <c r="C524" s="23" t="s">
        <v>3855</v>
      </c>
      <c r="D524" s="473">
        <v>1</v>
      </c>
      <c r="E524" s="13" t="s">
        <v>648</v>
      </c>
      <c r="F524" s="23" t="s">
        <v>6979</v>
      </c>
      <c r="G524" s="44"/>
    </row>
    <row r="525" spans="1:10" ht="75">
      <c r="A525" s="11"/>
      <c r="B525" s="92"/>
      <c r="C525" s="23" t="s">
        <v>6980</v>
      </c>
      <c r="D525" s="473">
        <v>1</v>
      </c>
      <c r="E525" s="13" t="s">
        <v>2045</v>
      </c>
      <c r="F525" s="23" t="s">
        <v>6981</v>
      </c>
      <c r="G525" s="44"/>
    </row>
    <row r="526" spans="1:10" ht="45" hidden="1">
      <c r="A526" s="20"/>
      <c r="B526" s="92"/>
      <c r="C526" s="23" t="s">
        <v>3856</v>
      </c>
      <c r="D526" s="477"/>
      <c r="E526" s="319" t="s">
        <v>2045</v>
      </c>
      <c r="F526" s="41" t="s">
        <v>3857</v>
      </c>
      <c r="G526" s="612" t="s">
        <v>6982</v>
      </c>
      <c r="J526" s="4"/>
    </row>
    <row r="527" spans="1:10" ht="45" hidden="1">
      <c r="A527" s="20" t="s">
        <v>1102</v>
      </c>
      <c r="B527" s="92" t="s">
        <v>1103</v>
      </c>
      <c r="C527" s="23" t="s">
        <v>6983</v>
      </c>
      <c r="D527" s="477"/>
      <c r="E527" s="319" t="s">
        <v>2045</v>
      </c>
      <c r="F527" s="101" t="s">
        <v>6984</v>
      </c>
      <c r="G527" s="44"/>
      <c r="J527" s="81"/>
    </row>
    <row r="528" spans="1:10" ht="15.75" hidden="1">
      <c r="A528" s="20"/>
      <c r="B528" s="92"/>
      <c r="C528" s="23" t="s">
        <v>3858</v>
      </c>
      <c r="D528" s="477"/>
      <c r="E528" s="319" t="s">
        <v>2045</v>
      </c>
      <c r="F528" s="41" t="s">
        <v>3859</v>
      </c>
      <c r="G528" s="44"/>
      <c r="J528" s="4"/>
    </row>
    <row r="529" spans="1:10" ht="15.75" hidden="1">
      <c r="A529" s="20"/>
      <c r="B529" s="92"/>
      <c r="C529" s="23" t="s">
        <v>3860</v>
      </c>
      <c r="D529" s="477"/>
      <c r="E529" s="319" t="s">
        <v>2045</v>
      </c>
      <c r="F529" s="41"/>
      <c r="G529" s="44"/>
      <c r="J529" s="4"/>
    </row>
    <row r="530" spans="1:10" ht="31.5">
      <c r="A530" s="11" t="s">
        <v>1104</v>
      </c>
      <c r="B530" s="92" t="s">
        <v>1105</v>
      </c>
      <c r="C530" s="16" t="s">
        <v>6599</v>
      </c>
      <c r="D530" s="435">
        <v>1</v>
      </c>
      <c r="E530" s="21" t="s">
        <v>540</v>
      </c>
      <c r="F530" s="16" t="s">
        <v>6600</v>
      </c>
      <c r="G530" s="44"/>
    </row>
    <row r="531" spans="1:10" ht="90">
      <c r="A531" s="11"/>
      <c r="B531" s="92"/>
      <c r="C531" s="16" t="s">
        <v>6601</v>
      </c>
      <c r="D531" s="435">
        <v>1</v>
      </c>
      <c r="E531" s="21" t="s">
        <v>540</v>
      </c>
      <c r="F531" s="16" t="s">
        <v>6602</v>
      </c>
      <c r="G531" s="44"/>
    </row>
    <row r="532" spans="1:10" ht="195">
      <c r="A532" s="11" t="s">
        <v>1106</v>
      </c>
      <c r="B532" s="92" t="s">
        <v>1107</v>
      </c>
      <c r="C532" s="16" t="s">
        <v>3862</v>
      </c>
      <c r="D532" s="435">
        <v>1</v>
      </c>
      <c r="E532" s="21" t="s">
        <v>540</v>
      </c>
      <c r="F532" s="13" t="s">
        <v>6985</v>
      </c>
      <c r="G532" s="44"/>
    </row>
    <row r="533" spans="1:10" ht="30" hidden="1">
      <c r="A533" s="20"/>
      <c r="B533" s="16"/>
      <c r="C533" s="16" t="s">
        <v>3861</v>
      </c>
      <c r="D533" s="482"/>
      <c r="E533" s="21" t="s">
        <v>540</v>
      </c>
      <c r="F533" s="18" t="s">
        <v>6986</v>
      </c>
      <c r="G533" s="44"/>
      <c r="J533" s="81"/>
    </row>
    <row r="534" spans="1:10" ht="42" hidden="1" customHeight="1">
      <c r="A534" s="20"/>
      <c r="B534" s="1314" t="s">
        <v>6403</v>
      </c>
      <c r="C534" s="1315"/>
      <c r="D534" s="1315"/>
      <c r="E534" s="1315"/>
      <c r="F534" s="1315"/>
      <c r="G534" s="1315"/>
      <c r="H534" s="81"/>
      <c r="I534" s="81"/>
      <c r="J534" s="4"/>
    </row>
    <row r="535" spans="1:10" ht="40.15" hidden="1" customHeight="1">
      <c r="A535" s="137" t="s">
        <v>41</v>
      </c>
      <c r="B535" s="1366" t="s">
        <v>40</v>
      </c>
      <c r="C535" s="1458"/>
      <c r="D535" s="1458"/>
      <c r="E535" s="1458"/>
      <c r="F535" s="1458"/>
      <c r="G535" s="1459"/>
      <c r="H535" s="81">
        <f>SUM(D536:D539)</f>
        <v>0</v>
      </c>
      <c r="I535" s="81">
        <f>COUNT(D536:D539)*2</f>
        <v>0</v>
      </c>
      <c r="J535" s="4"/>
    </row>
    <row r="536" spans="1:10" ht="31.5" hidden="1">
      <c r="A536" s="20" t="s">
        <v>1108</v>
      </c>
      <c r="B536" s="92" t="s">
        <v>1109</v>
      </c>
      <c r="C536" s="19"/>
      <c r="D536" s="438"/>
      <c r="E536" s="21"/>
      <c r="F536" s="19"/>
      <c r="G536" s="19"/>
      <c r="H536" s="81"/>
      <c r="I536" s="81"/>
      <c r="J536" s="4"/>
    </row>
    <row r="537" spans="1:10" ht="31.5" hidden="1">
      <c r="A537" s="20" t="s">
        <v>1110</v>
      </c>
      <c r="B537" s="92" t="s">
        <v>1111</v>
      </c>
      <c r="C537" s="19"/>
      <c r="D537" s="438"/>
      <c r="E537" s="21"/>
      <c r="F537" s="19"/>
      <c r="G537" s="19"/>
      <c r="H537" s="81"/>
      <c r="I537" s="81"/>
      <c r="J537" s="4"/>
    </row>
    <row r="538" spans="1:10" ht="31.5" hidden="1">
      <c r="A538" s="20" t="s">
        <v>1112</v>
      </c>
      <c r="B538" s="92" t="s">
        <v>1113</v>
      </c>
      <c r="C538" s="19"/>
      <c r="D538" s="438"/>
      <c r="E538" s="21"/>
      <c r="F538" s="19"/>
      <c r="G538" s="19"/>
      <c r="H538" s="81"/>
      <c r="I538" s="81"/>
      <c r="J538" s="4"/>
    </row>
    <row r="539" spans="1:10" ht="31.5" hidden="1">
      <c r="A539" s="20" t="s">
        <v>1114</v>
      </c>
      <c r="B539" s="92" t="s">
        <v>1115</v>
      </c>
      <c r="C539" s="19"/>
      <c r="D539" s="438"/>
      <c r="E539" s="21"/>
      <c r="F539" s="19"/>
      <c r="G539" s="19"/>
      <c r="H539" s="81"/>
      <c r="I539" s="81"/>
      <c r="J539" s="4"/>
    </row>
    <row r="540" spans="1:10" ht="40.15" hidden="1" customHeight="1">
      <c r="A540" s="137" t="s">
        <v>39</v>
      </c>
      <c r="B540" s="1366" t="s">
        <v>38</v>
      </c>
      <c r="C540" s="1458"/>
      <c r="D540" s="1458"/>
      <c r="E540" s="1458"/>
      <c r="F540" s="1458"/>
      <c r="G540" s="1459"/>
      <c r="H540" s="81">
        <f>SUM(D541:D550)</f>
        <v>0</v>
      </c>
      <c r="I540" s="81">
        <f>COUNT(D541:D550)*2</f>
        <v>0</v>
      </c>
      <c r="J540" s="4"/>
    </row>
    <row r="541" spans="1:10" ht="47.25" hidden="1">
      <c r="A541" s="20" t="s">
        <v>1116</v>
      </c>
      <c r="B541" s="92" t="s">
        <v>1117</v>
      </c>
      <c r="C541" s="19"/>
      <c r="D541" s="438"/>
      <c r="E541" s="21"/>
      <c r="F541" s="19"/>
      <c r="G541" s="19"/>
      <c r="H541" s="81"/>
      <c r="I541" s="81"/>
      <c r="J541" s="4"/>
    </row>
    <row r="542" spans="1:10" ht="47.25" hidden="1">
      <c r="A542" s="20" t="s">
        <v>1118</v>
      </c>
      <c r="B542" s="92" t="s">
        <v>1119</v>
      </c>
      <c r="C542" s="19"/>
      <c r="D542" s="438"/>
      <c r="E542" s="21"/>
      <c r="F542" s="19"/>
      <c r="G542" s="19"/>
      <c r="H542" s="81"/>
      <c r="I542" s="81"/>
      <c r="J542" s="4"/>
    </row>
    <row r="543" spans="1:10" ht="47.25" hidden="1">
      <c r="A543" s="20" t="s">
        <v>1120</v>
      </c>
      <c r="B543" s="92" t="s">
        <v>1121</v>
      </c>
      <c r="C543" s="19"/>
      <c r="D543" s="438"/>
      <c r="E543" s="21"/>
      <c r="F543" s="19"/>
      <c r="G543" s="19"/>
      <c r="H543" s="81"/>
      <c r="I543" s="81"/>
      <c r="J543" s="4"/>
    </row>
    <row r="544" spans="1:10" ht="31.5" hidden="1">
      <c r="A544" s="20" t="s">
        <v>1122</v>
      </c>
      <c r="B544" s="92" t="s">
        <v>1123</v>
      </c>
      <c r="C544" s="19"/>
      <c r="D544" s="438"/>
      <c r="E544" s="21"/>
      <c r="F544" s="19"/>
      <c r="G544" s="19"/>
      <c r="H544" s="81"/>
      <c r="I544" s="81"/>
      <c r="J544" s="4"/>
    </row>
    <row r="545" spans="1:10" ht="47.25" hidden="1">
      <c r="A545" s="20" t="s">
        <v>1124</v>
      </c>
      <c r="B545" s="92" t="s">
        <v>1125</v>
      </c>
      <c r="C545" s="19"/>
      <c r="D545" s="438"/>
      <c r="E545" s="21"/>
      <c r="F545" s="19"/>
      <c r="G545" s="19"/>
      <c r="H545" s="81"/>
      <c r="I545" s="81"/>
      <c r="J545" s="4"/>
    </row>
    <row r="546" spans="1:10" ht="31.5" hidden="1">
      <c r="A546" s="20" t="s">
        <v>1126</v>
      </c>
      <c r="B546" s="92" t="s">
        <v>1127</v>
      </c>
      <c r="C546" s="19"/>
      <c r="D546" s="438"/>
      <c r="E546" s="21"/>
      <c r="F546" s="19"/>
      <c r="G546" s="19"/>
      <c r="H546" s="81"/>
      <c r="I546" s="81"/>
      <c r="J546" s="4"/>
    </row>
    <row r="547" spans="1:10" ht="47.25" hidden="1">
      <c r="A547" s="20" t="s">
        <v>1128</v>
      </c>
      <c r="B547" s="92" t="s">
        <v>1129</v>
      </c>
      <c r="C547" s="19"/>
      <c r="D547" s="438"/>
      <c r="E547" s="21"/>
      <c r="F547" s="19"/>
      <c r="G547" s="19"/>
      <c r="H547" s="81"/>
      <c r="I547" s="81"/>
      <c r="J547" s="4"/>
    </row>
    <row r="548" spans="1:10" ht="78.75" hidden="1">
      <c r="A548" s="20" t="s">
        <v>1130</v>
      </c>
      <c r="B548" s="92" t="s">
        <v>1131</v>
      </c>
      <c r="C548" s="19"/>
      <c r="D548" s="438"/>
      <c r="E548" s="21"/>
      <c r="F548" s="19"/>
      <c r="G548" s="19"/>
      <c r="H548" s="81"/>
      <c r="I548" s="81"/>
      <c r="J548" s="4"/>
    </row>
    <row r="549" spans="1:10" ht="31.5" hidden="1">
      <c r="A549" s="20" t="s">
        <v>1132</v>
      </c>
      <c r="B549" s="92" t="s">
        <v>1133</v>
      </c>
      <c r="C549" s="19"/>
      <c r="D549" s="438"/>
      <c r="E549" s="21"/>
      <c r="F549" s="19"/>
      <c r="G549" s="19"/>
      <c r="H549" s="81"/>
      <c r="I549" s="81"/>
      <c r="J549" s="4"/>
    </row>
    <row r="550" spans="1:10" ht="47.25" hidden="1">
      <c r="A550" s="20" t="s">
        <v>1134</v>
      </c>
      <c r="B550" s="92" t="s">
        <v>1135</v>
      </c>
      <c r="C550" s="19"/>
      <c r="D550" s="438"/>
      <c r="E550" s="21"/>
      <c r="F550" s="19"/>
      <c r="G550" s="19"/>
      <c r="H550" s="81"/>
      <c r="I550" s="81"/>
      <c r="J550" s="4"/>
    </row>
    <row r="551" spans="1:10" ht="21">
      <c r="A551" s="255"/>
      <c r="B551" s="1450" t="s">
        <v>1136</v>
      </c>
      <c r="C551" s="1452"/>
      <c r="D551" s="1452"/>
      <c r="E551" s="1452"/>
      <c r="F551" s="1452"/>
      <c r="G551" s="1454"/>
      <c r="H551" s="22">
        <f>H552+H560+H576+H586+H605+H623</f>
        <v>31</v>
      </c>
      <c r="I551" s="22">
        <f>I552+I560+I576+I586+I605+I623</f>
        <v>62</v>
      </c>
    </row>
    <row r="552" spans="1:10" ht="36.950000000000003" customHeight="1">
      <c r="A552" s="1003" t="s">
        <v>2080</v>
      </c>
      <c r="B552" s="1366" t="s">
        <v>36</v>
      </c>
      <c r="C552" s="1458"/>
      <c r="D552" s="1458"/>
      <c r="E552" s="1458"/>
      <c r="F552" s="1458"/>
      <c r="G552" s="1459"/>
      <c r="H552" s="22">
        <f>SUM(D553:D559)</f>
        <v>2</v>
      </c>
      <c r="I552" s="22">
        <f>COUNT(D553:D559)*2</f>
        <v>4</v>
      </c>
    </row>
    <row r="553" spans="1:10" ht="31.5" hidden="1">
      <c r="A553" s="67" t="s">
        <v>1137</v>
      </c>
      <c r="B553" s="92" t="s">
        <v>1138</v>
      </c>
      <c r="C553" s="584"/>
      <c r="D553" s="481"/>
      <c r="E553" s="15"/>
      <c r="F553" s="584"/>
      <c r="G553" s="584"/>
      <c r="H553" s="81"/>
      <c r="I553" s="81"/>
      <c r="J553" s="4"/>
    </row>
    <row r="554" spans="1:10" ht="47.25">
      <c r="A554" s="670" t="s">
        <v>2083</v>
      </c>
      <c r="B554" s="92" t="s">
        <v>1140</v>
      </c>
      <c r="C554" s="13" t="s">
        <v>1141</v>
      </c>
      <c r="D554" s="435">
        <v>1</v>
      </c>
      <c r="E554" s="24" t="s">
        <v>540</v>
      </c>
      <c r="F554" s="13" t="s">
        <v>1142</v>
      </c>
      <c r="G554" s="44"/>
    </row>
    <row r="555" spans="1:10" ht="45">
      <c r="A555" s="670" t="s">
        <v>1143</v>
      </c>
      <c r="B555" s="92" t="s">
        <v>1144</v>
      </c>
      <c r="C555" s="13" t="s">
        <v>2547</v>
      </c>
      <c r="D555" s="435">
        <v>1</v>
      </c>
      <c r="E555" s="24" t="s">
        <v>540</v>
      </c>
      <c r="F555" s="13" t="s">
        <v>2548</v>
      </c>
      <c r="G555" s="44"/>
    </row>
    <row r="556" spans="1:10" ht="31.5" hidden="1">
      <c r="A556" s="67" t="s">
        <v>2088</v>
      </c>
      <c r="B556" s="92" t="s">
        <v>1146</v>
      </c>
      <c r="C556" s="16" t="s">
        <v>1147</v>
      </c>
      <c r="D556" s="482"/>
      <c r="E556" s="15" t="s">
        <v>540</v>
      </c>
      <c r="F556" s="18" t="s">
        <v>2549</v>
      </c>
      <c r="G556" s="250"/>
      <c r="J556" s="4"/>
    </row>
    <row r="557" spans="1:10" ht="15.75" hidden="1">
      <c r="A557" s="67"/>
      <c r="B557" s="92"/>
      <c r="C557" s="16" t="s">
        <v>1149</v>
      </c>
      <c r="D557" s="482"/>
      <c r="E557" s="15" t="s">
        <v>540</v>
      </c>
      <c r="F557" s="15"/>
      <c r="G557" s="250"/>
      <c r="J557" s="4"/>
    </row>
    <row r="558" spans="1:10" ht="47.25" hidden="1">
      <c r="A558" s="67" t="s">
        <v>2092</v>
      </c>
      <c r="B558" s="92" t="s">
        <v>1151</v>
      </c>
      <c r="C558" s="212" t="s">
        <v>1152</v>
      </c>
      <c r="D558" s="482"/>
      <c r="E558" s="15" t="s">
        <v>540</v>
      </c>
      <c r="F558" s="23" t="s">
        <v>1153</v>
      </c>
      <c r="G558" s="250"/>
      <c r="J558" s="81"/>
    </row>
    <row r="559" spans="1:10" ht="31.5" hidden="1">
      <c r="A559" s="67" t="s">
        <v>1154</v>
      </c>
      <c r="B559" s="159" t="s">
        <v>1155</v>
      </c>
      <c r="C559" s="18" t="s">
        <v>1156</v>
      </c>
      <c r="D559" s="482"/>
      <c r="E559" s="15" t="s">
        <v>540</v>
      </c>
      <c r="F559" s="584"/>
      <c r="G559" s="250"/>
      <c r="J559" s="81"/>
    </row>
    <row r="560" spans="1:10" ht="36.950000000000003" customHeight="1">
      <c r="A560" s="1003" t="s">
        <v>2095</v>
      </c>
      <c r="B560" s="1366" t="s">
        <v>34</v>
      </c>
      <c r="C560" s="1458"/>
      <c r="D560" s="1458"/>
      <c r="E560" s="1458"/>
      <c r="F560" s="1458"/>
      <c r="G560" s="1459"/>
      <c r="H560" s="22">
        <f>SUM(D561:D575)</f>
        <v>7</v>
      </c>
      <c r="I560" s="22">
        <f>COUNT(D561:D575)*2</f>
        <v>14</v>
      </c>
    </row>
    <row r="561" spans="1:10" ht="45">
      <c r="A561" s="670" t="s">
        <v>2097</v>
      </c>
      <c r="B561" s="92" t="s">
        <v>1158</v>
      </c>
      <c r="C561" s="16" t="s">
        <v>1159</v>
      </c>
      <c r="D561" s="473">
        <v>1</v>
      </c>
      <c r="E561" s="24" t="s">
        <v>341</v>
      </c>
      <c r="F561" s="34" t="s">
        <v>6987</v>
      </c>
      <c r="G561" s="1046"/>
    </row>
    <row r="562" spans="1:10" ht="60">
      <c r="A562" s="670"/>
      <c r="B562" s="92"/>
      <c r="C562" s="16" t="s">
        <v>6988</v>
      </c>
      <c r="D562" s="473">
        <v>1</v>
      </c>
      <c r="E562" s="24" t="s">
        <v>379</v>
      </c>
      <c r="F562" s="34" t="s">
        <v>6989</v>
      </c>
      <c r="G562" s="1046"/>
    </row>
    <row r="563" spans="1:10" ht="30" hidden="1">
      <c r="A563" s="67"/>
      <c r="B563" s="92"/>
      <c r="C563" s="16" t="s">
        <v>1163</v>
      </c>
      <c r="D563" s="477"/>
      <c r="E563" s="15" t="s">
        <v>379</v>
      </c>
      <c r="F563" s="41" t="s">
        <v>1164</v>
      </c>
      <c r="G563" s="158"/>
      <c r="J563" s="4"/>
    </row>
    <row r="564" spans="1:10" ht="30" hidden="1">
      <c r="A564" s="67"/>
      <c r="B564" s="92"/>
      <c r="C564" s="16" t="s">
        <v>2550</v>
      </c>
      <c r="D564" s="477"/>
      <c r="E564" s="15" t="s">
        <v>379</v>
      </c>
      <c r="F564" s="41" t="s">
        <v>1166</v>
      </c>
      <c r="G564" s="158"/>
      <c r="J564" s="4"/>
    </row>
    <row r="565" spans="1:10" ht="45">
      <c r="A565" s="670"/>
      <c r="B565" s="92"/>
      <c r="C565" s="16" t="s">
        <v>1167</v>
      </c>
      <c r="D565" s="473">
        <v>1</v>
      </c>
      <c r="E565" s="24" t="s">
        <v>341</v>
      </c>
      <c r="F565" s="34" t="s">
        <v>1168</v>
      </c>
      <c r="G565" s="1046"/>
    </row>
    <row r="566" spans="1:10" ht="15.75" hidden="1">
      <c r="A566" s="67"/>
      <c r="B566" s="92"/>
      <c r="C566" s="13" t="s">
        <v>2995</v>
      </c>
      <c r="D566" s="477"/>
      <c r="E566" s="15" t="s">
        <v>341</v>
      </c>
      <c r="F566" s="584"/>
      <c r="G566" s="158"/>
      <c r="J566" s="4"/>
    </row>
    <row r="567" spans="1:10" ht="30">
      <c r="A567" s="670"/>
      <c r="B567" s="92"/>
      <c r="C567" s="13" t="s">
        <v>2996</v>
      </c>
      <c r="D567" s="473">
        <v>1</v>
      </c>
      <c r="E567" s="24" t="s">
        <v>341</v>
      </c>
      <c r="F567" s="117"/>
      <c r="G567" s="1046"/>
    </row>
    <row r="568" spans="1:10" ht="31.5">
      <c r="A568" s="670" t="s">
        <v>2103</v>
      </c>
      <c r="B568" s="92" t="s">
        <v>1170</v>
      </c>
      <c r="C568" s="16" t="s">
        <v>1171</v>
      </c>
      <c r="D568" s="473">
        <v>1</v>
      </c>
      <c r="E568" s="24" t="s">
        <v>271</v>
      </c>
      <c r="F568" s="34" t="s">
        <v>1172</v>
      </c>
      <c r="G568" s="1046"/>
    </row>
    <row r="569" spans="1:10" ht="75">
      <c r="A569" s="670"/>
      <c r="B569" s="92"/>
      <c r="C569" s="271" t="s">
        <v>3416</v>
      </c>
      <c r="D569" s="473">
        <v>1</v>
      </c>
      <c r="E569" s="24" t="s">
        <v>271</v>
      </c>
      <c r="F569" s="271" t="s">
        <v>3863</v>
      </c>
      <c r="G569" s="1046"/>
    </row>
    <row r="570" spans="1:10" ht="15.75" hidden="1">
      <c r="A570" s="67"/>
      <c r="B570" s="92"/>
      <c r="C570" s="16" t="s">
        <v>1173</v>
      </c>
      <c r="D570" s="477"/>
      <c r="E570" s="15" t="s">
        <v>420</v>
      </c>
      <c r="F570" s="41" t="s">
        <v>1172</v>
      </c>
      <c r="G570" s="158"/>
      <c r="J570" s="4"/>
    </row>
    <row r="571" spans="1:10" ht="75.75" customHeight="1">
      <c r="A571" s="670" t="s">
        <v>2107</v>
      </c>
      <c r="B571" s="92" t="s">
        <v>1175</v>
      </c>
      <c r="C571" s="320" t="s">
        <v>3864</v>
      </c>
      <c r="D571" s="473">
        <v>1</v>
      </c>
      <c r="E571" s="21" t="s">
        <v>420</v>
      </c>
      <c r="F571" s="13" t="s">
        <v>6603</v>
      </c>
      <c r="G571" s="1046"/>
    </row>
    <row r="572" spans="1:10" ht="75.75" hidden="1" customHeight="1">
      <c r="A572" s="67"/>
      <c r="B572" s="213"/>
      <c r="C572" s="16" t="s">
        <v>1176</v>
      </c>
      <c r="D572" s="477"/>
      <c r="E572" s="15" t="s">
        <v>341</v>
      </c>
      <c r="F572" s="15"/>
      <c r="G572" s="158"/>
      <c r="J572" s="4"/>
    </row>
    <row r="573" spans="1:10" ht="45" hidden="1">
      <c r="A573" s="67"/>
      <c r="C573" s="23" t="s">
        <v>2551</v>
      </c>
      <c r="D573" s="477"/>
      <c r="E573" s="15" t="s">
        <v>379</v>
      </c>
      <c r="F573" s="18" t="s">
        <v>2552</v>
      </c>
      <c r="G573" s="158"/>
      <c r="J573" s="4"/>
    </row>
    <row r="574" spans="1:10" ht="30" hidden="1">
      <c r="A574" s="67"/>
      <c r="B574" s="198"/>
      <c r="C574" s="23" t="s">
        <v>2111</v>
      </c>
      <c r="D574" s="477"/>
      <c r="E574" s="21" t="s">
        <v>420</v>
      </c>
      <c r="F574" s="18"/>
      <c r="G574" s="253"/>
      <c r="J574" s="81"/>
    </row>
    <row r="575" spans="1:10" ht="45" hidden="1">
      <c r="A575" s="67"/>
      <c r="B575" s="198"/>
      <c r="C575" s="23" t="s">
        <v>3865</v>
      </c>
      <c r="D575" s="477"/>
      <c r="E575" s="15" t="s">
        <v>379</v>
      </c>
      <c r="F575" s="18" t="s">
        <v>3423</v>
      </c>
      <c r="G575" s="253"/>
      <c r="J575" s="4"/>
    </row>
    <row r="576" spans="1:10" ht="36.950000000000003" customHeight="1">
      <c r="A576" s="1003" t="s">
        <v>2113</v>
      </c>
      <c r="B576" s="1366" t="s">
        <v>32</v>
      </c>
      <c r="C576" s="1458"/>
      <c r="D576" s="1458"/>
      <c r="E576" s="1458"/>
      <c r="F576" s="1458"/>
      <c r="G576" s="1459"/>
      <c r="H576" s="22">
        <f>SUM(D577:D585)</f>
        <v>4</v>
      </c>
      <c r="I576" s="22">
        <f>COUNT(D577:D585)*2</f>
        <v>8</v>
      </c>
    </row>
    <row r="577" spans="1:10" ht="47.25">
      <c r="A577" s="670" t="s">
        <v>2115</v>
      </c>
      <c r="B577" s="165" t="s">
        <v>1180</v>
      </c>
      <c r="C577" s="34" t="s">
        <v>6990</v>
      </c>
      <c r="D577" s="473">
        <v>1</v>
      </c>
      <c r="E577" s="24" t="s">
        <v>379</v>
      </c>
      <c r="F577" s="117"/>
      <c r="G577" s="1046"/>
    </row>
    <row r="578" spans="1:10" ht="15.75" hidden="1">
      <c r="A578" s="67"/>
      <c r="B578" s="165"/>
      <c r="C578" s="41" t="s">
        <v>1182</v>
      </c>
      <c r="D578" s="477"/>
      <c r="E578" s="15" t="s">
        <v>379</v>
      </c>
      <c r="F578" s="584"/>
      <c r="G578" s="158"/>
      <c r="J578" s="4"/>
    </row>
    <row r="579" spans="1:10" ht="30" hidden="1">
      <c r="A579" s="67"/>
      <c r="B579" s="165"/>
      <c r="C579" s="41" t="s">
        <v>6991</v>
      </c>
      <c r="D579" s="477"/>
      <c r="E579" s="15" t="s">
        <v>379</v>
      </c>
      <c r="F579" s="584"/>
      <c r="G579" s="158"/>
      <c r="J579" s="81"/>
    </row>
    <row r="580" spans="1:10" ht="30" hidden="1">
      <c r="A580" s="67"/>
      <c r="B580" s="165"/>
      <c r="C580" s="321" t="s">
        <v>2121</v>
      </c>
      <c r="D580" s="477"/>
      <c r="E580" s="15" t="s">
        <v>379</v>
      </c>
      <c r="F580" s="584"/>
      <c r="G580" s="158"/>
      <c r="J580" s="4"/>
    </row>
    <row r="581" spans="1:10" ht="15.75" hidden="1">
      <c r="A581" s="67"/>
      <c r="B581" s="165"/>
      <c r="C581" s="41" t="s">
        <v>6992</v>
      </c>
      <c r="D581" s="477"/>
      <c r="E581" s="15" t="s">
        <v>379</v>
      </c>
      <c r="F581" s="584"/>
      <c r="G581" s="158"/>
      <c r="J581" s="81"/>
    </row>
    <row r="582" spans="1:10" ht="15.75" hidden="1">
      <c r="A582" s="67"/>
      <c r="B582" s="165"/>
      <c r="C582" s="41" t="s">
        <v>3001</v>
      </c>
      <c r="D582" s="477"/>
      <c r="E582" s="15" t="s">
        <v>379</v>
      </c>
      <c r="F582" s="584"/>
      <c r="G582" s="158"/>
      <c r="J582" s="4"/>
    </row>
    <row r="583" spans="1:10" ht="30">
      <c r="A583" s="670"/>
      <c r="B583" s="165"/>
      <c r="C583" s="13" t="s">
        <v>1183</v>
      </c>
      <c r="D583" s="473">
        <v>1</v>
      </c>
      <c r="E583" s="24" t="s">
        <v>379</v>
      </c>
      <c r="F583" s="24" t="s">
        <v>6993</v>
      </c>
      <c r="G583" s="1046"/>
    </row>
    <row r="584" spans="1:10" ht="31.5">
      <c r="A584" s="670" t="s">
        <v>2126</v>
      </c>
      <c r="B584" s="92" t="s">
        <v>1185</v>
      </c>
      <c r="C584" s="13" t="s">
        <v>1186</v>
      </c>
      <c r="D584" s="473">
        <v>1</v>
      </c>
      <c r="E584" s="24" t="s">
        <v>379</v>
      </c>
      <c r="F584" s="117"/>
      <c r="G584" s="1046"/>
    </row>
    <row r="585" spans="1:10" ht="30">
      <c r="A585" s="670"/>
      <c r="B585" s="92"/>
      <c r="C585" s="13" t="s">
        <v>1187</v>
      </c>
      <c r="D585" s="473">
        <v>1</v>
      </c>
      <c r="E585" s="24" t="s">
        <v>420</v>
      </c>
      <c r="F585" s="117"/>
      <c r="G585" s="1046"/>
    </row>
    <row r="586" spans="1:10" ht="36.950000000000003" customHeight="1">
      <c r="A586" s="1003" t="s">
        <v>2129</v>
      </c>
      <c r="B586" s="1366" t="s">
        <v>30</v>
      </c>
      <c r="C586" s="1458"/>
      <c r="D586" s="1458"/>
      <c r="E586" s="1458"/>
      <c r="F586" s="1458"/>
      <c r="G586" s="1459"/>
      <c r="H586" s="22">
        <f>SUM(D587:D604)</f>
        <v>6</v>
      </c>
      <c r="I586" s="22">
        <f>COUNT(D587:D604)*2</f>
        <v>12</v>
      </c>
    </row>
    <row r="587" spans="1:10" ht="105">
      <c r="A587" s="670" t="s">
        <v>2131</v>
      </c>
      <c r="B587" s="34" t="s">
        <v>1189</v>
      </c>
      <c r="C587" s="13" t="s">
        <v>2554</v>
      </c>
      <c r="D587" s="435">
        <v>1</v>
      </c>
      <c r="E587" s="24" t="s">
        <v>271</v>
      </c>
      <c r="F587" s="34" t="s">
        <v>3868</v>
      </c>
      <c r="G587" s="44"/>
    </row>
    <row r="588" spans="1:10" ht="60" hidden="1">
      <c r="A588" s="67"/>
      <c r="B588" s="13" t="s">
        <v>1190</v>
      </c>
      <c r="C588" s="13" t="s">
        <v>1190</v>
      </c>
      <c r="D588" s="482"/>
      <c r="E588" s="15" t="s">
        <v>271</v>
      </c>
      <c r="F588" s="41" t="s">
        <v>6994</v>
      </c>
      <c r="G588" s="41"/>
      <c r="J588" s="81"/>
    </row>
    <row r="589" spans="1:10" ht="30">
      <c r="A589" s="670"/>
      <c r="B589" s="34"/>
      <c r="C589" s="23" t="s">
        <v>1194</v>
      </c>
      <c r="D589" s="435">
        <v>1</v>
      </c>
      <c r="E589" s="24" t="s">
        <v>271</v>
      </c>
      <c r="F589" s="19" t="s">
        <v>1195</v>
      </c>
      <c r="G589" s="44"/>
    </row>
    <row r="590" spans="1:10" ht="30" hidden="1">
      <c r="A590" s="67"/>
      <c r="B590" s="34"/>
      <c r="C590" s="23" t="s">
        <v>1196</v>
      </c>
      <c r="D590" s="482"/>
      <c r="E590" s="15" t="s">
        <v>271</v>
      </c>
      <c r="F590" s="18" t="s">
        <v>1197</v>
      </c>
      <c r="G590" s="250"/>
      <c r="J590" s="4"/>
    </row>
    <row r="591" spans="1:10" ht="30" hidden="1">
      <c r="A591" s="67"/>
      <c r="B591" s="34"/>
      <c r="C591" s="18" t="s">
        <v>1198</v>
      </c>
      <c r="D591" s="482"/>
      <c r="E591" s="15" t="s">
        <v>271</v>
      </c>
      <c r="F591" s="41" t="s">
        <v>1199</v>
      </c>
      <c r="G591" s="250"/>
      <c r="J591" s="4"/>
    </row>
    <row r="592" spans="1:10" hidden="1">
      <c r="A592" s="67"/>
      <c r="B592" s="34"/>
      <c r="C592" s="251" t="s">
        <v>1200</v>
      </c>
      <c r="D592" s="482"/>
      <c r="E592" s="15" t="s">
        <v>271</v>
      </c>
      <c r="F592" s="41"/>
      <c r="G592" s="250"/>
      <c r="J592" s="4"/>
    </row>
    <row r="593" spans="1:10" ht="60">
      <c r="A593" s="670" t="s">
        <v>2137</v>
      </c>
      <c r="B593" s="34" t="s">
        <v>1202</v>
      </c>
      <c r="C593" s="65" t="s">
        <v>1203</v>
      </c>
      <c r="D593" s="435">
        <v>1</v>
      </c>
      <c r="E593" s="1058" t="s">
        <v>379</v>
      </c>
      <c r="F593" s="23" t="s">
        <v>1204</v>
      </c>
      <c r="G593" s="44"/>
    </row>
    <row r="594" spans="1:10" ht="45">
      <c r="A594" s="670"/>
      <c r="B594" s="34"/>
      <c r="C594" s="16" t="s">
        <v>1205</v>
      </c>
      <c r="D594" s="435">
        <v>1</v>
      </c>
      <c r="E594" s="1058" t="s">
        <v>379</v>
      </c>
      <c r="F594" s="23" t="s">
        <v>3869</v>
      </c>
      <c r="G594" s="44"/>
    </row>
    <row r="595" spans="1:10" ht="45">
      <c r="A595" s="670"/>
      <c r="B595" s="34"/>
      <c r="C595" s="16" t="s">
        <v>1207</v>
      </c>
      <c r="D595" s="435">
        <v>1</v>
      </c>
      <c r="E595" s="1058" t="s">
        <v>379</v>
      </c>
      <c r="F595" s="23" t="s">
        <v>1208</v>
      </c>
      <c r="G595" s="44"/>
    </row>
    <row r="596" spans="1:10" ht="30" hidden="1">
      <c r="A596" s="67"/>
      <c r="B596" s="34"/>
      <c r="C596" s="41" t="s">
        <v>3870</v>
      </c>
      <c r="D596" s="482"/>
      <c r="E596" s="252" t="s">
        <v>379</v>
      </c>
      <c r="F596" s="23"/>
      <c r="G596" s="250"/>
      <c r="J596" s="4"/>
    </row>
    <row r="597" spans="1:10" hidden="1">
      <c r="A597" s="67"/>
      <c r="B597" s="34"/>
      <c r="C597" s="18" t="s">
        <v>3009</v>
      </c>
      <c r="D597" s="482"/>
      <c r="E597" s="252" t="s">
        <v>379</v>
      </c>
      <c r="F597" s="23"/>
      <c r="G597" s="250"/>
      <c r="J597" s="4"/>
    </row>
    <row r="598" spans="1:10" hidden="1">
      <c r="A598" s="67"/>
      <c r="B598" s="34"/>
      <c r="C598" s="18" t="s">
        <v>1209</v>
      </c>
      <c r="D598" s="482"/>
      <c r="E598" s="252" t="s">
        <v>379</v>
      </c>
      <c r="F598" s="23"/>
      <c r="G598" s="250"/>
      <c r="J598" s="81"/>
    </row>
    <row r="599" spans="1:10" ht="60">
      <c r="A599" s="670"/>
      <c r="B599" s="34"/>
      <c r="C599" s="34" t="s">
        <v>3871</v>
      </c>
      <c r="D599" s="435">
        <v>1</v>
      </c>
      <c r="E599" s="1058" t="s">
        <v>379</v>
      </c>
      <c r="F599" s="34" t="s">
        <v>6995</v>
      </c>
      <c r="G599" s="44"/>
    </row>
    <row r="600" spans="1:10" ht="30" hidden="1">
      <c r="A600" s="67"/>
      <c r="B600" s="34"/>
      <c r="C600" s="16" t="s">
        <v>3006</v>
      </c>
      <c r="D600" s="482"/>
      <c r="E600" s="252" t="s">
        <v>379</v>
      </c>
      <c r="F600" s="23" t="s">
        <v>3007</v>
      </c>
      <c r="G600" s="250"/>
      <c r="J600" s="4"/>
    </row>
    <row r="601" spans="1:10" ht="30" hidden="1">
      <c r="A601" s="67"/>
      <c r="B601" s="34"/>
      <c r="C601" s="41" t="s">
        <v>3872</v>
      </c>
      <c r="D601" s="482"/>
      <c r="E601" s="15" t="s">
        <v>1812</v>
      </c>
      <c r="F601" s="41" t="s">
        <v>3452</v>
      </c>
      <c r="G601" s="250"/>
      <c r="J601" s="81"/>
    </row>
    <row r="602" spans="1:10" hidden="1">
      <c r="A602" s="67"/>
      <c r="B602" s="34"/>
      <c r="C602" s="41" t="s">
        <v>3452</v>
      </c>
      <c r="D602" s="482"/>
      <c r="E602" s="15" t="s">
        <v>1812</v>
      </c>
      <c r="F602" s="41"/>
      <c r="G602" s="250"/>
      <c r="J602" s="81"/>
    </row>
    <row r="603" spans="1:10" ht="30" hidden="1">
      <c r="A603" s="67"/>
      <c r="B603" s="34"/>
      <c r="C603" s="41" t="s">
        <v>3873</v>
      </c>
      <c r="D603" s="482"/>
      <c r="E603" s="15" t="s">
        <v>1812</v>
      </c>
      <c r="F603" s="41"/>
      <c r="G603" s="322"/>
      <c r="J603" s="4"/>
    </row>
    <row r="604" spans="1:10" ht="30" hidden="1">
      <c r="A604" s="67"/>
      <c r="B604" s="34"/>
      <c r="C604" s="41" t="s">
        <v>3011</v>
      </c>
      <c r="D604" s="482"/>
      <c r="E604" s="15" t="s">
        <v>660</v>
      </c>
      <c r="F604" s="41" t="s">
        <v>2144</v>
      </c>
      <c r="G604" s="322"/>
      <c r="J604" s="4"/>
    </row>
    <row r="605" spans="1:10" ht="36.950000000000003" customHeight="1">
      <c r="A605" s="1003" t="s">
        <v>2145</v>
      </c>
      <c r="B605" s="1366" t="s">
        <v>28</v>
      </c>
      <c r="C605" s="1458"/>
      <c r="D605" s="1458"/>
      <c r="E605" s="1458"/>
      <c r="F605" s="1458"/>
      <c r="G605" s="1459"/>
      <c r="H605" s="22">
        <f>SUM(D606:D622)</f>
        <v>5</v>
      </c>
      <c r="I605" s="22">
        <f>COUNT(D606:D622)*2</f>
        <v>10</v>
      </c>
    </row>
    <row r="606" spans="1:10" ht="30">
      <c r="A606" s="670" t="s">
        <v>2146</v>
      </c>
      <c r="B606" s="23" t="s">
        <v>1211</v>
      </c>
      <c r="C606" s="34" t="s">
        <v>1212</v>
      </c>
      <c r="D606" s="473">
        <v>1</v>
      </c>
      <c r="E606" s="24" t="s">
        <v>341</v>
      </c>
      <c r="F606" s="34" t="s">
        <v>3874</v>
      </c>
      <c r="G606" s="44"/>
    </row>
    <row r="607" spans="1:10" hidden="1">
      <c r="A607" s="67"/>
      <c r="B607" s="23"/>
      <c r="C607" s="41" t="s">
        <v>3875</v>
      </c>
      <c r="D607" s="477"/>
      <c r="E607" s="15" t="s">
        <v>341</v>
      </c>
      <c r="F607" s="449"/>
      <c r="G607" s="250"/>
      <c r="J607" s="4"/>
    </row>
    <row r="608" spans="1:10" ht="30">
      <c r="A608" s="670"/>
      <c r="B608" s="23"/>
      <c r="C608" s="34" t="s">
        <v>2147</v>
      </c>
      <c r="D608" s="473">
        <v>1</v>
      </c>
      <c r="E608" s="24" t="s">
        <v>341</v>
      </c>
      <c r="F608" s="19"/>
      <c r="G608" s="44"/>
    </row>
    <row r="609" spans="1:10" ht="30" hidden="1">
      <c r="A609" s="67"/>
      <c r="B609" s="23"/>
      <c r="C609" s="41" t="s">
        <v>6996</v>
      </c>
      <c r="D609" s="477"/>
      <c r="E609" s="15" t="s">
        <v>341</v>
      </c>
      <c r="F609" s="41"/>
      <c r="G609" s="250"/>
      <c r="J609" s="4"/>
    </row>
    <row r="610" spans="1:10" ht="45" hidden="1">
      <c r="A610" s="67"/>
      <c r="B610" s="23"/>
      <c r="C610" s="41" t="s">
        <v>3457</v>
      </c>
      <c r="D610" s="477"/>
      <c r="E610" s="15" t="s">
        <v>341</v>
      </c>
      <c r="F610" s="41"/>
      <c r="G610" s="250"/>
      <c r="J610" s="81"/>
    </row>
    <row r="611" spans="1:10" ht="45" hidden="1">
      <c r="A611" s="67" t="s">
        <v>2148</v>
      </c>
      <c r="B611" s="34" t="s">
        <v>1214</v>
      </c>
      <c r="C611" s="16" t="s">
        <v>1215</v>
      </c>
      <c r="D611" s="477"/>
      <c r="E611" s="15" t="s">
        <v>379</v>
      </c>
      <c r="F611" s="18" t="s">
        <v>1216</v>
      </c>
      <c r="G611" s="250"/>
      <c r="J611" s="81"/>
    </row>
    <row r="612" spans="1:10" ht="30" hidden="1">
      <c r="A612" s="67"/>
      <c r="B612" s="34"/>
      <c r="C612" s="16" t="s">
        <v>1217</v>
      </c>
      <c r="D612" s="477"/>
      <c r="E612" s="15" t="s">
        <v>379</v>
      </c>
      <c r="F612" s="18" t="s">
        <v>2558</v>
      </c>
      <c r="G612" s="250"/>
      <c r="J612" s="81"/>
    </row>
    <row r="613" spans="1:10" ht="45">
      <c r="A613" s="670" t="s">
        <v>2152</v>
      </c>
      <c r="B613" s="34" t="s">
        <v>1220</v>
      </c>
      <c r="C613" s="16" t="s">
        <v>1221</v>
      </c>
      <c r="D613" s="473">
        <v>1</v>
      </c>
      <c r="E613" s="24" t="s">
        <v>540</v>
      </c>
      <c r="F613" s="117"/>
      <c r="G613" s="44"/>
    </row>
    <row r="614" spans="1:10" ht="30" hidden="1">
      <c r="A614" s="67"/>
      <c r="B614" s="34"/>
      <c r="C614" s="16" t="s">
        <v>2156</v>
      </c>
      <c r="D614" s="477"/>
      <c r="E614" s="15" t="s">
        <v>540</v>
      </c>
      <c r="F614" s="584"/>
      <c r="G614" s="250"/>
      <c r="J614" s="4"/>
    </row>
    <row r="615" spans="1:10" ht="30" hidden="1">
      <c r="A615" s="67"/>
      <c r="B615" s="34"/>
      <c r="C615" s="23" t="s">
        <v>1223</v>
      </c>
      <c r="D615" s="477"/>
      <c r="E615" s="15" t="s">
        <v>540</v>
      </c>
      <c r="F615" s="584"/>
      <c r="G615" s="250"/>
      <c r="J615" s="4"/>
    </row>
    <row r="616" spans="1:10" ht="30">
      <c r="A616" s="670"/>
      <c r="B616" s="34"/>
      <c r="C616" s="16" t="s">
        <v>1224</v>
      </c>
      <c r="D616" s="473">
        <v>1</v>
      </c>
      <c r="E616" s="24" t="s">
        <v>379</v>
      </c>
      <c r="F616" s="16" t="s">
        <v>3877</v>
      </c>
      <c r="G616" s="44"/>
    </row>
    <row r="617" spans="1:10" ht="30" hidden="1">
      <c r="A617" s="67"/>
      <c r="B617" s="34"/>
      <c r="C617" s="16" t="s">
        <v>1226</v>
      </c>
      <c r="D617" s="477"/>
      <c r="E617" s="15" t="s">
        <v>379</v>
      </c>
      <c r="F617" s="584"/>
      <c r="G617" s="250"/>
      <c r="J617" s="4"/>
    </row>
    <row r="618" spans="1:10" hidden="1">
      <c r="A618" s="67"/>
      <c r="B618" s="34"/>
      <c r="C618" s="16" t="s">
        <v>3877</v>
      </c>
      <c r="D618" s="477"/>
      <c r="E618" s="15" t="s">
        <v>379</v>
      </c>
      <c r="F618" s="584"/>
      <c r="G618" s="250"/>
      <c r="J618" s="81"/>
    </row>
    <row r="619" spans="1:10" hidden="1">
      <c r="A619" s="67"/>
      <c r="B619" s="34"/>
      <c r="C619" s="16" t="s">
        <v>3017</v>
      </c>
      <c r="D619" s="477"/>
      <c r="E619" s="15" t="s">
        <v>540</v>
      </c>
      <c r="F619" s="584"/>
      <c r="G619" s="250"/>
      <c r="J619" s="4"/>
    </row>
    <row r="620" spans="1:10">
      <c r="A620" s="670"/>
      <c r="B620" s="34"/>
      <c r="C620" s="16" t="s">
        <v>3878</v>
      </c>
      <c r="D620" s="473">
        <v>1</v>
      </c>
      <c r="E620" s="24" t="s">
        <v>341</v>
      </c>
      <c r="F620" s="117"/>
      <c r="G620" s="44"/>
    </row>
    <row r="621" spans="1:10" ht="30" hidden="1">
      <c r="A621" s="67" t="s">
        <v>2159</v>
      </c>
      <c r="B621" s="23" t="s">
        <v>1229</v>
      </c>
      <c r="C621" s="41"/>
      <c r="D621" s="481"/>
      <c r="E621" s="15"/>
      <c r="F621" s="584"/>
      <c r="G621" s="584"/>
      <c r="H621" s="81"/>
      <c r="I621" s="81"/>
      <c r="J621" s="4"/>
    </row>
    <row r="622" spans="1:10" ht="30" hidden="1">
      <c r="A622" s="67" t="s">
        <v>1232</v>
      </c>
      <c r="B622" s="23" t="s">
        <v>1233</v>
      </c>
      <c r="C622" s="41" t="s">
        <v>3474</v>
      </c>
      <c r="D622" s="477"/>
      <c r="E622" s="15" t="s">
        <v>540</v>
      </c>
      <c r="F622" s="584"/>
      <c r="G622" s="250"/>
      <c r="J622" s="81"/>
    </row>
    <row r="623" spans="1:10" ht="36.950000000000003" customHeight="1">
      <c r="A623" s="1003" t="s">
        <v>2162</v>
      </c>
      <c r="B623" s="1366" t="s">
        <v>26</v>
      </c>
      <c r="C623" s="1458"/>
      <c r="D623" s="1458"/>
      <c r="E623" s="1458"/>
      <c r="F623" s="1458"/>
      <c r="G623" s="1459"/>
      <c r="H623" s="22">
        <f>SUM(D624:D638)</f>
        <v>7</v>
      </c>
      <c r="I623" s="22">
        <f>COUNT(D624:D638)*2</f>
        <v>14</v>
      </c>
    </row>
    <row r="624" spans="1:10" ht="45">
      <c r="A624" s="670" t="s">
        <v>2164</v>
      </c>
      <c r="B624" s="165" t="s">
        <v>1235</v>
      </c>
      <c r="C624" s="13" t="s">
        <v>6997</v>
      </c>
      <c r="D624" s="476">
        <v>1</v>
      </c>
      <c r="E624" s="16" t="s">
        <v>341</v>
      </c>
      <c r="F624" s="34" t="s">
        <v>3476</v>
      </c>
      <c r="G624" s="44"/>
    </row>
    <row r="625" spans="1:10" ht="30" hidden="1">
      <c r="A625" s="67"/>
      <c r="B625" s="165"/>
      <c r="C625" s="18" t="s">
        <v>6532</v>
      </c>
      <c r="D625" s="479"/>
      <c r="E625" s="60" t="s">
        <v>341</v>
      </c>
      <c r="F625" s="204"/>
      <c r="G625" s="250"/>
      <c r="J625" s="4"/>
    </row>
    <row r="626" spans="1:10" ht="105">
      <c r="A626" s="670"/>
      <c r="B626" s="165"/>
      <c r="C626" s="13" t="s">
        <v>6531</v>
      </c>
      <c r="D626" s="476">
        <v>1</v>
      </c>
      <c r="E626" s="16" t="s">
        <v>379</v>
      </c>
      <c r="F626" s="13" t="s">
        <v>6542</v>
      </c>
      <c r="G626" s="44"/>
    </row>
    <row r="627" spans="1:10" ht="90">
      <c r="A627" s="670"/>
      <c r="B627" s="165"/>
      <c r="C627" s="13" t="s">
        <v>2168</v>
      </c>
      <c r="D627" s="476">
        <v>1</v>
      </c>
      <c r="E627" s="16" t="s">
        <v>341</v>
      </c>
      <c r="F627" s="13" t="s">
        <v>6541</v>
      </c>
      <c r="G627" s="44"/>
    </row>
    <row r="628" spans="1:10" ht="30" hidden="1">
      <c r="A628" s="67"/>
      <c r="B628" s="165"/>
      <c r="C628" s="13" t="s">
        <v>1237</v>
      </c>
      <c r="D628" s="479"/>
      <c r="E628" s="60" t="s">
        <v>341</v>
      </c>
      <c r="F628" s="34" t="s">
        <v>3477</v>
      </c>
      <c r="G628" s="250"/>
      <c r="J628" s="81"/>
    </row>
    <row r="629" spans="1:10" ht="30">
      <c r="A629" s="670"/>
      <c r="B629" s="165"/>
      <c r="C629" s="16" t="s">
        <v>1238</v>
      </c>
      <c r="D629" s="476">
        <v>1</v>
      </c>
      <c r="E629" s="16"/>
      <c r="F629" s="23"/>
      <c r="G629" s="44"/>
    </row>
    <row r="630" spans="1:10" ht="135">
      <c r="A630" s="670" t="s">
        <v>2169</v>
      </c>
      <c r="B630" s="165" t="s">
        <v>1240</v>
      </c>
      <c r="C630" s="16" t="s">
        <v>6534</v>
      </c>
      <c r="D630" s="43">
        <v>1</v>
      </c>
      <c r="E630" s="24" t="s">
        <v>341</v>
      </c>
      <c r="F630" s="13" t="s">
        <v>6540</v>
      </c>
      <c r="G630" s="44"/>
    </row>
    <row r="631" spans="1:10" ht="30" hidden="1">
      <c r="A631" s="67"/>
      <c r="C631" s="16" t="s">
        <v>1243</v>
      </c>
      <c r="D631" s="43"/>
      <c r="E631" s="24" t="s">
        <v>271</v>
      </c>
      <c r="F631" s="13" t="s">
        <v>1244</v>
      </c>
      <c r="J631" s="81"/>
    </row>
    <row r="632" spans="1:10" ht="45" hidden="1">
      <c r="A632" s="67"/>
      <c r="B632" s="165"/>
      <c r="C632" s="16" t="s">
        <v>1245</v>
      </c>
      <c r="D632" s="43"/>
      <c r="E632" s="24" t="s">
        <v>420</v>
      </c>
      <c r="F632" s="13" t="s">
        <v>1246</v>
      </c>
      <c r="G632" s="250"/>
      <c r="J632" s="4"/>
    </row>
    <row r="633" spans="1:10" ht="45" hidden="1">
      <c r="A633" s="67"/>
      <c r="B633" s="165"/>
      <c r="C633" s="16" t="s">
        <v>6535</v>
      </c>
      <c r="D633" s="43"/>
      <c r="E633" s="15" t="s">
        <v>341</v>
      </c>
      <c r="F633" s="23" t="s">
        <v>6538</v>
      </c>
      <c r="G633" s="250"/>
      <c r="J633" s="4"/>
    </row>
    <row r="634" spans="1:10" ht="30" hidden="1">
      <c r="A634" s="67"/>
      <c r="B634" s="165"/>
      <c r="C634" s="16" t="s">
        <v>1241</v>
      </c>
      <c r="D634" s="43"/>
      <c r="E634" s="24" t="s">
        <v>271</v>
      </c>
      <c r="F634" s="13" t="s">
        <v>6539</v>
      </c>
      <c r="G634" s="250"/>
      <c r="J634" s="81"/>
    </row>
    <row r="635" spans="1:10" ht="31.5">
      <c r="A635" s="670" t="s">
        <v>2174</v>
      </c>
      <c r="B635" s="165" t="s">
        <v>1248</v>
      </c>
      <c r="C635" s="101" t="s">
        <v>1249</v>
      </c>
      <c r="D635" s="476">
        <v>1</v>
      </c>
      <c r="E635" s="58" t="s">
        <v>271</v>
      </c>
      <c r="F635" s="117"/>
      <c r="G635" s="44"/>
    </row>
    <row r="636" spans="1:10" ht="15.75">
      <c r="A636" s="670"/>
      <c r="B636" s="165"/>
      <c r="C636" s="74" t="s">
        <v>1250</v>
      </c>
      <c r="D636" s="476">
        <v>1</v>
      </c>
      <c r="E636" s="16" t="s">
        <v>271</v>
      </c>
      <c r="F636" s="117"/>
      <c r="G636" s="44"/>
    </row>
    <row r="637" spans="1:10" ht="30" hidden="1">
      <c r="A637" s="67"/>
      <c r="B637" s="165"/>
      <c r="C637" s="74" t="s">
        <v>1251</v>
      </c>
      <c r="D637" s="479"/>
      <c r="E637" s="60"/>
      <c r="F637" s="584"/>
      <c r="G637" s="250"/>
      <c r="J637" s="4"/>
    </row>
    <row r="638" spans="1:10" ht="15.75" hidden="1">
      <c r="A638" s="67"/>
      <c r="B638" s="165"/>
      <c r="C638" s="606" t="s">
        <v>6533</v>
      </c>
      <c r="D638" s="479"/>
      <c r="E638" s="60" t="s">
        <v>540</v>
      </c>
      <c r="F638" s="584"/>
      <c r="G638" s="250"/>
      <c r="J638" s="4"/>
    </row>
    <row r="639" spans="1:10" ht="21">
      <c r="A639" s="80"/>
      <c r="B639" s="1450" t="s">
        <v>2177</v>
      </c>
      <c r="C639" s="1452"/>
      <c r="D639" s="1452"/>
      <c r="E639" s="1452"/>
      <c r="F639" s="1452"/>
      <c r="G639" s="1454"/>
      <c r="H639" s="22">
        <f>H640+H643+H647+H651+H672+H676+H682+H690</f>
        <v>15</v>
      </c>
      <c r="I639" s="22">
        <f>I640+I643+I647+I651+I672+I676+I682+I690</f>
        <v>30</v>
      </c>
    </row>
    <row r="640" spans="1:10" ht="29.25" hidden="1" customHeight="1">
      <c r="A640" s="137" t="s">
        <v>25</v>
      </c>
      <c r="B640" s="1366" t="s">
        <v>24</v>
      </c>
      <c r="C640" s="1458"/>
      <c r="D640" s="1458"/>
      <c r="E640" s="1458"/>
      <c r="F640" s="1458"/>
      <c r="G640" s="1459"/>
      <c r="H640" s="22">
        <f>SUM(D641:D642)</f>
        <v>0</v>
      </c>
      <c r="I640" s="22">
        <f>COUNT(D641:D642)*2</f>
        <v>0</v>
      </c>
      <c r="J640" s="4"/>
    </row>
    <row r="641" spans="1:10" ht="47.25" hidden="1">
      <c r="A641" s="57" t="s">
        <v>1254</v>
      </c>
      <c r="B641" s="92" t="s">
        <v>1255</v>
      </c>
      <c r="C641" s="63" t="s">
        <v>1256</v>
      </c>
      <c r="D641" s="473"/>
      <c r="E641" s="21" t="s">
        <v>540</v>
      </c>
      <c r="F641" s="19"/>
      <c r="G641" s="44"/>
      <c r="J641" s="4"/>
    </row>
    <row r="642" spans="1:10" ht="30.75" hidden="1" customHeight="1">
      <c r="A642" s="57" t="s">
        <v>1257</v>
      </c>
      <c r="B642" s="23" t="s">
        <v>1258</v>
      </c>
      <c r="C642" s="19"/>
      <c r="D642" s="438"/>
      <c r="E642" s="21"/>
      <c r="F642" s="19"/>
      <c r="G642" s="19"/>
      <c r="H642" s="81"/>
      <c r="I642" s="81"/>
      <c r="J642" s="4"/>
    </row>
    <row r="643" spans="1:10" ht="36.950000000000003" customHeight="1">
      <c r="A643" s="1003" t="s">
        <v>23</v>
      </c>
      <c r="B643" s="1366" t="s">
        <v>22</v>
      </c>
      <c r="C643" s="1458"/>
      <c r="D643" s="1458"/>
      <c r="E643" s="1458"/>
      <c r="F643" s="1458"/>
      <c r="G643" s="1459"/>
      <c r="H643" s="22">
        <f>SUM(D644:D646)</f>
        <v>1</v>
      </c>
      <c r="I643" s="22">
        <f>COUNT(D644:D646)*2</f>
        <v>2</v>
      </c>
    </row>
    <row r="644" spans="1:10" ht="31.5">
      <c r="A644" s="35" t="s">
        <v>1259</v>
      </c>
      <c r="B644" s="165" t="s">
        <v>1260</v>
      </c>
      <c r="C644" s="34" t="s">
        <v>3879</v>
      </c>
      <c r="D644" s="473">
        <v>1</v>
      </c>
      <c r="E644" s="21" t="s">
        <v>648</v>
      </c>
      <c r="F644" s="19"/>
      <c r="G644" s="44"/>
    </row>
    <row r="645" spans="1:10" ht="55.5" hidden="1" customHeight="1">
      <c r="A645" s="57" t="s">
        <v>1261</v>
      </c>
      <c r="B645" s="165" t="s">
        <v>1262</v>
      </c>
      <c r="C645" s="19"/>
      <c r="D645" s="438"/>
      <c r="E645" s="21"/>
      <c r="F645" s="19"/>
      <c r="G645" s="19"/>
      <c r="H645" s="81"/>
      <c r="I645" s="81"/>
      <c r="J645" s="4"/>
    </row>
    <row r="646" spans="1:10" ht="57" hidden="1" customHeight="1">
      <c r="A646" s="57" t="s">
        <v>1263</v>
      </c>
      <c r="B646" s="165" t="s">
        <v>1264</v>
      </c>
      <c r="C646" s="19"/>
      <c r="D646" s="438"/>
      <c r="E646" s="21"/>
      <c r="F646" s="19"/>
      <c r="G646" s="19"/>
      <c r="H646" s="81"/>
      <c r="I646" s="81"/>
      <c r="J646" s="4"/>
    </row>
    <row r="647" spans="1:10" ht="36.950000000000003" customHeight="1">
      <c r="A647" s="1003" t="s">
        <v>2187</v>
      </c>
      <c r="B647" s="1366" t="s">
        <v>20</v>
      </c>
      <c r="C647" s="1458"/>
      <c r="D647" s="1458"/>
      <c r="E647" s="1458"/>
      <c r="F647" s="1458"/>
      <c r="G647" s="1459"/>
      <c r="H647" s="22">
        <f>SUM(D648:D650)</f>
        <v>2</v>
      </c>
      <c r="I647" s="22">
        <f>COUNT(D648:D650)*2</f>
        <v>4</v>
      </c>
    </row>
    <row r="648" spans="1:10" ht="47.25">
      <c r="A648" s="11" t="s">
        <v>2189</v>
      </c>
      <c r="B648" s="165" t="s">
        <v>1266</v>
      </c>
      <c r="C648" s="13" t="s">
        <v>3880</v>
      </c>
      <c r="D648" s="473">
        <v>1</v>
      </c>
      <c r="E648" s="21" t="s">
        <v>540</v>
      </c>
      <c r="F648" s="19"/>
      <c r="G648" s="44"/>
    </row>
    <row r="649" spans="1:10" ht="51" hidden="1" customHeight="1">
      <c r="A649" s="20" t="s">
        <v>2193</v>
      </c>
      <c r="B649" s="165" t="s">
        <v>1270</v>
      </c>
      <c r="C649" s="19"/>
      <c r="D649" s="438"/>
      <c r="E649" s="21"/>
      <c r="F649" s="19"/>
      <c r="G649" s="19"/>
      <c r="H649" s="81"/>
      <c r="I649" s="81"/>
      <c r="J649" s="4"/>
    </row>
    <row r="650" spans="1:10" ht="47.25">
      <c r="A650" s="11" t="s">
        <v>2195</v>
      </c>
      <c r="B650" s="92" t="s">
        <v>1273</v>
      </c>
      <c r="C650" s="165" t="s">
        <v>1274</v>
      </c>
      <c r="D650" s="473">
        <v>1</v>
      </c>
      <c r="E650" s="21" t="s">
        <v>540</v>
      </c>
      <c r="F650" s="165" t="s">
        <v>1275</v>
      </c>
      <c r="G650" s="44"/>
    </row>
    <row r="651" spans="1:10" ht="36.950000000000003" customHeight="1">
      <c r="A651" s="1003" t="s">
        <v>2198</v>
      </c>
      <c r="B651" s="1366" t="s">
        <v>18</v>
      </c>
      <c r="C651" s="1458"/>
      <c r="D651" s="1458"/>
      <c r="E651" s="1458"/>
      <c r="F651" s="1458"/>
      <c r="G651" s="1459"/>
      <c r="H651" s="22">
        <f>SUM(D652:D671)</f>
        <v>6</v>
      </c>
      <c r="I651" s="22">
        <f>COUNT(D652:D671)*2</f>
        <v>12</v>
      </c>
    </row>
    <row r="652" spans="1:10" ht="45">
      <c r="A652" s="11" t="s">
        <v>2200</v>
      </c>
      <c r="B652" s="165" t="s">
        <v>1277</v>
      </c>
      <c r="C652" s="101" t="s">
        <v>1278</v>
      </c>
      <c r="D652" s="473">
        <v>1</v>
      </c>
      <c r="E652" s="21" t="s">
        <v>648</v>
      </c>
      <c r="F652" s="19"/>
      <c r="G652" s="44"/>
    </row>
    <row r="653" spans="1:10" ht="30" hidden="1">
      <c r="A653" s="145"/>
      <c r="B653" s="165"/>
      <c r="C653" s="16" t="s">
        <v>1279</v>
      </c>
      <c r="D653" s="473"/>
      <c r="E653" s="21" t="s">
        <v>377</v>
      </c>
      <c r="F653" s="19"/>
      <c r="G653" s="44"/>
      <c r="J653" s="81"/>
    </row>
    <row r="654" spans="1:10" ht="47.25">
      <c r="A654" s="11" t="s">
        <v>2202</v>
      </c>
      <c r="B654" s="165" t="s">
        <v>1281</v>
      </c>
      <c r="C654" s="34" t="s">
        <v>6998</v>
      </c>
      <c r="D654" s="473">
        <v>1</v>
      </c>
      <c r="E654" s="21" t="s">
        <v>648</v>
      </c>
      <c r="F654" s="19"/>
      <c r="G654" s="44"/>
    </row>
    <row r="655" spans="1:10" ht="30" hidden="1">
      <c r="A655" s="20"/>
      <c r="B655" s="165"/>
      <c r="C655" s="41" t="s">
        <v>3881</v>
      </c>
      <c r="D655" s="473"/>
      <c r="E655" s="21" t="s">
        <v>648</v>
      </c>
      <c r="F655" s="19"/>
      <c r="G655" s="44"/>
      <c r="J655" s="4"/>
    </row>
    <row r="656" spans="1:10" ht="30" hidden="1">
      <c r="A656" s="20"/>
      <c r="B656" s="165"/>
      <c r="C656" s="41" t="s">
        <v>3882</v>
      </c>
      <c r="D656" s="473"/>
      <c r="E656" s="21" t="s">
        <v>648</v>
      </c>
      <c r="F656" s="19"/>
      <c r="G656" s="44"/>
      <c r="J656" s="4"/>
    </row>
    <row r="657" spans="1:10" ht="45" hidden="1">
      <c r="A657" s="20"/>
      <c r="B657" s="165"/>
      <c r="C657" s="41" t="s">
        <v>3883</v>
      </c>
      <c r="D657" s="473"/>
      <c r="E657" s="21" t="s">
        <v>648</v>
      </c>
      <c r="F657" s="19"/>
      <c r="G657" s="44"/>
      <c r="J657" s="4"/>
    </row>
    <row r="658" spans="1:10" ht="30" hidden="1">
      <c r="A658" s="20"/>
      <c r="B658" s="165"/>
      <c r="C658" s="41" t="s">
        <v>3884</v>
      </c>
      <c r="D658" s="473"/>
      <c r="E658" s="21" t="s">
        <v>648</v>
      </c>
      <c r="F658" s="19"/>
      <c r="G658" s="44"/>
      <c r="J658" s="4"/>
    </row>
    <row r="659" spans="1:10" ht="30" hidden="1">
      <c r="A659" s="20"/>
      <c r="B659" s="165"/>
      <c r="C659" s="18" t="s">
        <v>6604</v>
      </c>
      <c r="D659" s="473"/>
      <c r="E659" s="21"/>
      <c r="F659" s="19"/>
      <c r="G659" s="44"/>
      <c r="J659" s="81"/>
    </row>
    <row r="660" spans="1:10" ht="30" hidden="1">
      <c r="A660" s="20"/>
      <c r="B660" s="165"/>
      <c r="C660" s="41" t="s">
        <v>3885</v>
      </c>
      <c r="D660" s="473"/>
      <c r="E660" s="21" t="s">
        <v>648</v>
      </c>
      <c r="F660" s="19"/>
      <c r="G660" s="44"/>
      <c r="J660" s="81"/>
    </row>
    <row r="661" spans="1:10" ht="30" hidden="1">
      <c r="A661" s="20"/>
      <c r="B661" s="165"/>
      <c r="C661" s="41" t="s">
        <v>3886</v>
      </c>
      <c r="D661" s="473"/>
      <c r="E661" s="21" t="s">
        <v>648</v>
      </c>
      <c r="F661" s="19"/>
      <c r="G661" s="44"/>
      <c r="J661" s="4"/>
    </row>
    <row r="662" spans="1:10" ht="30" hidden="1">
      <c r="A662" s="20"/>
      <c r="B662" s="165"/>
      <c r="C662" s="41" t="s">
        <v>3887</v>
      </c>
      <c r="D662" s="473"/>
      <c r="E662" s="21" t="s">
        <v>648</v>
      </c>
      <c r="F662" s="19"/>
      <c r="G662" s="44"/>
      <c r="J662" s="81"/>
    </row>
    <row r="663" spans="1:10" ht="30">
      <c r="A663" s="11"/>
      <c r="B663" s="165"/>
      <c r="C663" s="34" t="s">
        <v>3888</v>
      </c>
      <c r="D663" s="473">
        <v>1</v>
      </c>
      <c r="E663" s="21" t="s">
        <v>648</v>
      </c>
      <c r="F663" s="19"/>
      <c r="G663" s="44"/>
    </row>
    <row r="664" spans="1:10" ht="30" hidden="1">
      <c r="A664" s="20"/>
      <c r="B664" s="165"/>
      <c r="C664" s="41" t="s">
        <v>3889</v>
      </c>
      <c r="D664" s="473"/>
      <c r="E664" s="21" t="s">
        <v>648</v>
      </c>
      <c r="F664" s="19"/>
      <c r="G664" s="44"/>
      <c r="J664" s="81"/>
    </row>
    <row r="665" spans="1:10" ht="30">
      <c r="A665" s="11"/>
      <c r="B665" s="165"/>
      <c r="C665" s="34" t="s">
        <v>6999</v>
      </c>
      <c r="D665" s="473">
        <v>1</v>
      </c>
      <c r="E665" s="21" t="s">
        <v>648</v>
      </c>
      <c r="F665" s="19"/>
      <c r="G665" s="44"/>
    </row>
    <row r="666" spans="1:10" ht="30" hidden="1">
      <c r="A666" s="20"/>
      <c r="B666" s="165"/>
      <c r="C666" s="41" t="s">
        <v>3890</v>
      </c>
      <c r="D666" s="473"/>
      <c r="E666" s="21" t="s">
        <v>648</v>
      </c>
      <c r="F666" s="19"/>
      <c r="G666" s="44"/>
      <c r="J666" s="4"/>
    </row>
    <row r="667" spans="1:10" ht="30" hidden="1">
      <c r="A667" s="20"/>
      <c r="B667" s="165"/>
      <c r="C667" s="41" t="s">
        <v>3891</v>
      </c>
      <c r="D667" s="473"/>
      <c r="E667" s="21" t="s">
        <v>648</v>
      </c>
      <c r="F667" s="19"/>
      <c r="G667" s="44"/>
      <c r="J667" s="4"/>
    </row>
    <row r="668" spans="1:10" ht="30" hidden="1">
      <c r="A668" s="20"/>
      <c r="B668" s="165"/>
      <c r="C668" s="41" t="s">
        <v>3892</v>
      </c>
      <c r="D668" s="473"/>
      <c r="E668" s="21" t="s">
        <v>648</v>
      </c>
      <c r="F668" s="19"/>
      <c r="G668" s="44"/>
      <c r="J668" s="81"/>
    </row>
    <row r="669" spans="1:10" ht="30">
      <c r="A669" s="11"/>
      <c r="B669" s="165"/>
      <c r="C669" s="13" t="s">
        <v>6605</v>
      </c>
      <c r="D669" s="473">
        <v>1</v>
      </c>
      <c r="E669" s="21"/>
      <c r="F669" s="19"/>
      <c r="G669" s="44"/>
    </row>
    <row r="670" spans="1:10" ht="31.5">
      <c r="A670" s="11" t="s">
        <v>2219</v>
      </c>
      <c r="B670" s="165" t="s">
        <v>1296</v>
      </c>
      <c r="C670" s="34" t="s">
        <v>2587</v>
      </c>
      <c r="D670" s="473">
        <v>1</v>
      </c>
      <c r="E670" s="21" t="s">
        <v>540</v>
      </c>
      <c r="F670" s="19"/>
      <c r="G670" s="44"/>
    </row>
    <row r="671" spans="1:10" ht="31.5" hidden="1">
      <c r="A671" s="20" t="s">
        <v>2223</v>
      </c>
      <c r="B671" s="165" t="s">
        <v>1299</v>
      </c>
      <c r="C671" s="41" t="s">
        <v>1300</v>
      </c>
      <c r="D671" s="473"/>
      <c r="E671" s="21" t="s">
        <v>341</v>
      </c>
      <c r="F671" s="23" t="s">
        <v>3893</v>
      </c>
      <c r="G671" s="44"/>
      <c r="J671" s="81"/>
    </row>
    <row r="672" spans="1:10" ht="36.950000000000003" customHeight="1">
      <c r="A672" s="1003" t="s">
        <v>2230</v>
      </c>
      <c r="B672" s="1366" t="s">
        <v>16</v>
      </c>
      <c r="C672" s="1458"/>
      <c r="D672" s="1458"/>
      <c r="E672" s="1458"/>
      <c r="F672" s="1458"/>
      <c r="G672" s="1459"/>
      <c r="H672" s="22">
        <f>SUM(D673:D675)</f>
        <v>2</v>
      </c>
      <c r="I672" s="22">
        <f>COUNT(D673:D675)*2</f>
        <v>4</v>
      </c>
    </row>
    <row r="673" spans="1:10" ht="15.75">
      <c r="A673" s="11" t="s">
        <v>2232</v>
      </c>
      <c r="B673" s="165" t="s">
        <v>1304</v>
      </c>
      <c r="C673" s="34" t="s">
        <v>1305</v>
      </c>
      <c r="D673" s="473">
        <v>1</v>
      </c>
      <c r="E673" s="21" t="s">
        <v>540</v>
      </c>
      <c r="F673" s="19"/>
      <c r="G673" s="44"/>
    </row>
    <row r="674" spans="1:10" ht="31.5">
      <c r="A674" s="11" t="s">
        <v>2235</v>
      </c>
      <c r="B674" s="165" t="s">
        <v>1307</v>
      </c>
      <c r="C674" s="13" t="s">
        <v>1308</v>
      </c>
      <c r="D674" s="473">
        <v>1</v>
      </c>
      <c r="E674" s="21" t="s">
        <v>540</v>
      </c>
      <c r="F674" s="16" t="s">
        <v>1311</v>
      </c>
      <c r="G674" s="44"/>
    </row>
    <row r="675" spans="1:10" ht="69" hidden="1" customHeight="1">
      <c r="A675" s="20" t="s">
        <v>1309</v>
      </c>
      <c r="B675" s="165" t="s">
        <v>1310</v>
      </c>
      <c r="C675" s="16" t="s">
        <v>1311</v>
      </c>
      <c r="D675" s="473"/>
      <c r="E675" s="21" t="s">
        <v>540</v>
      </c>
      <c r="F675" s="19"/>
      <c r="G675" s="44"/>
      <c r="J675" s="4"/>
    </row>
    <row r="676" spans="1:10" ht="36.950000000000003" customHeight="1">
      <c r="A676" s="1003" t="s">
        <v>2239</v>
      </c>
      <c r="B676" s="1302" t="s">
        <v>14</v>
      </c>
      <c r="C676" s="1303"/>
      <c r="D676" s="1303"/>
      <c r="E676" s="1303"/>
      <c r="F676" s="1303"/>
      <c r="G676" s="1304"/>
      <c r="H676" s="22">
        <f>SUM(D677:D681)</f>
        <v>2</v>
      </c>
      <c r="I676" s="22">
        <f>COUNT(D677:D681)*2</f>
        <v>4</v>
      </c>
    </row>
    <row r="677" spans="1:10" ht="31.5">
      <c r="A677" s="11" t="s">
        <v>2240</v>
      </c>
      <c r="B677" s="12" t="s">
        <v>1313</v>
      </c>
      <c r="C677" s="13" t="s">
        <v>1314</v>
      </c>
      <c r="D677" s="473">
        <v>1</v>
      </c>
      <c r="E677" s="21" t="s">
        <v>653</v>
      </c>
      <c r="F677" s="101" t="s">
        <v>1322</v>
      </c>
      <c r="G677" s="44"/>
    </row>
    <row r="678" spans="1:10" ht="31.5" hidden="1">
      <c r="A678" s="20" t="s">
        <v>1315</v>
      </c>
      <c r="B678" s="12" t="s">
        <v>1316</v>
      </c>
      <c r="C678" s="18" t="s">
        <v>1319</v>
      </c>
      <c r="D678" s="473"/>
      <c r="E678" s="21" t="s">
        <v>653</v>
      </c>
      <c r="F678" s="19"/>
      <c r="G678" s="44"/>
      <c r="J678" s="4"/>
    </row>
    <row r="679" spans="1:10" ht="47.25" hidden="1">
      <c r="A679" s="20" t="s">
        <v>1320</v>
      </c>
      <c r="B679" s="42" t="s">
        <v>1321</v>
      </c>
      <c r="C679" s="101" t="s">
        <v>1322</v>
      </c>
      <c r="D679" s="473"/>
      <c r="E679" s="21" t="s">
        <v>653</v>
      </c>
      <c r="F679" s="19"/>
      <c r="G679" s="44"/>
      <c r="J679" s="81"/>
    </row>
    <row r="680" spans="1:10" ht="31.5" hidden="1">
      <c r="A680" s="20" t="s">
        <v>2250</v>
      </c>
      <c r="B680" s="12" t="s">
        <v>1324</v>
      </c>
      <c r="C680" s="41" t="s">
        <v>1325</v>
      </c>
      <c r="D680" s="473"/>
      <c r="E680" s="21" t="s">
        <v>653</v>
      </c>
      <c r="F680" s="19"/>
      <c r="G680" s="44"/>
      <c r="J680" s="4"/>
    </row>
    <row r="681" spans="1:10" ht="47.25">
      <c r="A681" s="11" t="s">
        <v>2252</v>
      </c>
      <c r="B681" s="92" t="s">
        <v>1327</v>
      </c>
      <c r="C681" s="34" t="s">
        <v>2254</v>
      </c>
      <c r="D681" s="473">
        <v>1</v>
      </c>
      <c r="E681" s="19" t="s">
        <v>653</v>
      </c>
      <c r="F681" s="19" t="s">
        <v>2593</v>
      </c>
      <c r="G681" s="44"/>
    </row>
    <row r="682" spans="1:10" ht="36.75" hidden="1" customHeight="1">
      <c r="A682" s="137" t="s">
        <v>2256</v>
      </c>
      <c r="B682" s="1318" t="s">
        <v>1329</v>
      </c>
      <c r="C682" s="1319"/>
      <c r="D682" s="1319"/>
      <c r="E682" s="1319"/>
      <c r="F682" s="1319"/>
      <c r="G682" s="1478"/>
      <c r="H682" s="22">
        <f>SUM(D683:D689)</f>
        <v>0</v>
      </c>
      <c r="I682" s="22">
        <f>COUNT(D683:D689)*2</f>
        <v>0</v>
      </c>
      <c r="J682" s="81"/>
    </row>
    <row r="683" spans="1:10" ht="32.25" hidden="1" customHeight="1">
      <c r="A683" s="20" t="s">
        <v>1330</v>
      </c>
      <c r="B683" s="41" t="s">
        <v>1332</v>
      </c>
      <c r="C683" s="41" t="s">
        <v>1333</v>
      </c>
      <c r="D683" s="445"/>
      <c r="E683" s="19" t="s">
        <v>540</v>
      </c>
      <c r="F683" s="75" t="s">
        <v>1334</v>
      </c>
      <c r="G683" s="19"/>
      <c r="H683" s="81"/>
      <c r="I683" s="81"/>
      <c r="J683" s="4"/>
    </row>
    <row r="684" spans="1:10" ht="60" hidden="1">
      <c r="A684" s="20" t="s">
        <v>1335</v>
      </c>
      <c r="B684" s="41" t="s">
        <v>1336</v>
      </c>
      <c r="C684" s="41" t="s">
        <v>1337</v>
      </c>
      <c r="D684" s="445"/>
      <c r="E684" s="19" t="s">
        <v>540</v>
      </c>
      <c r="F684" s="75" t="s">
        <v>1338</v>
      </c>
      <c r="G684" s="44"/>
      <c r="H684" s="81"/>
      <c r="I684" s="81"/>
      <c r="J684" s="4"/>
    </row>
    <row r="685" spans="1:10" ht="90" hidden="1">
      <c r="A685" s="20" t="s">
        <v>1339</v>
      </c>
      <c r="B685" s="41" t="s">
        <v>1340</v>
      </c>
      <c r="C685" s="41" t="s">
        <v>1341</v>
      </c>
      <c r="D685" s="445"/>
      <c r="E685" s="19" t="s">
        <v>540</v>
      </c>
      <c r="F685" s="75" t="s">
        <v>1342</v>
      </c>
      <c r="G685" s="44"/>
      <c r="H685" s="81"/>
      <c r="I685" s="81"/>
      <c r="J685" s="4"/>
    </row>
    <row r="686" spans="1:10" ht="105" hidden="1">
      <c r="A686" s="73" t="s">
        <v>1343</v>
      </c>
      <c r="B686" s="41" t="s">
        <v>1344</v>
      </c>
      <c r="C686" s="41" t="s">
        <v>1345</v>
      </c>
      <c r="D686" s="445"/>
      <c r="E686" s="19" t="s">
        <v>540</v>
      </c>
      <c r="F686" s="75" t="s">
        <v>1346</v>
      </c>
      <c r="G686" s="44"/>
      <c r="J686" s="4"/>
    </row>
    <row r="687" spans="1:10" ht="75" hidden="1">
      <c r="A687" s="73" t="s">
        <v>1347</v>
      </c>
      <c r="B687" s="41" t="s">
        <v>1348</v>
      </c>
      <c r="C687" s="41" t="s">
        <v>1349</v>
      </c>
      <c r="D687" s="445"/>
      <c r="E687" s="19" t="s">
        <v>540</v>
      </c>
      <c r="F687" s="75" t="s">
        <v>1350</v>
      </c>
      <c r="G687" s="44"/>
      <c r="J687" s="81"/>
    </row>
    <row r="688" spans="1:10" ht="90" hidden="1">
      <c r="A688" s="20" t="s">
        <v>1351</v>
      </c>
      <c r="B688" s="41" t="s">
        <v>1352</v>
      </c>
      <c r="C688" s="41" t="s">
        <v>1353</v>
      </c>
      <c r="D688" s="445"/>
      <c r="E688" s="19" t="s">
        <v>540</v>
      </c>
      <c r="F688" s="75" t="s">
        <v>1354</v>
      </c>
      <c r="G688" s="44"/>
      <c r="H688" s="81"/>
      <c r="I688" s="81"/>
      <c r="J688" s="4"/>
    </row>
    <row r="689" spans="1:10" ht="105" hidden="1">
      <c r="A689" s="73" t="s">
        <v>1355</v>
      </c>
      <c r="B689" s="41" t="s">
        <v>1356</v>
      </c>
      <c r="C689" s="41" t="s">
        <v>1357</v>
      </c>
      <c r="D689" s="445"/>
      <c r="E689" s="19" t="s">
        <v>540</v>
      </c>
      <c r="F689" s="75" t="s">
        <v>1358</v>
      </c>
      <c r="G689" s="44"/>
      <c r="J689" s="81"/>
    </row>
    <row r="690" spans="1:10" ht="36.950000000000003" customHeight="1">
      <c r="A690" s="1003" t="s">
        <v>2259</v>
      </c>
      <c r="B690" s="1366" t="s">
        <v>11</v>
      </c>
      <c r="C690" s="1458"/>
      <c r="D690" s="1458"/>
      <c r="E690" s="1458"/>
      <c r="F690" s="1458"/>
      <c r="G690" s="1459"/>
      <c r="H690" s="22">
        <f>SUM(D691:D693)</f>
        <v>2</v>
      </c>
      <c r="I690" s="22">
        <f>COUNT(D691:D693)*2</f>
        <v>4</v>
      </c>
    </row>
    <row r="691" spans="1:10" ht="31.5">
      <c r="A691" s="11" t="s">
        <v>2261</v>
      </c>
      <c r="B691" s="165" t="s">
        <v>1360</v>
      </c>
      <c r="C691" s="16" t="s">
        <v>1361</v>
      </c>
      <c r="D691" s="435">
        <v>1</v>
      </c>
      <c r="E691" s="21" t="s">
        <v>271</v>
      </c>
      <c r="F691" s="21" t="s">
        <v>1362</v>
      </c>
      <c r="G691" s="44"/>
    </row>
    <row r="692" spans="1:10" ht="15.75" hidden="1">
      <c r="A692" s="145"/>
      <c r="B692" s="165"/>
      <c r="C692" s="16" t="s">
        <v>1363</v>
      </c>
      <c r="D692" s="435"/>
      <c r="E692" s="21" t="s">
        <v>271</v>
      </c>
      <c r="F692" s="21" t="s">
        <v>1364</v>
      </c>
      <c r="G692" s="44"/>
      <c r="J692" s="4"/>
    </row>
    <row r="693" spans="1:10" ht="31.5">
      <c r="A693" s="11" t="s">
        <v>2263</v>
      </c>
      <c r="B693" s="165" t="s">
        <v>1366</v>
      </c>
      <c r="C693" s="19" t="s">
        <v>3031</v>
      </c>
      <c r="D693" s="435">
        <v>1</v>
      </c>
      <c r="E693" s="27" t="s">
        <v>540</v>
      </c>
      <c r="F693" s="16" t="s">
        <v>1367</v>
      </c>
      <c r="G693" s="44"/>
    </row>
    <row r="694" spans="1:10" ht="15.75" hidden="1">
      <c r="A694" s="76" t="s">
        <v>10</v>
      </c>
      <c r="B694" s="1308" t="s">
        <v>1368</v>
      </c>
      <c r="C694" s="1309"/>
      <c r="D694" s="1309"/>
      <c r="E694" s="1309"/>
      <c r="F694" s="1309"/>
      <c r="G694" s="1320"/>
      <c r="H694" s="81">
        <f>SUM(D695:D700)</f>
        <v>0</v>
      </c>
      <c r="I694" s="81">
        <f>COUNT(D695:D700)*2</f>
        <v>0</v>
      </c>
      <c r="J694" s="4"/>
    </row>
    <row r="695" spans="1:10" ht="85.5" hidden="1" customHeight="1">
      <c r="A695" s="76" t="s">
        <v>1369</v>
      </c>
      <c r="B695" s="41" t="s">
        <v>1370</v>
      </c>
      <c r="C695" s="41"/>
      <c r="D695" s="446"/>
      <c r="E695" s="41"/>
      <c r="F695" s="41"/>
      <c r="G695" s="41"/>
      <c r="H695" s="81"/>
      <c r="I695" s="81"/>
      <c r="J695" s="4"/>
    </row>
    <row r="696" spans="1:10" ht="72" hidden="1" customHeight="1">
      <c r="A696" s="76" t="s">
        <v>1371</v>
      </c>
      <c r="B696" s="41" t="s">
        <v>1372</v>
      </c>
      <c r="C696" s="41"/>
      <c r="D696" s="446"/>
      <c r="E696" s="41"/>
      <c r="F696" s="41"/>
      <c r="G696" s="41"/>
      <c r="H696" s="81"/>
      <c r="I696" s="81"/>
      <c r="J696" s="4"/>
    </row>
    <row r="697" spans="1:10" ht="72.75" hidden="1" customHeight="1">
      <c r="A697" s="76" t="s">
        <v>1373</v>
      </c>
      <c r="B697" s="41" t="s">
        <v>1374</v>
      </c>
      <c r="C697" s="41"/>
      <c r="D697" s="446"/>
      <c r="E697" s="41"/>
      <c r="F697" s="41"/>
      <c r="G697" s="41"/>
      <c r="H697" s="81"/>
      <c r="I697" s="81"/>
      <c r="J697" s="4"/>
    </row>
    <row r="698" spans="1:10" ht="96.75" hidden="1" customHeight="1">
      <c r="A698" s="76" t="s">
        <v>1375</v>
      </c>
      <c r="B698" s="41" t="s">
        <v>1376</v>
      </c>
      <c r="C698" s="41"/>
      <c r="D698" s="446"/>
      <c r="E698" s="41"/>
      <c r="F698" s="41"/>
      <c r="G698" s="41"/>
      <c r="H698" s="81"/>
      <c r="I698" s="81"/>
      <c r="J698" s="4"/>
    </row>
    <row r="699" spans="1:10" ht="54.75" hidden="1" customHeight="1">
      <c r="A699" s="76" t="s">
        <v>1377</v>
      </c>
      <c r="B699" s="41" t="s">
        <v>1378</v>
      </c>
      <c r="C699" s="41"/>
      <c r="D699" s="446"/>
      <c r="E699" s="41"/>
      <c r="F699" s="41"/>
      <c r="G699" s="41"/>
      <c r="H699" s="81"/>
      <c r="I699" s="81"/>
      <c r="J699" s="4"/>
    </row>
    <row r="700" spans="1:10" ht="62.25" hidden="1" customHeight="1">
      <c r="A700" s="76" t="s">
        <v>1379</v>
      </c>
      <c r="B700" s="41" t="s">
        <v>1380</v>
      </c>
      <c r="C700" s="41"/>
      <c r="D700" s="446"/>
      <c r="E700" s="41"/>
      <c r="F700" s="41"/>
      <c r="G700" s="41"/>
      <c r="H700" s="81"/>
      <c r="I700" s="81"/>
      <c r="J700" s="4"/>
    </row>
    <row r="701" spans="1:10" ht="39" hidden="1" customHeight="1">
      <c r="A701" s="76" t="s">
        <v>1381</v>
      </c>
      <c r="B701" s="1308" t="s">
        <v>8</v>
      </c>
      <c r="C701" s="1309"/>
      <c r="D701" s="1309"/>
      <c r="E701" s="1309"/>
      <c r="F701" s="1309"/>
      <c r="G701" s="1320"/>
      <c r="H701" s="22">
        <f>SUM(D702:D711)</f>
        <v>0</v>
      </c>
      <c r="I701" s="22">
        <f>COUNT(D702:D711)*2</f>
        <v>0</v>
      </c>
      <c r="J701" s="4"/>
    </row>
    <row r="702" spans="1:10" ht="75" hidden="1">
      <c r="A702" s="76" t="s">
        <v>1382</v>
      </c>
      <c r="B702" s="41" t="s">
        <v>1383</v>
      </c>
      <c r="C702" s="41"/>
      <c r="D702" s="446"/>
      <c r="E702" s="41"/>
      <c r="F702" s="41"/>
      <c r="G702" s="41"/>
      <c r="H702" s="81"/>
      <c r="I702" s="81"/>
      <c r="J702" s="4"/>
    </row>
    <row r="703" spans="1:10" ht="60" hidden="1">
      <c r="A703" s="76" t="s">
        <v>1384</v>
      </c>
      <c r="B703" s="41" t="s">
        <v>1385</v>
      </c>
      <c r="C703" s="41"/>
      <c r="D703" s="446"/>
      <c r="E703" s="41"/>
      <c r="F703" s="41"/>
      <c r="G703" s="41"/>
      <c r="H703" s="81"/>
      <c r="I703" s="81"/>
      <c r="J703" s="4"/>
    </row>
    <row r="704" spans="1:10" ht="45" hidden="1">
      <c r="A704" s="76" t="s">
        <v>1386</v>
      </c>
      <c r="B704" s="41" t="s">
        <v>1387</v>
      </c>
      <c r="C704" s="41"/>
      <c r="D704" s="446"/>
      <c r="E704" s="41"/>
      <c r="F704" s="41"/>
      <c r="G704" s="41"/>
      <c r="H704" s="81"/>
      <c r="I704" s="81"/>
      <c r="J704" s="4"/>
    </row>
    <row r="705" spans="1:10" ht="45" hidden="1">
      <c r="A705" s="76" t="s">
        <v>1388</v>
      </c>
      <c r="B705" s="41" t="s">
        <v>1389</v>
      </c>
      <c r="C705" s="41"/>
      <c r="D705" s="446"/>
      <c r="E705" s="41"/>
      <c r="F705" s="41"/>
      <c r="G705" s="41"/>
      <c r="H705" s="81"/>
      <c r="I705" s="81"/>
      <c r="J705" s="4"/>
    </row>
    <row r="706" spans="1:10" ht="45" hidden="1">
      <c r="A706" s="76" t="s">
        <v>1390</v>
      </c>
      <c r="B706" s="41" t="s">
        <v>1391</v>
      </c>
      <c r="C706" s="41"/>
      <c r="D706" s="446"/>
      <c r="E706" s="41"/>
      <c r="F706" s="41"/>
      <c r="G706" s="41"/>
      <c r="H706" s="81"/>
      <c r="I706" s="81"/>
      <c r="J706" s="4"/>
    </row>
    <row r="707" spans="1:10" ht="75" hidden="1">
      <c r="A707" s="76" t="s">
        <v>1392</v>
      </c>
      <c r="B707" s="41" t="s">
        <v>2266</v>
      </c>
      <c r="C707" s="41" t="s">
        <v>1394</v>
      </c>
      <c r="D707" s="485"/>
      <c r="E707" s="27" t="s">
        <v>540</v>
      </c>
      <c r="F707" s="41" t="s">
        <v>1395</v>
      </c>
      <c r="G707" s="14"/>
      <c r="J707" s="4"/>
    </row>
    <row r="708" spans="1:10" ht="60" hidden="1">
      <c r="A708" s="20" t="s">
        <v>1396</v>
      </c>
      <c r="B708" s="41" t="s">
        <v>1397</v>
      </c>
      <c r="C708" s="41"/>
      <c r="D708" s="446"/>
      <c r="E708" s="41"/>
      <c r="F708" s="41"/>
      <c r="G708" s="41"/>
      <c r="H708" s="81"/>
      <c r="I708" s="81"/>
      <c r="J708" s="4"/>
    </row>
    <row r="709" spans="1:10" ht="30" hidden="1">
      <c r="A709" s="20" t="s">
        <v>1398</v>
      </c>
      <c r="B709" s="41" t="s">
        <v>1399</v>
      </c>
      <c r="C709" s="41"/>
      <c r="D709" s="446"/>
      <c r="E709" s="41"/>
      <c r="F709" s="41"/>
      <c r="G709" s="41"/>
      <c r="H709" s="81"/>
      <c r="I709" s="81"/>
      <c r="J709" s="4"/>
    </row>
    <row r="710" spans="1:10" ht="30" hidden="1">
      <c r="A710" s="20" t="s">
        <v>1400</v>
      </c>
      <c r="B710" s="41" t="s">
        <v>1401</v>
      </c>
      <c r="C710" s="41"/>
      <c r="D710" s="446"/>
      <c r="E710" s="41"/>
      <c r="F710" s="41"/>
      <c r="G710" s="41"/>
      <c r="H710" s="81"/>
      <c r="I710" s="81"/>
      <c r="J710" s="4"/>
    </row>
    <row r="711" spans="1:10" ht="45" hidden="1">
      <c r="A711" s="20" t="s">
        <v>1402</v>
      </c>
      <c r="B711" s="41" t="s">
        <v>1403</v>
      </c>
      <c r="C711" s="41"/>
      <c r="D711" s="446"/>
      <c r="E711" s="41"/>
      <c r="F711" s="41"/>
      <c r="G711" s="41"/>
      <c r="H711" s="81"/>
      <c r="I711" s="81"/>
      <c r="J711" s="4"/>
    </row>
    <row r="712" spans="1:10" ht="21">
      <c r="A712" s="80"/>
      <c r="B712" s="1450" t="s">
        <v>1404</v>
      </c>
      <c r="C712" s="1452"/>
      <c r="D712" s="1452"/>
      <c r="E712" s="1452"/>
      <c r="F712" s="1452"/>
      <c r="G712" s="1454"/>
      <c r="H712" s="22">
        <f>H713+H728+H733+H743</f>
        <v>12</v>
      </c>
      <c r="I712" s="22">
        <f>I713+I728+I733+I743</f>
        <v>24</v>
      </c>
    </row>
    <row r="713" spans="1:10" ht="36.950000000000003" customHeight="1">
      <c r="A713" s="1003" t="s">
        <v>2269</v>
      </c>
      <c r="B713" s="1366" t="s">
        <v>6</v>
      </c>
      <c r="C713" s="1458"/>
      <c r="D713" s="1458"/>
      <c r="E713" s="1458"/>
      <c r="F713" s="1458"/>
      <c r="G713" s="1459"/>
      <c r="H713" s="22">
        <f>SUM(D714:D727)</f>
        <v>5</v>
      </c>
      <c r="I713" s="22">
        <f>COUNT(D714:D727)*2</f>
        <v>10</v>
      </c>
    </row>
    <row r="714" spans="1:10" ht="30">
      <c r="A714" s="11" t="s">
        <v>2270</v>
      </c>
      <c r="B714" s="23" t="s">
        <v>1406</v>
      </c>
      <c r="C714" s="23" t="s">
        <v>3894</v>
      </c>
      <c r="D714" s="473">
        <v>1</v>
      </c>
      <c r="E714" s="24" t="s">
        <v>648</v>
      </c>
      <c r="F714" s="34"/>
      <c r="G714" s="1046"/>
    </row>
    <row r="715" spans="1:10">
      <c r="A715" s="11"/>
      <c r="B715" s="23"/>
      <c r="C715" s="23" t="s">
        <v>7000</v>
      </c>
      <c r="D715" s="473">
        <v>1</v>
      </c>
      <c r="E715" s="24" t="s">
        <v>648</v>
      </c>
      <c r="F715" s="117"/>
      <c r="G715" s="1046"/>
    </row>
    <row r="716" spans="1:10" hidden="1">
      <c r="A716" s="20"/>
      <c r="B716" s="23"/>
      <c r="C716" s="23" t="s">
        <v>3895</v>
      </c>
      <c r="D716" s="477"/>
      <c r="E716" s="15" t="s">
        <v>648</v>
      </c>
      <c r="F716" s="584"/>
      <c r="G716" s="158"/>
      <c r="J716" s="81"/>
    </row>
    <row r="717" spans="1:10" ht="30">
      <c r="A717" s="11"/>
      <c r="B717" s="23"/>
      <c r="C717" s="23" t="s">
        <v>7001</v>
      </c>
      <c r="D717" s="473">
        <v>1</v>
      </c>
      <c r="E717" s="24" t="s">
        <v>648</v>
      </c>
      <c r="F717" s="34" t="s">
        <v>7002</v>
      </c>
      <c r="G717" s="1046"/>
    </row>
    <row r="718" spans="1:10" hidden="1">
      <c r="A718" s="20"/>
      <c r="B718" s="23"/>
      <c r="C718" s="23" t="s">
        <v>3896</v>
      </c>
      <c r="D718" s="477"/>
      <c r="E718" s="15" t="s">
        <v>648</v>
      </c>
      <c r="F718" s="584"/>
      <c r="G718" s="158"/>
      <c r="J718" s="4"/>
    </row>
    <row r="719" spans="1:10">
      <c r="A719" s="11"/>
      <c r="B719" s="23"/>
      <c r="C719" s="23" t="s">
        <v>3897</v>
      </c>
      <c r="D719" s="473">
        <v>1</v>
      </c>
      <c r="E719" s="24" t="s">
        <v>648</v>
      </c>
      <c r="F719" s="117"/>
      <c r="G719" s="1046"/>
    </row>
    <row r="720" spans="1:10" ht="30">
      <c r="A720" s="11"/>
      <c r="B720" s="23"/>
      <c r="C720" s="366" t="s">
        <v>7003</v>
      </c>
      <c r="D720" s="473">
        <v>1</v>
      </c>
      <c r="E720" s="117" t="s">
        <v>648</v>
      </c>
      <c r="F720" s="117"/>
      <c r="G720" s="1046"/>
    </row>
    <row r="721" spans="1:10" hidden="1">
      <c r="A721" s="20"/>
      <c r="B721" s="23"/>
      <c r="C721" s="158" t="s">
        <v>6606</v>
      </c>
      <c r="D721" s="477"/>
      <c r="E721" s="584"/>
      <c r="F721" s="584"/>
      <c r="G721" s="158"/>
      <c r="J721" s="81"/>
    </row>
    <row r="722" spans="1:10" hidden="1">
      <c r="A722" s="20"/>
      <c r="B722" s="23"/>
      <c r="C722" s="158" t="s">
        <v>6607</v>
      </c>
      <c r="D722" s="477"/>
      <c r="E722" s="584" t="s">
        <v>648</v>
      </c>
      <c r="F722" s="41" t="s">
        <v>6608</v>
      </c>
      <c r="G722" s="158"/>
      <c r="J722" s="4"/>
    </row>
    <row r="723" spans="1:10" hidden="1">
      <c r="A723" s="20"/>
      <c r="B723" s="23"/>
      <c r="C723" s="23" t="s">
        <v>3898</v>
      </c>
      <c r="D723" s="477"/>
      <c r="E723" s="15" t="s">
        <v>648</v>
      </c>
      <c r="F723" s="584"/>
      <c r="G723" s="158"/>
      <c r="J723" s="4"/>
    </row>
    <row r="724" spans="1:10" ht="30" hidden="1">
      <c r="A724" s="20"/>
      <c r="B724" s="23"/>
      <c r="C724" s="23" t="s">
        <v>3899</v>
      </c>
      <c r="D724" s="477"/>
      <c r="E724" s="15" t="s">
        <v>648</v>
      </c>
      <c r="F724" s="584"/>
      <c r="G724" s="158"/>
      <c r="J724" s="4"/>
    </row>
    <row r="725" spans="1:10" ht="30" hidden="1">
      <c r="A725" s="20"/>
      <c r="B725" s="23"/>
      <c r="C725" s="23" t="s">
        <v>3900</v>
      </c>
      <c r="D725" s="477"/>
      <c r="E725" s="15" t="s">
        <v>648</v>
      </c>
      <c r="F725" s="584"/>
      <c r="G725" s="158"/>
      <c r="J725" s="4"/>
    </row>
    <row r="726" spans="1:10" ht="30" hidden="1">
      <c r="A726" s="20"/>
      <c r="B726" s="23"/>
      <c r="C726" s="23" t="s">
        <v>3901</v>
      </c>
      <c r="D726" s="477"/>
      <c r="E726" s="15" t="s">
        <v>648</v>
      </c>
      <c r="F726" s="584"/>
      <c r="G726" s="158"/>
      <c r="J726" s="4"/>
    </row>
    <row r="727" spans="1:10" ht="54" hidden="1" customHeight="1">
      <c r="A727" s="20" t="s">
        <v>2274</v>
      </c>
      <c r="B727" s="136" t="s">
        <v>2595</v>
      </c>
      <c r="C727" s="323" t="s">
        <v>1418</v>
      </c>
      <c r="D727" s="481"/>
      <c r="E727" s="15"/>
      <c r="F727" s="584"/>
      <c r="G727" s="584"/>
      <c r="H727" s="81"/>
      <c r="I727" s="81"/>
      <c r="J727" s="4"/>
    </row>
    <row r="728" spans="1:10" ht="36.950000000000003" customHeight="1">
      <c r="A728" s="1003" t="s">
        <v>2276</v>
      </c>
      <c r="B728" s="1366" t="s">
        <v>4</v>
      </c>
      <c r="C728" s="1458"/>
      <c r="D728" s="1458"/>
      <c r="E728" s="1458"/>
      <c r="F728" s="1458"/>
      <c r="G728" s="1459"/>
      <c r="H728" s="22">
        <f>SUM(D729:D732)</f>
        <v>2</v>
      </c>
      <c r="I728" s="22">
        <f>COUNT(D729:D732)*2</f>
        <v>4</v>
      </c>
    </row>
    <row r="729" spans="1:10" ht="30">
      <c r="A729" s="11" t="s">
        <v>2277</v>
      </c>
      <c r="B729" s="23" t="s">
        <v>1420</v>
      </c>
      <c r="C729" s="34" t="s">
        <v>6610</v>
      </c>
      <c r="D729" s="473">
        <v>1</v>
      </c>
      <c r="E729" s="24" t="s">
        <v>648</v>
      </c>
      <c r="F729" s="131" t="s">
        <v>6609</v>
      </c>
      <c r="G729" s="1046"/>
    </row>
    <row r="730" spans="1:10" ht="30">
      <c r="A730" s="11"/>
      <c r="B730" s="23"/>
      <c r="C730" s="34" t="s">
        <v>3903</v>
      </c>
      <c r="D730" s="473">
        <v>1</v>
      </c>
      <c r="E730" s="24" t="s">
        <v>648</v>
      </c>
      <c r="F730" s="117"/>
      <c r="G730" s="1046"/>
    </row>
    <row r="731" spans="1:10" hidden="1">
      <c r="A731" s="20"/>
      <c r="C731" s="584" t="s">
        <v>3902</v>
      </c>
      <c r="D731" s="477"/>
      <c r="E731" s="15" t="s">
        <v>648</v>
      </c>
      <c r="G731" s="158"/>
      <c r="J731" s="4"/>
    </row>
    <row r="732" spans="1:10" ht="69" hidden="1" customHeight="1">
      <c r="A732" s="20" t="s">
        <v>1428</v>
      </c>
      <c r="B732" s="71" t="s">
        <v>1429</v>
      </c>
      <c r="C732" s="584"/>
      <c r="D732" s="481"/>
      <c r="E732" s="15"/>
      <c r="F732" s="584"/>
      <c r="G732" s="584"/>
      <c r="H732" s="81"/>
      <c r="I732" s="81"/>
      <c r="J732" s="4"/>
    </row>
    <row r="733" spans="1:10" ht="36.950000000000003" customHeight="1">
      <c r="A733" s="1003" t="s">
        <v>2283</v>
      </c>
      <c r="B733" s="1366" t="s">
        <v>2</v>
      </c>
      <c r="C733" s="1458"/>
      <c r="D733" s="1458"/>
      <c r="E733" s="1458"/>
      <c r="F733" s="1458"/>
      <c r="G733" s="1459"/>
      <c r="H733" s="22">
        <f>SUM(D734:D742)</f>
        <v>3</v>
      </c>
      <c r="I733" s="22">
        <f>COUNT(D734:D742)*2</f>
        <v>6</v>
      </c>
    </row>
    <row r="734" spans="1:10" ht="30">
      <c r="A734" s="11" t="s">
        <v>2284</v>
      </c>
      <c r="B734" s="23" t="s">
        <v>1431</v>
      </c>
      <c r="C734" s="23" t="s">
        <v>3904</v>
      </c>
      <c r="D734" s="473">
        <v>1</v>
      </c>
      <c r="E734" s="24" t="s">
        <v>648</v>
      </c>
      <c r="F734" s="117"/>
      <c r="G734" s="44"/>
    </row>
    <row r="735" spans="1:10">
      <c r="A735" s="11"/>
      <c r="B735" s="23"/>
      <c r="C735" s="23" t="s">
        <v>3905</v>
      </c>
      <c r="D735" s="473">
        <v>1</v>
      </c>
      <c r="E735" s="24" t="s">
        <v>648</v>
      </c>
      <c r="F735" s="117"/>
      <c r="G735" s="44"/>
    </row>
    <row r="736" spans="1:10">
      <c r="A736" s="11"/>
      <c r="B736" s="23"/>
      <c r="C736" s="23" t="s">
        <v>1432</v>
      </c>
      <c r="D736" s="473">
        <v>1</v>
      </c>
      <c r="E736" s="24" t="s">
        <v>648</v>
      </c>
      <c r="F736" s="117"/>
      <c r="G736" s="44"/>
    </row>
    <row r="737" spans="1:10" ht="30" hidden="1">
      <c r="A737" s="20"/>
      <c r="B737" s="23"/>
      <c r="C737" s="222" t="s">
        <v>3906</v>
      </c>
      <c r="D737" s="477"/>
      <c r="E737" s="15" t="s">
        <v>648</v>
      </c>
      <c r="F737" s="584"/>
      <c r="G737" s="250"/>
      <c r="J737" s="4"/>
    </row>
    <row r="738" spans="1:10" ht="30" hidden="1">
      <c r="A738" s="20"/>
      <c r="B738" s="23"/>
      <c r="C738" s="222" t="s">
        <v>3907</v>
      </c>
      <c r="D738" s="477"/>
      <c r="E738" s="15" t="s">
        <v>648</v>
      </c>
      <c r="F738" s="584"/>
      <c r="G738" s="250"/>
      <c r="J738" s="4"/>
    </row>
    <row r="739" spans="1:10" ht="15.75" hidden="1">
      <c r="A739" s="20"/>
      <c r="B739" s="23"/>
      <c r="C739" s="324" t="s">
        <v>3908</v>
      </c>
      <c r="D739" s="477"/>
      <c r="E739" s="15" t="s">
        <v>648</v>
      </c>
      <c r="F739" s="584"/>
      <c r="G739" s="250"/>
      <c r="J739" s="4"/>
    </row>
    <row r="740" spans="1:10" ht="31.5" hidden="1">
      <c r="A740" s="20"/>
      <c r="B740" s="23"/>
      <c r="C740" s="325" t="s">
        <v>3909</v>
      </c>
      <c r="D740" s="477"/>
      <c r="E740" s="15" t="s">
        <v>648</v>
      </c>
      <c r="F740" s="584"/>
      <c r="G740" s="250"/>
      <c r="J740" s="4"/>
    </row>
    <row r="741" spans="1:10" ht="31.5" hidden="1">
      <c r="A741" s="20"/>
      <c r="B741" s="23"/>
      <c r="C741" s="325" t="s">
        <v>3910</v>
      </c>
      <c r="D741" s="477"/>
      <c r="E741" s="15" t="s">
        <v>648</v>
      </c>
      <c r="F741" s="584"/>
      <c r="G741" s="250"/>
      <c r="J741" s="4"/>
    </row>
    <row r="742" spans="1:10" ht="47.25" hidden="1" customHeight="1">
      <c r="A742" s="20" t="s">
        <v>1435</v>
      </c>
      <c r="B742" s="23" t="s">
        <v>2606</v>
      </c>
      <c r="C742" s="584"/>
      <c r="D742" s="481"/>
      <c r="E742" s="15"/>
      <c r="F742" s="584"/>
      <c r="G742" s="584"/>
      <c r="H742" s="81"/>
      <c r="I742" s="81"/>
      <c r="J742" s="4"/>
    </row>
    <row r="743" spans="1:10" ht="36.950000000000003" customHeight="1">
      <c r="A743" s="1003" t="s">
        <v>2300</v>
      </c>
      <c r="B743" s="1366" t="s">
        <v>0</v>
      </c>
      <c r="C743" s="1458"/>
      <c r="D743" s="1458"/>
      <c r="E743" s="1458"/>
      <c r="F743" s="1458"/>
      <c r="G743" s="1459"/>
      <c r="H743" s="22">
        <f>SUM(D744:D746)</f>
        <v>2</v>
      </c>
      <c r="I743" s="22">
        <f>COUNT(D744:D746)*2</f>
        <v>4</v>
      </c>
    </row>
    <row r="744" spans="1:10" ht="30">
      <c r="A744" s="11" t="s">
        <v>2302</v>
      </c>
      <c r="B744" s="23" t="s">
        <v>1438</v>
      </c>
      <c r="C744" s="117" t="s">
        <v>3911</v>
      </c>
      <c r="D744" s="473">
        <v>1</v>
      </c>
      <c r="E744" s="24" t="s">
        <v>648</v>
      </c>
      <c r="F744" s="117"/>
      <c r="G744" s="1046"/>
    </row>
    <row r="745" spans="1:10">
      <c r="A745" s="11"/>
      <c r="B745" s="23"/>
      <c r="C745" s="117" t="s">
        <v>3912</v>
      </c>
      <c r="D745" s="473">
        <v>1</v>
      </c>
      <c r="E745" s="24" t="s">
        <v>648</v>
      </c>
      <c r="F745" s="117"/>
      <c r="G745" s="1046"/>
    </row>
    <row r="746" spans="1:10" ht="56.25" hidden="1" customHeight="1">
      <c r="A746" s="20" t="s">
        <v>1443</v>
      </c>
      <c r="B746" s="16" t="s">
        <v>1444</v>
      </c>
      <c r="C746" s="584"/>
      <c r="D746" s="481"/>
      <c r="E746" s="15"/>
      <c r="F746" s="584"/>
      <c r="G746" s="584"/>
      <c r="H746" s="81"/>
      <c r="I746" s="81"/>
      <c r="J746" s="4"/>
    </row>
    <row r="747" spans="1:10">
      <c r="A747" s="269"/>
      <c r="B747" s="81"/>
      <c r="C747" s="81"/>
      <c r="D747" s="486"/>
      <c r="E747" s="81"/>
      <c r="F747" s="81"/>
      <c r="G747" s="81"/>
    </row>
    <row r="748" spans="1:10">
      <c r="A748" s="1007"/>
      <c r="B748" s="1005" t="s">
        <v>1446</v>
      </c>
      <c r="C748" s="1005" t="s">
        <v>2308</v>
      </c>
      <c r="D748" s="1008" t="s">
        <v>2765</v>
      </c>
      <c r="E748" s="1005">
        <f>H2</f>
        <v>10</v>
      </c>
      <c r="F748" s="82"/>
      <c r="G748" s="81"/>
    </row>
    <row r="749" spans="1:10">
      <c r="A749" s="1007" t="s">
        <v>176</v>
      </c>
      <c r="B749" s="1005">
        <f>IF(E748=0,0,H43)</f>
        <v>7</v>
      </c>
      <c r="C749" s="1005">
        <f>IF(E748=0,0,I43)</f>
        <v>14</v>
      </c>
      <c r="D749" s="1009">
        <f>IF(D757=0,0,B749/C749)</f>
        <v>0.5</v>
      </c>
      <c r="E749" s="1005"/>
      <c r="F749" s="82"/>
      <c r="G749" s="81"/>
    </row>
    <row r="750" spans="1:10">
      <c r="A750" s="1007" t="s">
        <v>178</v>
      </c>
      <c r="B750" s="1005">
        <f>IF(E748=0,0,H106)</f>
        <v>13</v>
      </c>
      <c r="C750" s="1005">
        <f>IF(E748=0,0,I106)</f>
        <v>26</v>
      </c>
      <c r="D750" s="1009">
        <f>IF(D757=0,0,B750/C750)</f>
        <v>0.5</v>
      </c>
      <c r="E750" s="1005"/>
      <c r="F750" s="82"/>
      <c r="G750" s="81"/>
    </row>
    <row r="751" spans="1:10">
      <c r="A751" s="1007" t="s">
        <v>180</v>
      </c>
      <c r="B751" s="1005">
        <f>IF(E748=0,0,H167)</f>
        <v>32</v>
      </c>
      <c r="C751" s="1005">
        <f>IF(E748=0,0,I167)</f>
        <v>64</v>
      </c>
      <c r="D751" s="1009">
        <f>IF(D757=0,0,B751/C751)</f>
        <v>0.5</v>
      </c>
      <c r="E751" s="1005"/>
      <c r="F751" s="82"/>
      <c r="G751" s="81"/>
    </row>
    <row r="752" spans="1:10">
      <c r="A752" s="1007" t="s">
        <v>182</v>
      </c>
      <c r="B752" s="1010">
        <f>IF(E748=0,0,H271)</f>
        <v>15</v>
      </c>
      <c r="C752" s="1010">
        <f>IF(E748=0,0,I271)</f>
        <v>30</v>
      </c>
      <c r="D752" s="1009">
        <f>IF(D757=0,0,B752/C752)</f>
        <v>0.5</v>
      </c>
      <c r="E752" s="1005"/>
      <c r="F752" s="82"/>
      <c r="G752" s="81"/>
    </row>
    <row r="753" spans="1:12">
      <c r="A753" s="1007" t="s">
        <v>184</v>
      </c>
      <c r="B753" s="1010">
        <f>IF(E748=0,0,H350)</f>
        <v>46</v>
      </c>
      <c r="C753" s="1010">
        <f>IF(E748=0,0,I350)</f>
        <v>92</v>
      </c>
      <c r="D753" s="1009">
        <f>IF(D757=0,0,B753/C753)</f>
        <v>0.5</v>
      </c>
      <c r="E753" s="1005"/>
      <c r="F753" s="82"/>
      <c r="G753" s="81"/>
    </row>
    <row r="754" spans="1:12">
      <c r="A754" s="1007" t="s">
        <v>186</v>
      </c>
      <c r="B754" s="1010">
        <f>IF(E748=0,0,H551)</f>
        <v>31</v>
      </c>
      <c r="C754" s="1010">
        <f>IF(E748=0,0,I551)</f>
        <v>62</v>
      </c>
      <c r="D754" s="1009">
        <f>IF(D757=0,0,B754/C754)</f>
        <v>0.5</v>
      </c>
      <c r="E754" s="1005"/>
      <c r="F754" s="82"/>
      <c r="G754" s="81"/>
      <c r="L754" s="4" t="s">
        <v>2407</v>
      </c>
    </row>
    <row r="755" spans="1:12">
      <c r="A755" s="1007" t="s">
        <v>187</v>
      </c>
      <c r="B755" s="1010">
        <f>IF(E748=0,0,H639)</f>
        <v>15</v>
      </c>
      <c r="C755" s="1010">
        <f>IF(E748=0,0,I639)</f>
        <v>30</v>
      </c>
      <c r="D755" s="1009">
        <f>IF(D757=0,0,B755/C755)</f>
        <v>0.5</v>
      </c>
      <c r="E755" s="1005"/>
      <c r="F755" s="82"/>
      <c r="G755" s="81"/>
    </row>
    <row r="756" spans="1:12">
      <c r="A756" s="1007" t="s">
        <v>189</v>
      </c>
      <c r="B756" s="1010">
        <f>IF(E748=0,0,H712)</f>
        <v>12</v>
      </c>
      <c r="C756" s="1010">
        <f>IF(E748=0,0,I712)</f>
        <v>24</v>
      </c>
      <c r="D756" s="1009">
        <f>IF(D757=0,0,B756/C756)</f>
        <v>0.5</v>
      </c>
      <c r="E756" s="1005"/>
      <c r="F756" s="82"/>
      <c r="G756" s="81"/>
    </row>
    <row r="757" spans="1:12">
      <c r="A757" s="1007" t="s">
        <v>1449</v>
      </c>
      <c r="B757" s="1005">
        <f>IF(E748=0,0,SUM(B749:B756))</f>
        <v>171</v>
      </c>
      <c r="C757" s="1005">
        <f>IF(E748=0,0,SUM(C749:C756))</f>
        <v>342</v>
      </c>
      <c r="D757" s="1009">
        <f>IF(E748=0,0,B757/C757)</f>
        <v>0.5</v>
      </c>
      <c r="E757" s="1005"/>
      <c r="F757" s="82"/>
      <c r="G757" s="81"/>
    </row>
    <row r="758" spans="1:12">
      <c r="A758" s="1007"/>
      <c r="B758" s="1005"/>
      <c r="C758" s="1005"/>
      <c r="D758" s="1008"/>
      <c r="E758" s="1005"/>
      <c r="F758" s="82"/>
      <c r="G758" s="81"/>
    </row>
    <row r="759" spans="1:12">
      <c r="A759" s="1007">
        <v>0</v>
      </c>
      <c r="B759" s="1005"/>
      <c r="C759" s="1005"/>
      <c r="D759" s="1008"/>
      <c r="E759" s="1005"/>
      <c r="F759" s="82"/>
      <c r="G759" s="81"/>
    </row>
    <row r="760" spans="1:12">
      <c r="A760" s="1007">
        <v>1</v>
      </c>
      <c r="B760" s="1005"/>
      <c r="C760" s="1005"/>
      <c r="D760" s="1008"/>
      <c r="E760" s="1005"/>
      <c r="F760" s="82"/>
      <c r="G760" s="81"/>
    </row>
    <row r="761" spans="1:12">
      <c r="A761" s="1007">
        <v>2</v>
      </c>
      <c r="B761" s="1005"/>
      <c r="C761" s="1005"/>
      <c r="D761" s="1008"/>
      <c r="E761" s="1005"/>
      <c r="F761" s="82"/>
      <c r="G761" s="81"/>
    </row>
    <row r="762" spans="1:12">
      <c r="A762" s="1007"/>
      <c r="B762" s="1005"/>
      <c r="C762" s="1005"/>
      <c r="D762" s="1008"/>
      <c r="E762" s="1005"/>
      <c r="F762" s="82"/>
      <c r="G762" s="81"/>
    </row>
    <row r="763" spans="1:12">
      <c r="A763" s="563"/>
      <c r="B763" s="82"/>
      <c r="C763" s="82"/>
      <c r="D763" s="560"/>
      <c r="E763" s="82"/>
      <c r="F763" s="82"/>
      <c r="G763" s="81"/>
    </row>
    <row r="764" spans="1:12">
      <c r="A764" s="563"/>
      <c r="B764" s="82"/>
      <c r="C764" s="82"/>
      <c r="D764" s="560"/>
      <c r="E764" s="82"/>
      <c r="F764" s="82"/>
      <c r="G764" s="81"/>
    </row>
    <row r="765" spans="1:12">
      <c r="A765" s="563"/>
      <c r="B765" s="82"/>
      <c r="C765" s="82"/>
      <c r="D765" s="560"/>
      <c r="E765" s="82"/>
      <c r="F765" s="82"/>
      <c r="G765" s="81"/>
    </row>
    <row r="766" spans="1:12">
      <c r="A766" s="563"/>
      <c r="B766" s="82"/>
      <c r="C766" s="82"/>
      <c r="D766" s="560"/>
      <c r="E766" s="82"/>
      <c r="F766" s="82"/>
      <c r="G766" s="81"/>
    </row>
    <row r="767" spans="1:12">
      <c r="A767" s="563"/>
      <c r="B767" s="82"/>
      <c r="C767" s="82"/>
      <c r="D767" s="560"/>
      <c r="E767" s="82"/>
      <c r="F767" s="82"/>
      <c r="G767" s="81"/>
    </row>
    <row r="768" spans="1:12">
      <c r="A768" s="563"/>
      <c r="B768" s="82"/>
      <c r="C768" s="82"/>
      <c r="D768" s="560"/>
      <c r="E768" s="82"/>
      <c r="F768" s="82"/>
      <c r="G768" s="81"/>
    </row>
    <row r="769" spans="1:7">
      <c r="A769" s="563"/>
      <c r="B769" s="82"/>
      <c r="C769" s="82"/>
      <c r="D769" s="560"/>
      <c r="E769" s="82"/>
      <c r="F769" s="82"/>
      <c r="G769" s="81"/>
    </row>
    <row r="770" spans="1:7">
      <c r="A770" s="563"/>
      <c r="B770" s="82"/>
      <c r="C770" s="82"/>
      <c r="D770" s="560"/>
      <c r="E770" s="82"/>
      <c r="F770" s="82"/>
      <c r="G770" s="81"/>
    </row>
    <row r="771" spans="1:7">
      <c r="A771" s="563"/>
      <c r="B771" s="82"/>
      <c r="C771" s="82"/>
      <c r="D771" s="560"/>
      <c r="E771" s="82"/>
      <c r="F771" s="82"/>
      <c r="G771" s="81"/>
    </row>
    <row r="772" spans="1:7">
      <c r="A772" s="563"/>
      <c r="B772" s="82"/>
      <c r="C772" s="82"/>
      <c r="D772" s="560"/>
      <c r="E772" s="82"/>
      <c r="F772" s="82"/>
      <c r="G772" s="81"/>
    </row>
    <row r="773" spans="1:7">
      <c r="A773" s="269"/>
      <c r="B773" s="81"/>
      <c r="C773" s="81"/>
      <c r="D773" s="486"/>
      <c r="E773" s="81"/>
      <c r="F773" s="81"/>
      <c r="G773" s="81"/>
    </row>
    <row r="774" spans="1:7">
      <c r="A774" s="269"/>
      <c r="B774" s="81"/>
      <c r="C774" s="81"/>
      <c r="D774" s="486"/>
      <c r="E774" s="81"/>
      <c r="F774" s="81"/>
      <c r="G774" s="81"/>
    </row>
    <row r="775" spans="1:7">
      <c r="A775" s="269"/>
      <c r="B775" s="81"/>
      <c r="C775" s="81"/>
      <c r="D775" s="486"/>
      <c r="E775" s="81"/>
      <c r="F775" s="81"/>
      <c r="G775" s="81"/>
    </row>
    <row r="776" spans="1:7">
      <c r="A776" s="269"/>
      <c r="B776" s="81"/>
      <c r="C776" s="81"/>
      <c r="D776" s="486"/>
      <c r="E776" s="81"/>
      <c r="F776" s="81"/>
      <c r="G776" s="81"/>
    </row>
    <row r="777" spans="1:7">
      <c r="A777" s="269"/>
      <c r="B777" s="81"/>
      <c r="C777" s="81"/>
      <c r="D777" s="486"/>
      <c r="E777" s="81"/>
      <c r="F777" s="81"/>
      <c r="G777" s="81"/>
    </row>
    <row r="778" spans="1:7">
      <c r="A778" s="269"/>
      <c r="B778" s="81"/>
      <c r="C778" s="81"/>
      <c r="D778" s="486"/>
      <c r="E778" s="81"/>
      <c r="F778" s="81"/>
      <c r="G778" s="81"/>
    </row>
    <row r="779" spans="1:7">
      <c r="A779" s="269"/>
      <c r="B779" s="81"/>
      <c r="C779" s="81"/>
      <c r="D779" s="486"/>
      <c r="E779" s="81"/>
      <c r="F779" s="81"/>
      <c r="G779" s="81"/>
    </row>
    <row r="780" spans="1:7">
      <c r="A780" s="269"/>
      <c r="B780" s="81"/>
      <c r="C780" s="81"/>
      <c r="D780" s="486"/>
      <c r="E780" s="81"/>
      <c r="F780" s="81"/>
      <c r="G780" s="81"/>
    </row>
    <row r="781" spans="1:7">
      <c r="A781" s="269"/>
      <c r="B781" s="81"/>
      <c r="C781" s="81"/>
      <c r="D781" s="486"/>
      <c r="E781" s="81"/>
      <c r="F781" s="81"/>
      <c r="G781" s="81"/>
    </row>
  </sheetData>
  <sheetProtection algorithmName="SHA-512" hashValue="dvNUiDs18kX6mcmcnNDvKJvVDYUhvHhx6A18sqebCBj3xmwLRTL25gVoyxkh7xSrtiOz1oq3ZQV3JeBp4jGT6A==" saltValue="Ig5Z4GCvBWUtn8RgKXyGEQ==" spinCount="100000" sheet="1" objects="1" scenarios="1"/>
  <protectedRanges>
    <protectedRange sqref="D686:D689" name="Range5"/>
    <protectedRange sqref="D246:D269" name="Range2"/>
    <protectedRange sqref="D630:D634" name="Range1_4"/>
    <protectedRange sqref="G246:G269" name="Range3"/>
  </protectedRanges>
  <autoFilter ref="A42:G746">
    <filterColumn colId="0">
      <colorFilter dxfId="12"/>
    </filterColumn>
  </autoFilter>
  <mergeCells count="125">
    <mergeCell ref="B728:G728"/>
    <mergeCell ref="B733:G733"/>
    <mergeCell ref="B743:G743"/>
    <mergeCell ref="B682:G682"/>
    <mergeCell ref="B690:G690"/>
    <mergeCell ref="B694:G694"/>
    <mergeCell ref="B701:G701"/>
    <mergeCell ref="B712:G712"/>
    <mergeCell ref="B713:G713"/>
    <mergeCell ref="B640:G640"/>
    <mergeCell ref="B643:G643"/>
    <mergeCell ref="B647:G647"/>
    <mergeCell ref="B651:G651"/>
    <mergeCell ref="B672:G672"/>
    <mergeCell ref="B676:G676"/>
    <mergeCell ref="B560:G560"/>
    <mergeCell ref="B576:G576"/>
    <mergeCell ref="B586:G586"/>
    <mergeCell ref="B605:G605"/>
    <mergeCell ref="B623:G623"/>
    <mergeCell ref="B639:G639"/>
    <mergeCell ref="B509:G509"/>
    <mergeCell ref="B534:G534"/>
    <mergeCell ref="B535:G535"/>
    <mergeCell ref="B540:G540"/>
    <mergeCell ref="B551:G551"/>
    <mergeCell ref="B552:G552"/>
    <mergeCell ref="B465:G465"/>
    <mergeCell ref="B471:G471"/>
    <mergeCell ref="B472:G472"/>
    <mergeCell ref="B479:G479"/>
    <mergeCell ref="B491:G491"/>
    <mergeCell ref="B498:G498"/>
    <mergeCell ref="B426:G426"/>
    <mergeCell ref="B430:G430"/>
    <mergeCell ref="B437:G437"/>
    <mergeCell ref="B441:G441"/>
    <mergeCell ref="B452:G452"/>
    <mergeCell ref="B456:G456"/>
    <mergeCell ref="B375:G375"/>
    <mergeCell ref="B383:G383"/>
    <mergeCell ref="B386:G386"/>
    <mergeCell ref="B392:G392"/>
    <mergeCell ref="B404:G404"/>
    <mergeCell ref="B415:G415"/>
    <mergeCell ref="B342:G342"/>
    <mergeCell ref="B347:G347"/>
    <mergeCell ref="B350:G350"/>
    <mergeCell ref="B351:G351"/>
    <mergeCell ref="B361:G361"/>
    <mergeCell ref="B370:G370"/>
    <mergeCell ref="B316:G316"/>
    <mergeCell ref="B323:G323"/>
    <mergeCell ref="B327:G327"/>
    <mergeCell ref="B332:G332"/>
    <mergeCell ref="B335:G335"/>
    <mergeCell ref="B338:G338"/>
    <mergeCell ref="B245:G245"/>
    <mergeCell ref="B271:G271"/>
    <mergeCell ref="B272:G272"/>
    <mergeCell ref="B279:G279"/>
    <mergeCell ref="B293:G293"/>
    <mergeCell ref="B303:G303"/>
    <mergeCell ref="B168:G168"/>
    <mergeCell ref="B191:G191"/>
    <mergeCell ref="B198:G198"/>
    <mergeCell ref="B204:G204"/>
    <mergeCell ref="B212:G212"/>
    <mergeCell ref="B224:G224"/>
    <mergeCell ref="B120:G120"/>
    <mergeCell ref="B129:G129"/>
    <mergeCell ref="B138:G138"/>
    <mergeCell ref="B146:G146"/>
    <mergeCell ref="B155:G155"/>
    <mergeCell ref="B167:G167"/>
    <mergeCell ref="B77:G77"/>
    <mergeCell ref="B81:G81"/>
    <mergeCell ref="B94:G94"/>
    <mergeCell ref="B103:G103"/>
    <mergeCell ref="B106:G106"/>
    <mergeCell ref="B107:G107"/>
    <mergeCell ref="B37:I37"/>
    <mergeCell ref="A38:I40"/>
    <mergeCell ref="A41:G41"/>
    <mergeCell ref="B43:G43"/>
    <mergeCell ref="B44:G44"/>
    <mergeCell ref="B64:G64"/>
    <mergeCell ref="B31:I31"/>
    <mergeCell ref="B32:I32"/>
    <mergeCell ref="B33:I33"/>
    <mergeCell ref="B34:I34"/>
    <mergeCell ref="B35:I35"/>
    <mergeCell ref="B36:I36"/>
    <mergeCell ref="B25:I25"/>
    <mergeCell ref="B26:I26"/>
    <mergeCell ref="B27:I27"/>
    <mergeCell ref="B28:I28"/>
    <mergeCell ref="B29:I29"/>
    <mergeCell ref="B30:I30"/>
    <mergeCell ref="B19:I19"/>
    <mergeCell ref="B20:I20"/>
    <mergeCell ref="B21:I21"/>
    <mergeCell ref="B22:I22"/>
    <mergeCell ref="B23:I23"/>
    <mergeCell ref="B24:I24"/>
    <mergeCell ref="A8:C8"/>
    <mergeCell ref="D8:I8"/>
    <mergeCell ref="D9:I16"/>
    <mergeCell ref="A17:I17"/>
    <mergeCell ref="B18:I18"/>
    <mergeCell ref="A5:B5"/>
    <mergeCell ref="C5:E5"/>
    <mergeCell ref="G5:I5"/>
    <mergeCell ref="A6:B6"/>
    <mergeCell ref="C6:E6"/>
    <mergeCell ref="G6:I6"/>
    <mergeCell ref="A1:F1"/>
    <mergeCell ref="G1:I1"/>
    <mergeCell ref="A2:G2"/>
    <mergeCell ref="H2:I2"/>
    <mergeCell ref="A3:I3"/>
    <mergeCell ref="A4:B4"/>
    <mergeCell ref="C4:E4"/>
    <mergeCell ref="G4:I4"/>
    <mergeCell ref="A7:I7"/>
  </mergeCells>
  <dataValidations count="11">
    <dataValidation type="list" allowBlank="1" showInputMessage="1" showErrorMessage="1" sqref="D707 D491:D533 D94:D101 D41:D92 D103:D154 D472:D479 D246:D470 D758:D1048576 D686:D689 D712:D748 D535:D681 D156:D244">
      <formula1>$A$759:$A$761</formula1>
    </dataValidation>
    <dataValidation type="list" allowBlank="1" showInputMessage="1" showErrorMessage="1" sqref="D695:D700">
      <formula1>$A$733:$A$735</formula1>
    </dataValidation>
    <dataValidation type="list" allowBlank="1" showInputMessage="1" showErrorMessage="1" sqref="D695:D700">
      <formula1>$A$746:$A$748</formula1>
    </dataValidation>
    <dataValidation type="list" allowBlank="1" showInputMessage="1" showErrorMessage="1" sqref="D690">
      <formula1>$A$763:$A$765</formula1>
    </dataValidation>
    <dataValidation type="list" allowBlank="1" showInputMessage="1" showErrorMessage="1" sqref="D682">
      <formula1>$A$736:$A$738</formula1>
    </dataValidation>
    <dataValidation type="list" allowBlank="1" showInputMessage="1" showErrorMessage="1" sqref="D683:D685">
      <formula1>$A$767:$A$769</formula1>
    </dataValidation>
    <dataValidation type="list" allowBlank="1" showInputMessage="1" showErrorMessage="1" sqref="D93">
      <formula1>$A$936:$A$938</formula1>
    </dataValidation>
    <dataValidation type="list" allowBlank="1" showInputMessage="1" showErrorMessage="1" sqref="D102">
      <formula1>$A$932:$A$934</formula1>
    </dataValidation>
    <dataValidation type="list" allowBlank="1" showInputMessage="1" showErrorMessage="1" sqref="D471 D534">
      <formula1>$A$809:$A$811</formula1>
    </dataValidation>
    <dataValidation type="list" allowBlank="1" showInputMessage="1" showErrorMessage="1" sqref="D480:D490">
      <formula1>$A$774:$A$776</formula1>
    </dataValidation>
    <dataValidation type="list" allowBlank="1" showInputMessage="1" showErrorMessage="1" sqref="D691:D693">
      <formula1>$A$759:$A$762</formula1>
    </dataValidation>
  </dataValidations>
  <pageMargins left="0.36" right="0.32" top="0.46" bottom="0.36" header="0.31496062992125984" footer="0.31496062992125984"/>
  <pageSetup paperSize="9" scale="50" orientation="portrait" r:id="rId1"/>
  <headerFooter>
    <oddHeader>&amp;LChecklist - 9&amp;CPost Partum Unit &amp;RVersion- NHSRC 3.0</oddHeader>
    <oddFoote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L736"/>
  <sheetViews>
    <sheetView topLeftCell="A6" zoomScale="80" zoomScaleNormal="80" zoomScaleSheetLayoutView="85" zoomScalePageLayoutView="70" workbookViewId="0">
      <selection activeCell="D709" sqref="D709"/>
    </sheetView>
  </sheetViews>
  <sheetFormatPr defaultColWidth="9.140625" defaultRowHeight="13.5" customHeight="1"/>
  <cols>
    <col min="1" max="1" width="15.85546875" style="177" customWidth="1"/>
    <col min="2" max="2" width="33.42578125" style="4" customWidth="1"/>
    <col min="3" max="3" width="27.42578125" style="4" customWidth="1"/>
    <col min="4" max="4" width="16.140625" style="326" customWidth="1"/>
    <col min="5" max="5" width="11.140625" style="29" customWidth="1"/>
    <col min="6" max="6" width="29.28515625" style="4" customWidth="1"/>
    <col min="7" max="7" width="25.28515625" style="4" customWidth="1"/>
    <col min="8" max="9" width="6.7109375" style="22" customWidth="1"/>
    <col min="10" max="12" width="9.140625" style="81"/>
    <col min="13" max="16384" width="9.140625" style="4"/>
  </cols>
  <sheetData>
    <row r="1" spans="1:12" s="326" customFormat="1" ht="33.75">
      <c r="A1" s="1216" t="s">
        <v>162</v>
      </c>
      <c r="B1" s="1216"/>
      <c r="C1" s="1216"/>
      <c r="D1" s="1216"/>
      <c r="E1" s="1216"/>
      <c r="F1" s="1216"/>
      <c r="G1" s="1217" t="s">
        <v>7154</v>
      </c>
      <c r="H1" s="1218"/>
      <c r="I1" s="1219"/>
      <c r="J1" s="486"/>
      <c r="K1" s="486"/>
      <c r="L1" s="486"/>
    </row>
    <row r="2" spans="1:12" s="326" customFormat="1" ht="33.75">
      <c r="A2" s="1324" t="s">
        <v>3913</v>
      </c>
      <c r="B2" s="1325"/>
      <c r="C2" s="1325"/>
      <c r="D2" s="1325"/>
      <c r="E2" s="1325"/>
      <c r="F2" s="1325"/>
      <c r="G2" s="1325"/>
      <c r="H2" s="1326">
        <v>11</v>
      </c>
      <c r="I2" s="1327"/>
      <c r="J2" s="486"/>
      <c r="K2" s="486"/>
      <c r="L2" s="486"/>
    </row>
    <row r="3" spans="1:12" s="326" customFormat="1" ht="28.5">
      <c r="A3" s="1227" t="s">
        <v>166</v>
      </c>
      <c r="B3" s="1227"/>
      <c r="C3" s="1227"/>
      <c r="D3" s="1227"/>
      <c r="E3" s="1227"/>
      <c r="F3" s="1227"/>
      <c r="G3" s="1227"/>
      <c r="H3" s="1328"/>
      <c r="I3" s="1328"/>
      <c r="J3" s="486"/>
      <c r="K3" s="486"/>
      <c r="L3" s="486"/>
    </row>
    <row r="4" spans="1:12" s="326" customFormat="1" ht="42.75" customHeight="1">
      <c r="A4" s="1247" t="s">
        <v>167</v>
      </c>
      <c r="B4" s="1247"/>
      <c r="C4" s="1248"/>
      <c r="D4" s="1248"/>
      <c r="E4" s="1248"/>
      <c r="F4" s="5" t="s">
        <v>168</v>
      </c>
      <c r="G4" s="1248"/>
      <c r="H4" s="1323"/>
      <c r="I4" s="1323"/>
      <c r="J4" s="486"/>
      <c r="K4" s="486"/>
      <c r="L4" s="486"/>
    </row>
    <row r="5" spans="1:12" s="326" customFormat="1" ht="44.25" customHeight="1">
      <c r="A5" s="1321" t="s">
        <v>169</v>
      </c>
      <c r="B5" s="1322"/>
      <c r="C5" s="1248"/>
      <c r="D5" s="1248"/>
      <c r="E5" s="1248"/>
      <c r="F5" s="585" t="s">
        <v>170</v>
      </c>
      <c r="G5" s="1248"/>
      <c r="H5" s="1323"/>
      <c r="I5" s="1323"/>
      <c r="J5" s="486"/>
      <c r="K5" s="486"/>
      <c r="L5" s="486"/>
    </row>
    <row r="6" spans="1:12" s="326" customFormat="1" ht="42">
      <c r="A6" s="1232" t="s">
        <v>171</v>
      </c>
      <c r="B6" s="1232"/>
      <c r="C6" s="1233"/>
      <c r="D6" s="1233"/>
      <c r="E6" s="1233"/>
      <c r="F6" s="585" t="s">
        <v>172</v>
      </c>
      <c r="G6" s="1248"/>
      <c r="H6" s="1323"/>
      <c r="I6" s="1323"/>
      <c r="J6" s="486"/>
      <c r="K6" s="486"/>
      <c r="L6" s="486"/>
    </row>
    <row r="7" spans="1:12" s="326" customFormat="1" ht="33.75">
      <c r="A7" s="1239" t="s">
        <v>3914</v>
      </c>
      <c r="B7" s="1566"/>
      <c r="C7" s="1566"/>
      <c r="D7" s="1566"/>
      <c r="E7" s="1566"/>
      <c r="F7" s="1566"/>
      <c r="G7" s="1566"/>
      <c r="H7" s="1566"/>
      <c r="I7" s="1566"/>
      <c r="J7" s="486"/>
      <c r="K7" s="486"/>
      <c r="L7" s="486"/>
    </row>
    <row r="8" spans="1:12" ht="33.6" customHeight="1">
      <c r="A8" s="1392" t="s">
        <v>174</v>
      </c>
      <c r="B8" s="1392"/>
      <c r="C8" s="1392"/>
      <c r="D8" s="1335" t="s">
        <v>3915</v>
      </c>
      <c r="E8" s="1335"/>
      <c r="F8" s="1335"/>
      <c r="G8" s="1335"/>
      <c r="H8" s="1336"/>
      <c r="I8" s="1336"/>
    </row>
    <row r="9" spans="1:12" ht="33.6" customHeight="1">
      <c r="A9" s="83" t="s">
        <v>176</v>
      </c>
      <c r="B9" s="235" t="s">
        <v>177</v>
      </c>
      <c r="C9" s="236">
        <f>'ICU (2)'!D713</f>
        <v>0.5</v>
      </c>
      <c r="D9" s="1338">
        <f>D721</f>
        <v>0.5</v>
      </c>
      <c r="E9" s="1339"/>
      <c r="F9" s="1339"/>
      <c r="G9" s="1339"/>
      <c r="H9" s="1340"/>
      <c r="I9" s="1341"/>
    </row>
    <row r="10" spans="1:12" ht="33.6" customHeight="1">
      <c r="A10" s="83" t="s">
        <v>178</v>
      </c>
      <c r="B10" s="235" t="s">
        <v>179</v>
      </c>
      <c r="C10" s="236">
        <f>'ICU (2)'!D714</f>
        <v>0.5</v>
      </c>
      <c r="D10" s="1342"/>
      <c r="E10" s="1343"/>
      <c r="F10" s="1343"/>
      <c r="G10" s="1343"/>
      <c r="H10" s="1344"/>
      <c r="I10" s="1345"/>
    </row>
    <row r="11" spans="1:12" ht="33.6" customHeight="1">
      <c r="A11" s="83" t="s">
        <v>180</v>
      </c>
      <c r="B11" s="235" t="s">
        <v>181</v>
      </c>
      <c r="C11" s="236">
        <f>'ICU (2)'!D715</f>
        <v>0.5</v>
      </c>
      <c r="D11" s="1342"/>
      <c r="E11" s="1343"/>
      <c r="F11" s="1343"/>
      <c r="G11" s="1343"/>
      <c r="H11" s="1344"/>
      <c r="I11" s="1345"/>
    </row>
    <row r="12" spans="1:12" ht="33.6" customHeight="1">
      <c r="A12" s="83" t="s">
        <v>182</v>
      </c>
      <c r="B12" s="235" t="s">
        <v>183</v>
      </c>
      <c r="C12" s="236">
        <f>'ICU (2)'!D716</f>
        <v>0.5</v>
      </c>
      <c r="D12" s="1342"/>
      <c r="E12" s="1343"/>
      <c r="F12" s="1343"/>
      <c r="G12" s="1343"/>
      <c r="H12" s="1344"/>
      <c r="I12" s="1345"/>
    </row>
    <row r="13" spans="1:12" ht="33.6" customHeight="1">
      <c r="A13" s="83" t="s">
        <v>184</v>
      </c>
      <c r="B13" s="235" t="s">
        <v>185</v>
      </c>
      <c r="C13" s="236">
        <f>'ICU (2)'!D717</f>
        <v>0.5</v>
      </c>
      <c r="D13" s="1342"/>
      <c r="E13" s="1343"/>
      <c r="F13" s="1343"/>
      <c r="G13" s="1343"/>
      <c r="H13" s="1344"/>
      <c r="I13" s="1345"/>
    </row>
    <row r="14" spans="1:12" ht="33.6" customHeight="1">
      <c r="A14" s="83" t="s">
        <v>186</v>
      </c>
      <c r="B14" s="235" t="s">
        <v>146</v>
      </c>
      <c r="C14" s="236">
        <f>'ICU (2)'!D718</f>
        <v>0.5</v>
      </c>
      <c r="D14" s="1342"/>
      <c r="E14" s="1343"/>
      <c r="F14" s="1343"/>
      <c r="G14" s="1343"/>
      <c r="H14" s="1344"/>
      <c r="I14" s="1345"/>
    </row>
    <row r="15" spans="1:12" ht="33.6" customHeight="1">
      <c r="A15" s="83" t="s">
        <v>187</v>
      </c>
      <c r="B15" s="235" t="s">
        <v>1454</v>
      </c>
      <c r="C15" s="236">
        <f>'ICU (2)'!D719</f>
        <v>0.5</v>
      </c>
      <c r="D15" s="1342"/>
      <c r="E15" s="1343"/>
      <c r="F15" s="1343"/>
      <c r="G15" s="1343"/>
      <c r="H15" s="1344"/>
      <c r="I15" s="1345"/>
    </row>
    <row r="16" spans="1:12" ht="33.6" customHeight="1">
      <c r="A16" s="83" t="s">
        <v>189</v>
      </c>
      <c r="B16" s="235" t="s">
        <v>190</v>
      </c>
      <c r="C16" s="236">
        <f>'ICU (2)'!D720</f>
        <v>0.5</v>
      </c>
      <c r="D16" s="1346"/>
      <c r="E16" s="1347"/>
      <c r="F16" s="1347"/>
      <c r="G16" s="1347"/>
      <c r="H16" s="1348"/>
      <c r="I16" s="1349"/>
    </row>
    <row r="17" spans="1:9" ht="33.6" customHeight="1">
      <c r="A17" s="1357"/>
      <c r="B17" s="1358"/>
      <c r="C17" s="1358"/>
      <c r="D17" s="1358"/>
      <c r="E17" s="1358"/>
      <c r="F17" s="1358"/>
      <c r="G17" s="1358"/>
      <c r="H17" s="1359"/>
      <c r="I17" s="1360"/>
    </row>
    <row r="18" spans="1:9" ht="33.6" customHeight="1">
      <c r="A18" s="590"/>
      <c r="B18" s="1510" t="s">
        <v>191</v>
      </c>
      <c r="C18" s="1510"/>
      <c r="D18" s="1569"/>
      <c r="E18" s="1510"/>
      <c r="F18" s="1510"/>
      <c r="G18" s="1510"/>
      <c r="H18" s="1511"/>
      <c r="I18" s="1511"/>
    </row>
    <row r="19" spans="1:9" ht="33.6" customHeight="1">
      <c r="A19" s="6">
        <v>1</v>
      </c>
      <c r="B19" s="1259"/>
      <c r="C19" s="1259"/>
      <c r="D19" s="1259"/>
      <c r="E19" s="1259"/>
      <c r="F19" s="1259"/>
      <c r="G19" s="1259"/>
      <c r="H19" s="1515"/>
      <c r="I19" s="1515"/>
    </row>
    <row r="20" spans="1:9" ht="33.6" customHeight="1">
      <c r="A20" s="6">
        <v>2</v>
      </c>
      <c r="B20" s="1259"/>
      <c r="C20" s="1259"/>
      <c r="D20" s="1259"/>
      <c r="E20" s="1259"/>
      <c r="F20" s="1259"/>
      <c r="G20" s="1259"/>
      <c r="H20" s="1515"/>
      <c r="I20" s="1515"/>
    </row>
    <row r="21" spans="1:9" ht="33.6" customHeight="1">
      <c r="A21" s="6">
        <v>3</v>
      </c>
      <c r="B21" s="1259"/>
      <c r="C21" s="1259"/>
      <c r="D21" s="1259"/>
      <c r="E21" s="1259"/>
      <c r="F21" s="1259"/>
      <c r="G21" s="1259"/>
      <c r="H21" s="1515"/>
      <c r="I21" s="1515"/>
    </row>
    <row r="22" spans="1:9" ht="33.6" customHeight="1">
      <c r="A22" s="6">
        <v>4</v>
      </c>
      <c r="B22" s="1259"/>
      <c r="C22" s="1259"/>
      <c r="D22" s="1259"/>
      <c r="E22" s="1259"/>
      <c r="F22" s="1259"/>
      <c r="G22" s="1259"/>
      <c r="H22" s="1515"/>
      <c r="I22" s="1515"/>
    </row>
    <row r="23" spans="1:9" ht="33.6" customHeight="1">
      <c r="A23" s="6">
        <v>5</v>
      </c>
      <c r="B23" s="1259"/>
      <c r="C23" s="1259"/>
      <c r="D23" s="1259"/>
      <c r="E23" s="1259"/>
      <c r="F23" s="1259"/>
      <c r="G23" s="1259"/>
      <c r="H23" s="1515"/>
      <c r="I23" s="1515"/>
    </row>
    <row r="24" spans="1:9" ht="33.6" customHeight="1">
      <c r="A24" s="590"/>
      <c r="B24" s="1353" t="s">
        <v>192</v>
      </c>
      <c r="C24" s="1354"/>
      <c r="D24" s="1565"/>
      <c r="E24" s="1354"/>
      <c r="F24" s="1354"/>
      <c r="G24" s="1354"/>
      <c r="H24" s="1355"/>
      <c r="I24" s="1356"/>
    </row>
    <row r="25" spans="1:9" ht="33.6" customHeight="1">
      <c r="A25" s="6">
        <v>1</v>
      </c>
      <c r="B25" s="1259"/>
      <c r="C25" s="1259"/>
      <c r="D25" s="1259"/>
      <c r="E25" s="1259"/>
      <c r="F25" s="1259"/>
      <c r="G25" s="1259"/>
      <c r="H25" s="1515"/>
      <c r="I25" s="1515"/>
    </row>
    <row r="26" spans="1:9" ht="33.6" customHeight="1">
      <c r="A26" s="6">
        <v>2</v>
      </c>
      <c r="B26" s="1259"/>
      <c r="C26" s="1259"/>
      <c r="D26" s="1259"/>
      <c r="E26" s="1259"/>
      <c r="F26" s="1259"/>
      <c r="G26" s="1259"/>
      <c r="H26" s="1515"/>
      <c r="I26" s="1515"/>
    </row>
    <row r="27" spans="1:9" ht="33.6" customHeight="1">
      <c r="A27" s="6">
        <v>3</v>
      </c>
      <c r="B27" s="1259"/>
      <c r="C27" s="1259"/>
      <c r="D27" s="1259"/>
      <c r="E27" s="1259"/>
      <c r="F27" s="1259"/>
      <c r="G27" s="1259"/>
      <c r="H27" s="1515"/>
      <c r="I27" s="1515"/>
    </row>
    <row r="28" spans="1:9" ht="33.6" customHeight="1">
      <c r="A28" s="6">
        <v>4</v>
      </c>
      <c r="B28" s="1261"/>
      <c r="C28" s="1350"/>
      <c r="D28" s="1350"/>
      <c r="E28" s="1350"/>
      <c r="F28" s="1350"/>
      <c r="G28" s="1350"/>
      <c r="H28" s="1351"/>
      <c r="I28" s="1352"/>
    </row>
    <row r="29" spans="1:9" ht="33.6" customHeight="1">
      <c r="A29" s="6">
        <v>5</v>
      </c>
      <c r="B29" s="1261"/>
      <c r="C29" s="1350"/>
      <c r="D29" s="1350"/>
      <c r="E29" s="1350"/>
      <c r="F29" s="1350"/>
      <c r="G29" s="1350"/>
      <c r="H29" s="1351"/>
      <c r="I29" s="1352"/>
    </row>
    <row r="30" spans="1:9" ht="33.6" customHeight="1">
      <c r="A30" s="590"/>
      <c r="B30" s="1510" t="s">
        <v>193</v>
      </c>
      <c r="C30" s="1510"/>
      <c r="D30" s="1569"/>
      <c r="E30" s="1510"/>
      <c r="F30" s="1510"/>
      <c r="G30" s="1510"/>
      <c r="H30" s="1511"/>
      <c r="I30" s="1511"/>
    </row>
    <row r="31" spans="1:9" ht="33.6" customHeight="1">
      <c r="A31" s="6">
        <v>1</v>
      </c>
      <c r="B31" s="1259"/>
      <c r="C31" s="1259"/>
      <c r="D31" s="1259"/>
      <c r="E31" s="1259"/>
      <c r="F31" s="1259"/>
      <c r="G31" s="1259"/>
      <c r="H31" s="1515"/>
      <c r="I31" s="1515"/>
    </row>
    <row r="32" spans="1:9" ht="33.6" customHeight="1">
      <c r="A32" s="6">
        <v>2</v>
      </c>
      <c r="B32" s="1259"/>
      <c r="C32" s="1259"/>
      <c r="D32" s="1259"/>
      <c r="E32" s="1259"/>
      <c r="F32" s="1259"/>
      <c r="G32" s="1259"/>
      <c r="H32" s="1515"/>
      <c r="I32" s="1515"/>
    </row>
    <row r="33" spans="1:12" ht="33.6" customHeight="1">
      <c r="A33" s="6">
        <v>3</v>
      </c>
      <c r="B33" s="1259"/>
      <c r="C33" s="1259"/>
      <c r="D33" s="1259"/>
      <c r="E33" s="1259"/>
      <c r="F33" s="1259"/>
      <c r="G33" s="1259"/>
      <c r="H33" s="1515"/>
      <c r="I33" s="1515"/>
    </row>
    <row r="34" spans="1:12" ht="33.6" customHeight="1">
      <c r="A34" s="6">
        <v>4</v>
      </c>
      <c r="B34" s="1259"/>
      <c r="C34" s="1259"/>
      <c r="D34" s="1259"/>
      <c r="E34" s="1259"/>
      <c r="F34" s="1259"/>
      <c r="G34" s="1259"/>
      <c r="H34" s="1515"/>
      <c r="I34" s="1515"/>
    </row>
    <row r="35" spans="1:12" ht="33.6" customHeight="1">
      <c r="A35" s="6">
        <v>5</v>
      </c>
      <c r="B35" s="1261"/>
      <c r="C35" s="1350"/>
      <c r="D35" s="1350"/>
      <c r="E35" s="1350"/>
      <c r="F35" s="1350"/>
      <c r="G35" s="1350"/>
      <c r="H35" s="1351"/>
      <c r="I35" s="1352"/>
    </row>
    <row r="36" spans="1:12" ht="33.6" customHeight="1">
      <c r="A36" s="590"/>
      <c r="B36" s="1282" t="s">
        <v>194</v>
      </c>
      <c r="C36" s="1361"/>
      <c r="D36" s="1570"/>
      <c r="E36" s="1361"/>
      <c r="F36" s="1361"/>
      <c r="G36" s="1361"/>
      <c r="H36" s="1362"/>
      <c r="I36" s="1363"/>
    </row>
    <row r="37" spans="1:12" ht="33.6" customHeight="1">
      <c r="A37" s="590"/>
      <c r="B37" s="1417" t="s">
        <v>195</v>
      </c>
      <c r="C37" s="1417"/>
      <c r="D37" s="1259"/>
      <c r="E37" s="1417"/>
      <c r="F37" s="1417"/>
      <c r="G37" s="1417"/>
      <c r="H37" s="1516"/>
      <c r="I37" s="1516"/>
    </row>
    <row r="38" spans="1:12" ht="33.6" customHeight="1">
      <c r="A38" s="1364"/>
      <c r="B38" s="1364"/>
      <c r="C38" s="1364"/>
      <c r="D38" s="1364"/>
      <c r="E38" s="1364"/>
      <c r="F38" s="1364"/>
      <c r="G38" s="1364"/>
      <c r="H38" s="1365"/>
      <c r="I38" s="1365"/>
    </row>
    <row r="39" spans="1:12" ht="33.6" customHeight="1">
      <c r="A39" s="1364"/>
      <c r="B39" s="1364"/>
      <c r="C39" s="1364"/>
      <c r="D39" s="1364"/>
      <c r="E39" s="1364"/>
      <c r="F39" s="1364"/>
      <c r="G39" s="1364"/>
      <c r="H39" s="1365"/>
      <c r="I39" s="1365"/>
    </row>
    <row r="40" spans="1:12" ht="33.6" customHeight="1">
      <c r="A40" s="1364"/>
      <c r="B40" s="1364"/>
      <c r="C40" s="1364"/>
      <c r="D40" s="1364"/>
      <c r="E40" s="1364"/>
      <c r="F40" s="1364"/>
      <c r="G40" s="1364"/>
      <c r="H40" s="1365"/>
      <c r="I40" s="1365"/>
    </row>
    <row r="41" spans="1:12" ht="26.25">
      <c r="A41" s="1624" t="s">
        <v>3916</v>
      </c>
      <c r="B41" s="1628"/>
      <c r="C41" s="1628"/>
      <c r="D41" s="1628"/>
      <c r="E41" s="1628"/>
      <c r="F41" s="1628"/>
      <c r="G41" s="1629"/>
    </row>
    <row r="42" spans="1:12" ht="27" customHeight="1">
      <c r="A42" s="182" t="s">
        <v>1456</v>
      </c>
      <c r="B42" s="182" t="s">
        <v>2770</v>
      </c>
      <c r="C42" s="183" t="s">
        <v>1457</v>
      </c>
      <c r="D42" s="183" t="s">
        <v>3917</v>
      </c>
      <c r="E42" s="184" t="s">
        <v>201</v>
      </c>
      <c r="F42" s="183" t="s">
        <v>3707</v>
      </c>
      <c r="G42" s="183" t="s">
        <v>203</v>
      </c>
      <c r="J42" s="4"/>
      <c r="K42" s="4"/>
      <c r="L42" s="4"/>
    </row>
    <row r="43" spans="1:12" ht="18.75">
      <c r="A43" s="80"/>
      <c r="B43" s="1368" t="s">
        <v>204</v>
      </c>
      <c r="C43" s="1372"/>
      <c r="D43" s="1372"/>
      <c r="E43" s="1372"/>
      <c r="F43" s="1372"/>
      <c r="G43" s="1373"/>
      <c r="H43" s="22">
        <f>H44+H69+H74+H63+H87+H96</f>
        <v>6</v>
      </c>
      <c r="I43" s="22">
        <f>I44+I69+I74+I63+I96</f>
        <v>12</v>
      </c>
    </row>
    <row r="44" spans="1:12" ht="40.15" customHeight="1">
      <c r="A44" s="95" t="s">
        <v>1458</v>
      </c>
      <c r="B44" s="1305" t="s">
        <v>142</v>
      </c>
      <c r="C44" s="1306"/>
      <c r="D44" s="1306"/>
      <c r="E44" s="1306"/>
      <c r="F44" s="1306"/>
      <c r="G44" s="1307"/>
      <c r="H44" s="22">
        <f>SUM(D45:D62)</f>
        <v>2</v>
      </c>
      <c r="I44" s="22">
        <f>COUNT(D45:D62)*2</f>
        <v>4</v>
      </c>
    </row>
    <row r="45" spans="1:12" ht="60" hidden="1">
      <c r="A45" s="576" t="s">
        <v>1460</v>
      </c>
      <c r="B45" s="12" t="s">
        <v>206</v>
      </c>
      <c r="C45" s="327" t="s">
        <v>3918</v>
      </c>
      <c r="D45" s="479"/>
      <c r="E45" s="18" t="s">
        <v>271</v>
      </c>
      <c r="F45" s="41" t="s">
        <v>3919</v>
      </c>
      <c r="G45" s="44"/>
      <c r="J45" s="4"/>
      <c r="K45" s="4"/>
      <c r="L45" s="4"/>
    </row>
    <row r="46" spans="1:12" ht="31.5" hidden="1">
      <c r="A46" s="576" t="s">
        <v>1461</v>
      </c>
      <c r="B46" s="12" t="s">
        <v>211</v>
      </c>
      <c r="C46" s="41" t="s">
        <v>3920</v>
      </c>
      <c r="D46" s="479"/>
      <c r="E46" s="18" t="s">
        <v>271</v>
      </c>
      <c r="F46" s="41" t="s">
        <v>3921</v>
      </c>
      <c r="G46" s="44"/>
      <c r="J46" s="4"/>
      <c r="K46" s="4"/>
      <c r="L46" s="4"/>
    </row>
    <row r="47" spans="1:12" ht="45" hidden="1">
      <c r="A47" s="576" t="s">
        <v>1462</v>
      </c>
      <c r="B47" s="12" t="s">
        <v>215</v>
      </c>
      <c r="C47" s="41" t="s">
        <v>3922</v>
      </c>
      <c r="D47" s="479"/>
      <c r="E47" s="18" t="s">
        <v>271</v>
      </c>
      <c r="F47" s="41" t="s">
        <v>3923</v>
      </c>
      <c r="G47" s="44"/>
      <c r="J47" s="4"/>
      <c r="K47" s="4"/>
      <c r="L47" s="4"/>
    </row>
    <row r="48" spans="1:12" ht="31.5" hidden="1">
      <c r="A48" s="20" t="s">
        <v>1463</v>
      </c>
      <c r="B48" s="12" t="s">
        <v>1464</v>
      </c>
      <c r="C48" s="19"/>
      <c r="D48" s="19"/>
      <c r="E48" s="21"/>
      <c r="F48" s="19"/>
      <c r="G48" s="19"/>
      <c r="H48" s="81"/>
      <c r="I48" s="81"/>
      <c r="J48" s="4"/>
      <c r="K48" s="4"/>
      <c r="L48" s="4"/>
    </row>
    <row r="49" spans="1:12" ht="31.5" hidden="1">
      <c r="A49" s="20" t="s">
        <v>1465</v>
      </c>
      <c r="B49" s="12" t="s">
        <v>223</v>
      </c>
      <c r="C49" s="19"/>
      <c r="D49" s="19"/>
      <c r="E49" s="21"/>
      <c r="F49" s="19"/>
      <c r="G49" s="19"/>
      <c r="H49" s="81"/>
      <c r="I49" s="81"/>
      <c r="J49" s="4"/>
      <c r="K49" s="4"/>
      <c r="L49" s="4"/>
    </row>
    <row r="50" spans="1:12" ht="15.75" hidden="1">
      <c r="A50" s="20" t="s">
        <v>1466</v>
      </c>
      <c r="B50" s="12" t="s">
        <v>227</v>
      </c>
      <c r="C50" s="19"/>
      <c r="D50" s="19"/>
      <c r="E50" s="21"/>
      <c r="F50" s="19"/>
      <c r="G50" s="19"/>
      <c r="H50" s="81"/>
      <c r="I50" s="81"/>
      <c r="J50" s="4"/>
      <c r="K50" s="4"/>
      <c r="L50" s="4"/>
    </row>
    <row r="51" spans="1:12" ht="31.5" hidden="1">
      <c r="A51" s="20" t="s">
        <v>1467</v>
      </c>
      <c r="B51" s="12" t="s">
        <v>231</v>
      </c>
      <c r="C51" s="19"/>
      <c r="D51" s="19"/>
      <c r="E51" s="21"/>
      <c r="F51" s="19"/>
      <c r="G51" s="19"/>
      <c r="H51" s="81"/>
      <c r="I51" s="81"/>
      <c r="J51" s="4"/>
      <c r="K51" s="4"/>
      <c r="L51" s="4"/>
    </row>
    <row r="52" spans="1:12" ht="31.5" hidden="1">
      <c r="A52" s="20" t="s">
        <v>234</v>
      </c>
      <c r="B52" s="12" t="s">
        <v>235</v>
      </c>
      <c r="C52" s="19"/>
      <c r="D52" s="19"/>
      <c r="E52" s="21"/>
      <c r="F52" s="19"/>
      <c r="G52" s="19"/>
      <c r="H52" s="81"/>
      <c r="I52" s="81"/>
      <c r="J52" s="4"/>
      <c r="K52" s="4"/>
      <c r="L52" s="4"/>
    </row>
    <row r="53" spans="1:12" ht="31.5" hidden="1">
      <c r="A53" s="20" t="s">
        <v>1468</v>
      </c>
      <c r="B53" s="12" t="s">
        <v>237</v>
      </c>
      <c r="C53" s="19"/>
      <c r="D53" s="19"/>
      <c r="E53" s="21"/>
      <c r="F53" s="19" t="s">
        <v>2407</v>
      </c>
      <c r="G53" s="19"/>
      <c r="H53" s="81"/>
      <c r="I53" s="81"/>
      <c r="J53" s="4"/>
      <c r="K53" s="4"/>
      <c r="L53" s="4"/>
    </row>
    <row r="54" spans="1:12" ht="31.5" hidden="1">
      <c r="A54" s="20" t="s">
        <v>240</v>
      </c>
      <c r="B54" s="12" t="s">
        <v>241</v>
      </c>
      <c r="C54" s="19"/>
      <c r="D54" s="19"/>
      <c r="E54" s="21"/>
      <c r="F54" s="19"/>
      <c r="G54" s="19"/>
      <c r="H54" s="81"/>
      <c r="I54" s="81"/>
      <c r="J54" s="4"/>
      <c r="K54" s="4"/>
      <c r="L54" s="4"/>
    </row>
    <row r="55" spans="1:12" ht="31.5" hidden="1">
      <c r="A55" s="20" t="s">
        <v>242</v>
      </c>
      <c r="B55" s="12" t="s">
        <v>243</v>
      </c>
      <c r="C55" s="19"/>
      <c r="D55" s="19"/>
      <c r="E55" s="21"/>
      <c r="F55" s="19"/>
      <c r="G55" s="19"/>
      <c r="H55" s="81"/>
      <c r="I55" s="81"/>
      <c r="J55" s="4"/>
      <c r="K55" s="4"/>
      <c r="L55" s="4"/>
    </row>
    <row r="56" spans="1:12" ht="31.5" hidden="1">
      <c r="A56" s="20" t="s">
        <v>244</v>
      </c>
      <c r="B56" s="12" t="s">
        <v>245</v>
      </c>
      <c r="C56" s="19"/>
      <c r="D56" s="19"/>
      <c r="E56" s="21"/>
      <c r="F56" s="19"/>
      <c r="G56" s="19"/>
      <c r="H56" s="81"/>
      <c r="I56" s="81"/>
      <c r="J56" s="4"/>
      <c r="K56" s="4"/>
      <c r="L56" s="4"/>
    </row>
    <row r="57" spans="1:12" ht="31.5" hidden="1">
      <c r="A57" s="20" t="s">
        <v>1469</v>
      </c>
      <c r="B57" s="12" t="s">
        <v>247</v>
      </c>
      <c r="C57" s="19"/>
      <c r="D57" s="19"/>
      <c r="E57" s="21"/>
      <c r="F57" s="19"/>
      <c r="G57" s="19"/>
      <c r="H57" s="81"/>
      <c r="I57" s="81"/>
      <c r="J57" s="4"/>
      <c r="K57" s="4"/>
      <c r="L57" s="4"/>
    </row>
    <row r="58" spans="1:12" ht="31.5">
      <c r="A58" s="11" t="s">
        <v>1470</v>
      </c>
      <c r="B58" s="12" t="s">
        <v>253</v>
      </c>
      <c r="C58" s="23" t="s">
        <v>3924</v>
      </c>
      <c r="D58" s="479">
        <v>1</v>
      </c>
      <c r="E58" s="21" t="s">
        <v>540</v>
      </c>
      <c r="F58" s="19"/>
      <c r="G58" s="44"/>
    </row>
    <row r="59" spans="1:12" ht="30" hidden="1" customHeight="1">
      <c r="A59" s="20" t="s">
        <v>256</v>
      </c>
      <c r="B59" s="12" t="s">
        <v>257</v>
      </c>
      <c r="C59" s="19"/>
      <c r="D59" s="19"/>
      <c r="E59" s="21"/>
      <c r="F59" s="19"/>
      <c r="G59" s="19"/>
      <c r="H59" s="81"/>
      <c r="I59" s="81"/>
      <c r="J59" s="4"/>
      <c r="K59" s="4"/>
      <c r="L59" s="4"/>
    </row>
    <row r="60" spans="1:12" ht="31.5" hidden="1">
      <c r="A60" s="20" t="s">
        <v>1473</v>
      </c>
      <c r="B60" s="12" t="s">
        <v>259</v>
      </c>
      <c r="C60" s="19"/>
      <c r="D60" s="19"/>
      <c r="E60" s="21"/>
      <c r="F60" s="19"/>
      <c r="G60" s="19"/>
      <c r="H60" s="81"/>
      <c r="I60" s="81"/>
      <c r="J60" s="4"/>
      <c r="K60" s="4"/>
      <c r="L60" s="4"/>
    </row>
    <row r="61" spans="1:12" ht="60">
      <c r="A61" s="11" t="s">
        <v>262</v>
      </c>
      <c r="B61" s="12" t="s">
        <v>263</v>
      </c>
      <c r="C61" s="194" t="s">
        <v>3925</v>
      </c>
      <c r="D61" s="479">
        <v>1</v>
      </c>
      <c r="E61" s="18" t="s">
        <v>271</v>
      </c>
      <c r="F61" s="41" t="s">
        <v>6896</v>
      </c>
      <c r="G61" s="44"/>
    </row>
    <row r="62" spans="1:12" ht="31.5" hidden="1">
      <c r="A62" s="20" t="s">
        <v>264</v>
      </c>
      <c r="B62" s="12" t="s">
        <v>265</v>
      </c>
      <c r="C62" s="19"/>
      <c r="D62" s="19"/>
      <c r="E62" s="21"/>
      <c r="F62" s="19"/>
      <c r="G62" s="19"/>
      <c r="H62" s="81"/>
      <c r="I62" s="81"/>
      <c r="J62" s="4"/>
      <c r="K62" s="4"/>
      <c r="L62" s="4"/>
    </row>
    <row r="63" spans="1:12" ht="40.15" hidden="1" customHeight="1">
      <c r="A63" s="102" t="s">
        <v>141</v>
      </c>
      <c r="B63" s="1305" t="s">
        <v>140</v>
      </c>
      <c r="C63" s="1306"/>
      <c r="D63" s="1306"/>
      <c r="E63" s="1306"/>
      <c r="F63" s="1306"/>
      <c r="G63" s="1307"/>
      <c r="H63" s="81">
        <f>SUM(D64:D68)</f>
        <v>0</v>
      </c>
      <c r="I63" s="81">
        <f>COUNT(D64:D68)*2</f>
        <v>0</v>
      </c>
      <c r="J63" s="4"/>
      <c r="K63" s="4"/>
      <c r="L63" s="4"/>
    </row>
    <row r="64" spans="1:12" ht="31.5" hidden="1">
      <c r="A64" s="20" t="s">
        <v>266</v>
      </c>
      <c r="B64" s="92" t="s">
        <v>267</v>
      </c>
      <c r="C64" s="19"/>
      <c r="D64" s="19"/>
      <c r="E64" s="21"/>
      <c r="F64" s="19"/>
      <c r="G64" s="19"/>
      <c r="H64" s="81"/>
      <c r="I64" s="81"/>
      <c r="J64" s="4"/>
      <c r="K64" s="4"/>
      <c r="L64" s="4"/>
    </row>
    <row r="65" spans="1:12" ht="31.5" hidden="1">
      <c r="A65" s="20" t="s">
        <v>268</v>
      </c>
      <c r="B65" s="92" t="s">
        <v>269</v>
      </c>
      <c r="C65" s="19"/>
      <c r="D65" s="19"/>
      <c r="E65" s="21"/>
      <c r="F65" s="19"/>
      <c r="G65" s="19"/>
      <c r="H65" s="81"/>
      <c r="I65" s="81"/>
      <c r="J65" s="4"/>
      <c r="K65" s="4"/>
      <c r="L65" s="4"/>
    </row>
    <row r="66" spans="1:12" ht="31.5" hidden="1">
      <c r="A66" s="20" t="s">
        <v>272</v>
      </c>
      <c r="B66" s="92" t="s">
        <v>273</v>
      </c>
      <c r="C66" s="19"/>
      <c r="D66" s="19"/>
      <c r="E66" s="21"/>
      <c r="F66" s="19"/>
      <c r="G66" s="19"/>
      <c r="H66" s="81"/>
      <c r="I66" s="81"/>
      <c r="J66" s="4"/>
      <c r="K66" s="4"/>
      <c r="L66" s="4"/>
    </row>
    <row r="67" spans="1:12" ht="31.5" hidden="1">
      <c r="A67" s="20" t="s">
        <v>274</v>
      </c>
      <c r="B67" s="92" t="s">
        <v>275</v>
      </c>
      <c r="C67" s="19"/>
      <c r="D67" s="19"/>
      <c r="E67" s="21"/>
      <c r="F67" s="19"/>
      <c r="G67" s="19"/>
      <c r="H67" s="81"/>
      <c r="I67" s="81"/>
      <c r="J67" s="4"/>
      <c r="K67" s="4"/>
      <c r="L67" s="4"/>
    </row>
    <row r="68" spans="1:12" ht="31.5" hidden="1">
      <c r="A68" s="20" t="s">
        <v>277</v>
      </c>
      <c r="B68" s="92" t="s">
        <v>278</v>
      </c>
      <c r="C68" s="19"/>
      <c r="D68" s="19"/>
      <c r="E68" s="21"/>
      <c r="F68" s="19"/>
      <c r="G68" s="19"/>
      <c r="H68" s="81"/>
      <c r="I68" s="81"/>
      <c r="J68" s="4"/>
      <c r="K68" s="4"/>
      <c r="L68" s="4"/>
    </row>
    <row r="69" spans="1:12" ht="40.15" customHeight="1">
      <c r="A69" s="95" t="s">
        <v>279</v>
      </c>
      <c r="B69" s="1305" t="s">
        <v>138</v>
      </c>
      <c r="C69" s="1306"/>
      <c r="D69" s="1306"/>
      <c r="E69" s="1306"/>
      <c r="F69" s="1306"/>
      <c r="G69" s="1307"/>
      <c r="H69" s="22">
        <f>SUM(D70:D73)</f>
        <v>3</v>
      </c>
      <c r="I69" s="22">
        <f>COUNT(D70:D73)*2</f>
        <v>6</v>
      </c>
    </row>
    <row r="70" spans="1:12" ht="40.5" customHeight="1">
      <c r="A70" s="11" t="s">
        <v>1494</v>
      </c>
      <c r="B70" s="92" t="s">
        <v>281</v>
      </c>
      <c r="C70" s="41" t="s">
        <v>6897</v>
      </c>
      <c r="D70" s="473">
        <v>1</v>
      </c>
      <c r="E70" s="21" t="s">
        <v>271</v>
      </c>
      <c r="F70" s="19"/>
      <c r="G70" s="44"/>
    </row>
    <row r="71" spans="1:12" ht="34.5" hidden="1" customHeight="1">
      <c r="A71" s="20"/>
      <c r="B71" s="92"/>
      <c r="C71" s="41" t="s">
        <v>3926</v>
      </c>
      <c r="D71" s="473"/>
      <c r="E71" s="21" t="s">
        <v>271</v>
      </c>
      <c r="F71" s="19"/>
      <c r="G71" s="44"/>
      <c r="J71" s="4"/>
      <c r="K71" s="4"/>
      <c r="L71" s="4"/>
    </row>
    <row r="72" spans="1:12" ht="31.5">
      <c r="A72" s="11" t="s">
        <v>1495</v>
      </c>
      <c r="B72" s="92" t="s">
        <v>286</v>
      </c>
      <c r="C72" s="41" t="s">
        <v>3927</v>
      </c>
      <c r="D72" s="473">
        <v>1</v>
      </c>
      <c r="E72" s="21" t="s">
        <v>271</v>
      </c>
      <c r="F72" s="19" t="s">
        <v>3928</v>
      </c>
      <c r="G72" s="44"/>
    </row>
    <row r="73" spans="1:12" ht="31.5">
      <c r="A73" s="11" t="s">
        <v>1498</v>
      </c>
      <c r="B73" s="92" t="s">
        <v>290</v>
      </c>
      <c r="C73" s="41" t="s">
        <v>3929</v>
      </c>
      <c r="D73" s="473">
        <v>1</v>
      </c>
      <c r="E73" s="21" t="s">
        <v>271</v>
      </c>
      <c r="F73" s="19" t="s">
        <v>3930</v>
      </c>
      <c r="G73" s="44"/>
    </row>
    <row r="74" spans="1:12" ht="40.15" customHeight="1">
      <c r="A74" s="95" t="s">
        <v>137</v>
      </c>
      <c r="B74" s="1305" t="s">
        <v>136</v>
      </c>
      <c r="C74" s="1306"/>
      <c r="D74" s="1306"/>
      <c r="E74" s="1306"/>
      <c r="F74" s="1306"/>
      <c r="G74" s="1307"/>
      <c r="H74" s="22">
        <f>SUM(D75:D86)</f>
        <v>1</v>
      </c>
      <c r="I74" s="22">
        <f>COUNT(D75:D86)*2</f>
        <v>2</v>
      </c>
    </row>
    <row r="75" spans="1:12" ht="63" hidden="1">
      <c r="A75" s="20" t="s">
        <v>292</v>
      </c>
      <c r="B75" s="12" t="s">
        <v>293</v>
      </c>
      <c r="C75" s="19"/>
      <c r="D75" s="19"/>
      <c r="E75" s="21"/>
      <c r="F75" s="19"/>
      <c r="G75" s="19"/>
      <c r="H75" s="81"/>
      <c r="I75" s="81"/>
      <c r="J75" s="4"/>
      <c r="K75" s="4"/>
      <c r="L75" s="4"/>
    </row>
    <row r="76" spans="1:12" ht="63" hidden="1">
      <c r="A76" s="20" t="s">
        <v>294</v>
      </c>
      <c r="B76" s="12" t="s">
        <v>295</v>
      </c>
      <c r="C76" s="19"/>
      <c r="D76" s="19"/>
      <c r="E76" s="21"/>
      <c r="F76" s="19"/>
      <c r="G76" s="19"/>
      <c r="H76" s="81"/>
      <c r="I76" s="81"/>
      <c r="J76" s="4"/>
      <c r="K76" s="4"/>
      <c r="L76" s="4"/>
    </row>
    <row r="77" spans="1:12" ht="63" hidden="1">
      <c r="A77" s="20" t="s">
        <v>296</v>
      </c>
      <c r="B77" s="12" t="s">
        <v>297</v>
      </c>
      <c r="C77" s="19"/>
      <c r="D77" s="19"/>
      <c r="E77" s="21"/>
      <c r="F77" s="19"/>
      <c r="G77" s="19"/>
      <c r="H77" s="81"/>
      <c r="I77" s="81"/>
      <c r="J77" s="4"/>
      <c r="K77" s="4"/>
      <c r="L77" s="4"/>
    </row>
    <row r="78" spans="1:12" ht="47.25" hidden="1">
      <c r="A78" s="20" t="s">
        <v>298</v>
      </c>
      <c r="B78" s="12" t="s">
        <v>299</v>
      </c>
      <c r="C78" s="19"/>
      <c r="D78" s="19"/>
      <c r="E78" s="21"/>
      <c r="F78" s="19"/>
      <c r="G78" s="19"/>
      <c r="H78" s="81"/>
      <c r="I78" s="81"/>
      <c r="J78" s="4"/>
      <c r="K78" s="4"/>
      <c r="L78" s="4"/>
    </row>
    <row r="79" spans="1:12" ht="63" hidden="1">
      <c r="A79" s="20" t="s">
        <v>300</v>
      </c>
      <c r="B79" s="12" t="s">
        <v>2810</v>
      </c>
      <c r="C79" s="19"/>
      <c r="D79" s="19"/>
      <c r="E79" s="21"/>
      <c r="F79" s="19"/>
      <c r="G79" s="19"/>
      <c r="H79" s="81"/>
      <c r="I79" s="81"/>
      <c r="J79" s="4"/>
      <c r="K79" s="4"/>
      <c r="L79" s="4"/>
    </row>
    <row r="80" spans="1:12" ht="47.25" hidden="1">
      <c r="A80" s="20" t="s">
        <v>302</v>
      </c>
      <c r="B80" s="12" t="s">
        <v>303</v>
      </c>
      <c r="C80" s="19"/>
      <c r="D80" s="19"/>
      <c r="E80" s="21"/>
      <c r="F80" s="19"/>
      <c r="G80" s="19"/>
      <c r="H80" s="81"/>
      <c r="I80" s="81"/>
      <c r="J80" s="4"/>
      <c r="K80" s="4"/>
      <c r="L80" s="4"/>
    </row>
    <row r="81" spans="1:12" ht="63" hidden="1">
      <c r="A81" s="20" t="s">
        <v>304</v>
      </c>
      <c r="B81" s="12" t="s">
        <v>305</v>
      </c>
      <c r="C81" s="19"/>
      <c r="D81" s="19"/>
      <c r="E81" s="21"/>
      <c r="F81" s="19"/>
      <c r="G81" s="19"/>
      <c r="H81" s="81"/>
      <c r="I81" s="81"/>
      <c r="J81" s="4"/>
      <c r="K81" s="4"/>
      <c r="L81" s="4"/>
    </row>
    <row r="82" spans="1:12" ht="94.5">
      <c r="A82" s="11" t="s">
        <v>306</v>
      </c>
      <c r="B82" s="12" t="s">
        <v>307</v>
      </c>
      <c r="C82" s="41" t="s">
        <v>3931</v>
      </c>
      <c r="D82" s="473">
        <v>1</v>
      </c>
      <c r="E82" s="21" t="s">
        <v>271</v>
      </c>
      <c r="F82" s="19" t="s">
        <v>3932</v>
      </c>
      <c r="G82" s="44"/>
    </row>
    <row r="83" spans="1:12" ht="63" hidden="1">
      <c r="A83" s="20" t="s">
        <v>308</v>
      </c>
      <c r="B83" s="12" t="s">
        <v>309</v>
      </c>
      <c r="C83" s="19"/>
      <c r="D83" s="19"/>
      <c r="E83" s="21"/>
      <c r="F83" s="19"/>
      <c r="G83" s="19"/>
      <c r="H83" s="81"/>
      <c r="I83" s="81"/>
      <c r="J83" s="4"/>
      <c r="K83" s="4"/>
      <c r="L83" s="4"/>
    </row>
    <row r="84" spans="1:12" ht="47.25" hidden="1">
      <c r="A84" s="20" t="s">
        <v>310</v>
      </c>
      <c r="B84" s="12" t="s">
        <v>311</v>
      </c>
      <c r="C84" s="19"/>
      <c r="D84" s="19"/>
      <c r="E84" s="21"/>
      <c r="F84" s="19"/>
      <c r="G84" s="19"/>
      <c r="H84" s="81"/>
      <c r="I84" s="81"/>
      <c r="J84" s="4"/>
      <c r="K84" s="4"/>
      <c r="L84" s="4"/>
    </row>
    <row r="85" spans="1:12" ht="30" hidden="1">
      <c r="A85" s="20" t="s">
        <v>312</v>
      </c>
      <c r="B85" s="16" t="s">
        <v>313</v>
      </c>
      <c r="C85" s="19"/>
      <c r="D85" s="19"/>
      <c r="E85" s="21"/>
      <c r="F85" s="19"/>
      <c r="G85" s="19"/>
      <c r="H85" s="81"/>
      <c r="I85" s="81"/>
      <c r="J85" s="4"/>
      <c r="K85" s="4"/>
      <c r="L85" s="4"/>
    </row>
    <row r="86" spans="1:12" ht="30" hidden="1">
      <c r="A86" s="20" t="s">
        <v>6055</v>
      </c>
      <c r="B86" s="16" t="s">
        <v>6056</v>
      </c>
      <c r="C86" s="23"/>
      <c r="D86" s="21"/>
      <c r="E86" s="21"/>
      <c r="F86" s="19"/>
      <c r="G86" s="388"/>
      <c r="H86" s="81"/>
      <c r="I86" s="81"/>
      <c r="J86" s="4"/>
      <c r="K86" s="4"/>
      <c r="L86" s="4"/>
    </row>
    <row r="87" spans="1:12" ht="40.15" hidden="1" customHeight="1">
      <c r="A87" s="102" t="s">
        <v>1501</v>
      </c>
      <c r="B87" s="1305" t="s">
        <v>134</v>
      </c>
      <c r="C87" s="1627"/>
      <c r="D87" s="1306"/>
      <c r="E87" s="1306"/>
      <c r="F87" s="1627"/>
      <c r="G87" s="1307"/>
      <c r="H87" s="81">
        <f>SUM(D88:D95)</f>
        <v>0</v>
      </c>
      <c r="I87" s="81">
        <f>COUNT(D88:D95)*2</f>
        <v>0</v>
      </c>
      <c r="J87" s="4"/>
      <c r="K87" s="4"/>
      <c r="L87" s="4"/>
    </row>
    <row r="88" spans="1:12" ht="31.5" hidden="1">
      <c r="A88" s="20" t="s">
        <v>314</v>
      </c>
      <c r="B88" s="12" t="s">
        <v>315</v>
      </c>
      <c r="C88" s="19"/>
      <c r="D88" s="19"/>
      <c r="E88" s="21"/>
      <c r="F88" s="19"/>
      <c r="G88" s="19"/>
      <c r="H88" s="81"/>
      <c r="I88" s="81"/>
      <c r="J88" s="4"/>
      <c r="K88" s="4"/>
      <c r="L88" s="4"/>
    </row>
    <row r="89" spans="1:12" ht="31.5" hidden="1">
      <c r="A89" s="20" t="s">
        <v>316</v>
      </c>
      <c r="B89" s="12" t="s">
        <v>317</v>
      </c>
      <c r="C89" s="19"/>
      <c r="D89" s="19"/>
      <c r="E89" s="21"/>
      <c r="F89" s="19"/>
      <c r="G89" s="19"/>
      <c r="H89" s="81"/>
      <c r="I89" s="81"/>
      <c r="J89" s="4"/>
      <c r="K89" s="4"/>
      <c r="L89" s="4"/>
    </row>
    <row r="90" spans="1:12" ht="31.5" hidden="1">
      <c r="A90" s="20" t="s">
        <v>1503</v>
      </c>
      <c r="B90" s="12" t="s">
        <v>319</v>
      </c>
      <c r="C90" s="19"/>
      <c r="D90" s="19"/>
      <c r="E90" s="21"/>
      <c r="F90" s="19"/>
      <c r="G90" s="19"/>
      <c r="H90" s="81"/>
      <c r="I90" s="81"/>
      <c r="J90" s="4"/>
      <c r="K90" s="4"/>
      <c r="L90" s="4"/>
    </row>
    <row r="91" spans="1:12" ht="31.5" hidden="1">
      <c r="A91" s="20" t="s">
        <v>321</v>
      </c>
      <c r="B91" s="12" t="s">
        <v>322</v>
      </c>
      <c r="C91" s="19"/>
      <c r="D91" s="19"/>
      <c r="E91" s="21"/>
      <c r="F91" s="19"/>
      <c r="G91" s="19"/>
      <c r="H91" s="81"/>
      <c r="I91" s="81"/>
      <c r="J91" s="4"/>
      <c r="K91" s="4"/>
      <c r="L91" s="4"/>
    </row>
    <row r="92" spans="1:12" ht="31.5" hidden="1">
      <c r="A92" s="20" t="s">
        <v>323</v>
      </c>
      <c r="B92" s="12" t="s">
        <v>324</v>
      </c>
      <c r="C92" s="19"/>
      <c r="D92" s="19"/>
      <c r="E92" s="21"/>
      <c r="F92" s="19"/>
      <c r="G92" s="19"/>
      <c r="H92" s="81"/>
      <c r="I92" s="81"/>
      <c r="J92" s="4"/>
      <c r="K92" s="4"/>
      <c r="L92" s="4"/>
    </row>
    <row r="93" spans="1:12" ht="31.5" hidden="1">
      <c r="A93" s="20" t="s">
        <v>325</v>
      </c>
      <c r="B93" s="12" t="s">
        <v>326</v>
      </c>
      <c r="C93" s="19"/>
      <c r="D93" s="19"/>
      <c r="E93" s="21"/>
      <c r="F93" s="19"/>
      <c r="G93" s="19"/>
      <c r="H93" s="81"/>
      <c r="I93" s="81"/>
      <c r="J93" s="4"/>
      <c r="K93" s="4"/>
      <c r="L93" s="4"/>
    </row>
    <row r="94" spans="1:12" ht="31.5" hidden="1">
      <c r="A94" s="20" t="s">
        <v>1504</v>
      </c>
      <c r="B94" s="12" t="s">
        <v>328</v>
      </c>
      <c r="C94" s="19"/>
      <c r="D94" s="19"/>
      <c r="E94" s="21"/>
      <c r="F94" s="19"/>
      <c r="G94" s="19"/>
      <c r="H94" s="81"/>
      <c r="I94" s="81"/>
      <c r="J94" s="4"/>
      <c r="K94" s="4"/>
      <c r="L94" s="4"/>
    </row>
    <row r="95" spans="1:12" ht="31.5" hidden="1">
      <c r="A95" s="20" t="s">
        <v>3063</v>
      </c>
      <c r="B95" s="12" t="s">
        <v>3064</v>
      </c>
      <c r="C95" s="16"/>
      <c r="D95" s="14"/>
      <c r="E95" s="15"/>
      <c r="F95" s="21"/>
      <c r="G95" s="389"/>
      <c r="H95" s="81"/>
      <c r="I95" s="81"/>
      <c r="J95" s="4"/>
      <c r="K95" s="4"/>
      <c r="L95" s="4"/>
    </row>
    <row r="96" spans="1:12" ht="40.15" hidden="1" customHeight="1">
      <c r="A96" s="102" t="s">
        <v>1505</v>
      </c>
      <c r="B96" s="1298" t="s">
        <v>132</v>
      </c>
      <c r="C96" s="1299"/>
      <c r="D96" s="1299"/>
      <c r="E96" s="1299"/>
      <c r="F96" s="1299"/>
      <c r="G96" s="1300"/>
      <c r="H96" s="81">
        <f>SUM(D97:D98)</f>
        <v>0</v>
      </c>
      <c r="I96" s="81">
        <f>COUNT(D97:D98)*2</f>
        <v>0</v>
      </c>
      <c r="J96" s="4"/>
      <c r="K96" s="4"/>
      <c r="L96" s="4"/>
    </row>
    <row r="97" spans="1:12" ht="63" hidden="1">
      <c r="A97" s="20" t="s">
        <v>1506</v>
      </c>
      <c r="B97" s="12" t="s">
        <v>331</v>
      </c>
      <c r="C97" s="19"/>
      <c r="D97" s="19"/>
      <c r="E97" s="21"/>
      <c r="F97" s="19"/>
      <c r="G97" s="19"/>
      <c r="H97" s="81"/>
      <c r="I97" s="81"/>
      <c r="J97" s="4"/>
      <c r="K97" s="4"/>
      <c r="L97" s="4"/>
    </row>
    <row r="98" spans="1:12" ht="78.75" hidden="1">
      <c r="A98" s="20" t="s">
        <v>334</v>
      </c>
      <c r="B98" s="12" t="s">
        <v>335</v>
      </c>
      <c r="C98" s="19"/>
      <c r="D98" s="19"/>
      <c r="E98" s="21"/>
      <c r="F98" s="19"/>
      <c r="G98" s="19"/>
      <c r="H98" s="81"/>
      <c r="I98" s="81"/>
      <c r="J98" s="4"/>
      <c r="K98" s="4"/>
      <c r="L98" s="4"/>
    </row>
    <row r="99" spans="1:12" ht="18.75">
      <c r="A99" s="249"/>
      <c r="B99" s="1368" t="s">
        <v>337</v>
      </c>
      <c r="C99" s="1372"/>
      <c r="D99" s="1372"/>
      <c r="E99" s="1372"/>
      <c r="F99" s="1372"/>
      <c r="G99" s="1372"/>
      <c r="H99" s="22">
        <f>H100+H114+H121+H127+H134+H141</f>
        <v>16</v>
      </c>
      <c r="I99" s="22">
        <f>I100+I114+I121+I127+I134+I141</f>
        <v>32</v>
      </c>
    </row>
    <row r="100" spans="1:12" ht="40.15" customHeight="1">
      <c r="A100" s="111" t="s">
        <v>1507</v>
      </c>
      <c r="B100" s="1366" t="s">
        <v>130</v>
      </c>
      <c r="C100" s="1458"/>
      <c r="D100" s="1458"/>
      <c r="E100" s="1458"/>
      <c r="F100" s="1458"/>
      <c r="G100" s="1459"/>
      <c r="H100" s="22">
        <f>SUM(D101:D113)</f>
        <v>5</v>
      </c>
      <c r="I100" s="22">
        <f>COUNT(D101:D113)*2</f>
        <v>10</v>
      </c>
    </row>
    <row r="101" spans="1:12" ht="31.5">
      <c r="A101" s="11" t="s">
        <v>1509</v>
      </c>
      <c r="B101" s="28" t="s">
        <v>339</v>
      </c>
      <c r="C101" s="191" t="s">
        <v>6898</v>
      </c>
      <c r="D101" s="477">
        <v>1</v>
      </c>
      <c r="E101" s="15" t="s">
        <v>341</v>
      </c>
      <c r="F101" s="41" t="s">
        <v>2341</v>
      </c>
      <c r="G101" s="44"/>
    </row>
    <row r="102" spans="1:12" ht="30" hidden="1">
      <c r="A102" s="576"/>
      <c r="B102" s="28"/>
      <c r="C102" s="191" t="s">
        <v>3933</v>
      </c>
      <c r="D102" s="477"/>
      <c r="E102" s="15" t="s">
        <v>341</v>
      </c>
      <c r="F102" s="41"/>
      <c r="G102" s="44"/>
      <c r="J102" s="4"/>
      <c r="K102" s="4"/>
      <c r="L102" s="4"/>
    </row>
    <row r="103" spans="1:12" ht="15">
      <c r="A103" s="11"/>
      <c r="C103" s="191" t="s">
        <v>3934</v>
      </c>
      <c r="D103" s="477">
        <v>1</v>
      </c>
      <c r="E103" s="15" t="s">
        <v>341</v>
      </c>
      <c r="F103" s="584"/>
      <c r="G103" s="44"/>
    </row>
    <row r="104" spans="1:12" ht="60">
      <c r="A104" s="11" t="s">
        <v>1512</v>
      </c>
      <c r="B104" s="28" t="s">
        <v>347</v>
      </c>
      <c r="C104" s="191" t="s">
        <v>3936</v>
      </c>
      <c r="D104" s="477">
        <v>1</v>
      </c>
      <c r="E104" s="15" t="s">
        <v>341</v>
      </c>
      <c r="F104" s="19"/>
      <c r="G104" s="44"/>
    </row>
    <row r="105" spans="1:12" ht="30" hidden="1">
      <c r="A105" s="576"/>
      <c r="B105" s="28"/>
      <c r="C105" s="191" t="s">
        <v>3935</v>
      </c>
      <c r="D105" s="477"/>
      <c r="E105" s="15" t="s">
        <v>341</v>
      </c>
      <c r="F105" s="19"/>
      <c r="G105" s="44"/>
      <c r="J105" s="4"/>
      <c r="K105" s="4"/>
      <c r="L105" s="4"/>
    </row>
    <row r="106" spans="1:12" ht="45" hidden="1">
      <c r="A106" s="576"/>
      <c r="B106" s="28"/>
      <c r="C106" s="191" t="s">
        <v>349</v>
      </c>
      <c r="D106" s="477"/>
      <c r="E106" s="15" t="s">
        <v>341</v>
      </c>
      <c r="F106" s="19"/>
      <c r="G106" s="44"/>
      <c r="J106" s="4"/>
      <c r="K106" s="4"/>
      <c r="L106" s="4"/>
    </row>
    <row r="107" spans="1:12" ht="60" hidden="1">
      <c r="A107" s="576"/>
      <c r="B107" s="28"/>
      <c r="C107" s="191" t="s">
        <v>3936</v>
      </c>
      <c r="D107" s="477"/>
      <c r="E107" s="15" t="s">
        <v>341</v>
      </c>
      <c r="F107" s="19"/>
      <c r="G107" s="44"/>
      <c r="J107" s="4"/>
      <c r="K107" s="4"/>
      <c r="L107" s="4"/>
    </row>
    <row r="108" spans="1:12" ht="47.25" hidden="1">
      <c r="A108" s="20" t="s">
        <v>352</v>
      </c>
      <c r="B108" s="28" t="s">
        <v>353</v>
      </c>
      <c r="C108" s="19"/>
      <c r="D108" s="19"/>
      <c r="E108" s="21"/>
      <c r="F108" s="19"/>
      <c r="G108" s="19"/>
      <c r="H108" s="81"/>
      <c r="I108" s="81"/>
      <c r="J108" s="4"/>
      <c r="K108" s="4"/>
      <c r="L108" s="4"/>
    </row>
    <row r="109" spans="1:12" ht="47.25">
      <c r="A109" s="11" t="s">
        <v>1515</v>
      </c>
      <c r="B109" s="28" t="s">
        <v>355</v>
      </c>
      <c r="C109" s="191" t="s">
        <v>3937</v>
      </c>
      <c r="D109" s="477">
        <v>1</v>
      </c>
      <c r="E109" s="21" t="s">
        <v>341</v>
      </c>
      <c r="F109" s="19"/>
      <c r="G109" s="44"/>
    </row>
    <row r="110" spans="1:12" ht="47.25" hidden="1">
      <c r="A110" s="576" t="s">
        <v>356</v>
      </c>
      <c r="B110" s="28" t="s">
        <v>357</v>
      </c>
      <c r="C110" s="23" t="s">
        <v>3938</v>
      </c>
      <c r="D110" s="477"/>
      <c r="E110" s="21" t="s">
        <v>341</v>
      </c>
      <c r="F110" s="19"/>
      <c r="G110" s="44"/>
      <c r="J110" s="4"/>
      <c r="K110" s="4"/>
      <c r="L110" s="4"/>
    </row>
    <row r="111" spans="1:12" ht="45">
      <c r="A111" s="11" t="s">
        <v>1517</v>
      </c>
      <c r="B111" s="28" t="s">
        <v>360</v>
      </c>
      <c r="C111" s="32" t="s">
        <v>361</v>
      </c>
      <c r="D111" s="477">
        <v>1</v>
      </c>
      <c r="E111" s="21" t="s">
        <v>341</v>
      </c>
      <c r="F111" s="19"/>
      <c r="G111" s="44"/>
    </row>
    <row r="112" spans="1:12" ht="47.25" hidden="1">
      <c r="A112" s="20" t="s">
        <v>1519</v>
      </c>
      <c r="B112" s="28" t="s">
        <v>363</v>
      </c>
      <c r="C112" s="19"/>
      <c r="D112" s="19"/>
      <c r="E112" s="21"/>
      <c r="F112" s="19"/>
      <c r="G112" s="19"/>
      <c r="H112" s="81"/>
      <c r="I112" s="81"/>
      <c r="J112" s="4"/>
      <c r="K112" s="4"/>
      <c r="L112" s="4"/>
    </row>
    <row r="113" spans="1:12" ht="47.25" hidden="1">
      <c r="A113" s="576" t="s">
        <v>366</v>
      </c>
      <c r="B113" s="28" t="s">
        <v>367</v>
      </c>
      <c r="C113" s="23" t="s">
        <v>2351</v>
      </c>
      <c r="D113" s="477"/>
      <c r="E113" s="21" t="s">
        <v>341</v>
      </c>
      <c r="F113" s="19"/>
      <c r="G113" s="44"/>
      <c r="J113" s="4"/>
      <c r="K113" s="4"/>
      <c r="L113" s="4"/>
    </row>
    <row r="114" spans="1:12" ht="40.15" customHeight="1">
      <c r="A114" s="111" t="s">
        <v>1520</v>
      </c>
      <c r="B114" s="1302" t="s">
        <v>3068</v>
      </c>
      <c r="C114" s="1303"/>
      <c r="D114" s="1303"/>
      <c r="E114" s="1303"/>
      <c r="F114" s="1303"/>
      <c r="G114" s="1304"/>
      <c r="H114" s="22">
        <f>SUM(D115:D120)</f>
        <v>1</v>
      </c>
      <c r="I114" s="22">
        <f>COUNT(D115:D120)*2</f>
        <v>2</v>
      </c>
    </row>
    <row r="115" spans="1:12" ht="45" hidden="1">
      <c r="A115" s="576" t="s">
        <v>1522</v>
      </c>
      <c r="B115" s="36" t="s">
        <v>371</v>
      </c>
      <c r="C115" s="191" t="s">
        <v>3939</v>
      </c>
      <c r="D115" s="473"/>
      <c r="E115" s="21" t="s">
        <v>660</v>
      </c>
      <c r="F115" s="19"/>
      <c r="G115" s="44">
        <v>2423</v>
      </c>
      <c r="J115" s="4"/>
      <c r="K115" s="4"/>
      <c r="L115" s="4"/>
    </row>
    <row r="116" spans="1:12" ht="63" hidden="1">
      <c r="A116" s="20" t="s">
        <v>382</v>
      </c>
      <c r="B116" s="36" t="s">
        <v>383</v>
      </c>
      <c r="C116" s="19"/>
      <c r="D116" s="19"/>
      <c r="E116" s="21"/>
      <c r="F116" s="19"/>
      <c r="G116" s="19"/>
      <c r="H116" s="81"/>
      <c r="I116" s="81"/>
      <c r="J116" s="4"/>
      <c r="K116" s="4"/>
      <c r="L116" s="4"/>
    </row>
    <row r="117" spans="1:12" ht="63">
      <c r="A117" s="11" t="s">
        <v>1525</v>
      </c>
      <c r="B117" s="196" t="s">
        <v>385</v>
      </c>
      <c r="C117" s="191" t="s">
        <v>3940</v>
      </c>
      <c r="D117" s="473">
        <v>1</v>
      </c>
      <c r="E117" s="21" t="s">
        <v>341</v>
      </c>
      <c r="F117" s="19"/>
      <c r="G117" s="44"/>
    </row>
    <row r="118" spans="1:12" ht="45" hidden="1">
      <c r="A118" s="576"/>
      <c r="B118" s="36"/>
      <c r="C118" s="41" t="s">
        <v>3941</v>
      </c>
      <c r="D118" s="473"/>
      <c r="E118" s="21" t="s">
        <v>341</v>
      </c>
      <c r="F118" s="23" t="s">
        <v>3942</v>
      </c>
      <c r="G118" s="44"/>
      <c r="J118" s="4"/>
      <c r="K118" s="4"/>
      <c r="L118" s="4"/>
    </row>
    <row r="119" spans="1:12" ht="47.25" hidden="1">
      <c r="A119" s="20" t="s">
        <v>1530</v>
      </c>
      <c r="B119" s="36" t="s">
        <v>393</v>
      </c>
      <c r="C119" s="19"/>
      <c r="D119" s="19"/>
      <c r="E119" s="21"/>
      <c r="F119" s="19"/>
      <c r="G119" s="19"/>
      <c r="H119" s="81"/>
      <c r="I119" s="81"/>
      <c r="J119" s="4"/>
      <c r="K119" s="4"/>
      <c r="L119" s="4"/>
    </row>
    <row r="120" spans="1:12" ht="47.25" hidden="1">
      <c r="A120" s="20" t="s">
        <v>394</v>
      </c>
      <c r="B120" s="38" t="s">
        <v>395</v>
      </c>
      <c r="C120" s="19"/>
      <c r="D120" s="19"/>
      <c r="E120" s="21"/>
      <c r="F120" s="19"/>
      <c r="G120" s="19"/>
      <c r="H120" s="81"/>
      <c r="I120" s="81"/>
      <c r="J120" s="4"/>
      <c r="K120" s="4"/>
      <c r="L120" s="4"/>
    </row>
    <row r="121" spans="1:12" ht="40.15" customHeight="1">
      <c r="A121" s="111" t="s">
        <v>1533</v>
      </c>
      <c r="B121" s="1366" t="s">
        <v>126</v>
      </c>
      <c r="C121" s="1458"/>
      <c r="D121" s="1458"/>
      <c r="E121" s="1458"/>
      <c r="F121" s="1458"/>
      <c r="G121" s="1459"/>
      <c r="H121" s="22">
        <f>SUM(D122:D126)</f>
        <v>2</v>
      </c>
      <c r="I121" s="22">
        <f>COUNT(D122:D126)*2</f>
        <v>4</v>
      </c>
    </row>
    <row r="122" spans="1:12" ht="31.5">
      <c r="A122" s="11" t="s">
        <v>1535</v>
      </c>
      <c r="B122" s="36" t="s">
        <v>397</v>
      </c>
      <c r="C122" s="191" t="s">
        <v>2637</v>
      </c>
      <c r="D122" s="473">
        <v>1</v>
      </c>
      <c r="E122" s="21" t="s">
        <v>341</v>
      </c>
      <c r="F122" s="19"/>
      <c r="G122" s="44"/>
    </row>
    <row r="123" spans="1:12" ht="47.25">
      <c r="A123" s="11" t="s">
        <v>1542</v>
      </c>
      <c r="B123" s="36" t="s">
        <v>401</v>
      </c>
      <c r="C123" s="41" t="s">
        <v>1543</v>
      </c>
      <c r="D123" s="473">
        <v>1</v>
      </c>
      <c r="E123" s="21" t="s">
        <v>208</v>
      </c>
      <c r="F123" s="19"/>
      <c r="G123" s="44"/>
    </row>
    <row r="124" spans="1:12" ht="45" hidden="1">
      <c r="A124" s="576"/>
      <c r="B124" s="36"/>
      <c r="C124" s="41" t="s">
        <v>2362</v>
      </c>
      <c r="D124" s="473"/>
      <c r="E124" s="21" t="s">
        <v>208</v>
      </c>
      <c r="F124" s="19"/>
      <c r="G124" s="226"/>
      <c r="J124" s="4"/>
      <c r="K124" s="4"/>
      <c r="L124" s="4"/>
    </row>
    <row r="125" spans="1:12" ht="63" hidden="1">
      <c r="A125" s="576" t="s">
        <v>1545</v>
      </c>
      <c r="B125" s="36" t="s">
        <v>405</v>
      </c>
      <c r="C125" s="16" t="s">
        <v>406</v>
      </c>
      <c r="D125" s="473"/>
      <c r="E125" s="21" t="s">
        <v>680</v>
      </c>
      <c r="F125" s="19"/>
      <c r="G125" s="44"/>
      <c r="J125" s="4"/>
      <c r="K125" s="4"/>
      <c r="L125" s="4"/>
    </row>
    <row r="126" spans="1:12" ht="78.75" hidden="1">
      <c r="A126" s="576" t="s">
        <v>1556</v>
      </c>
      <c r="B126" s="36" t="s">
        <v>409</v>
      </c>
      <c r="C126" s="191" t="s">
        <v>3943</v>
      </c>
      <c r="D126" s="473"/>
      <c r="E126" s="21" t="s">
        <v>208</v>
      </c>
      <c r="F126" s="19"/>
      <c r="G126" s="44"/>
      <c r="J126" s="4"/>
      <c r="K126" s="4"/>
      <c r="L126" s="4"/>
    </row>
    <row r="127" spans="1:12" ht="40.15" customHeight="1">
      <c r="A127" s="111" t="s">
        <v>1559</v>
      </c>
      <c r="B127" s="1366" t="s">
        <v>124</v>
      </c>
      <c r="C127" s="1458"/>
      <c r="D127" s="1458"/>
      <c r="E127" s="1458"/>
      <c r="F127" s="1458"/>
      <c r="G127" s="1459"/>
      <c r="H127" s="22">
        <f>SUM(D128:D133)</f>
        <v>2</v>
      </c>
      <c r="I127" s="22">
        <f>COUNT(D128:D133)*2</f>
        <v>4</v>
      </c>
    </row>
    <row r="128" spans="1:12" ht="47.25">
      <c r="A128" s="11" t="s">
        <v>1561</v>
      </c>
      <c r="B128" s="195" t="s">
        <v>412</v>
      </c>
      <c r="C128" s="586" t="s">
        <v>3944</v>
      </c>
      <c r="D128" s="473">
        <v>1</v>
      </c>
      <c r="E128" s="21" t="s">
        <v>255</v>
      </c>
      <c r="F128" s="41" t="s">
        <v>3945</v>
      </c>
      <c r="G128" s="44"/>
    </row>
    <row r="129" spans="1:12" ht="30" hidden="1">
      <c r="A129" s="576"/>
      <c r="B129" s="195"/>
      <c r="C129" s="41" t="s">
        <v>3946</v>
      </c>
      <c r="D129" s="473"/>
      <c r="E129" s="21" t="s">
        <v>255</v>
      </c>
      <c r="F129" s="41"/>
      <c r="G129" s="44"/>
      <c r="J129" s="4"/>
      <c r="K129" s="4"/>
      <c r="L129" s="4"/>
    </row>
    <row r="130" spans="1:12" ht="31.5" hidden="1">
      <c r="A130" s="20" t="s">
        <v>1565</v>
      </c>
      <c r="B130" s="195" t="s">
        <v>415</v>
      </c>
      <c r="C130" s="191"/>
      <c r="D130" s="19"/>
      <c r="E130" s="21"/>
      <c r="F130" s="19"/>
      <c r="H130" s="81"/>
      <c r="I130" s="81"/>
      <c r="J130" s="4"/>
      <c r="K130" s="4"/>
      <c r="L130" s="4"/>
    </row>
    <row r="131" spans="1:12" ht="31.5" hidden="1">
      <c r="A131" s="576" t="s">
        <v>1566</v>
      </c>
      <c r="B131" s="195" t="s">
        <v>418</v>
      </c>
      <c r="C131" s="191" t="s">
        <v>3947</v>
      </c>
      <c r="D131" s="473"/>
      <c r="E131" s="21" t="s">
        <v>420</v>
      </c>
      <c r="F131" s="19"/>
      <c r="G131" s="44"/>
      <c r="J131" s="4"/>
      <c r="K131" s="4"/>
      <c r="L131" s="4"/>
    </row>
    <row r="132" spans="1:12" ht="90">
      <c r="A132" s="11" t="s">
        <v>1567</v>
      </c>
      <c r="B132" s="195" t="s">
        <v>422</v>
      </c>
      <c r="C132" s="197" t="s">
        <v>3948</v>
      </c>
      <c r="D132" s="473">
        <v>1</v>
      </c>
      <c r="E132" s="21" t="s">
        <v>432</v>
      </c>
      <c r="F132" s="191" t="s">
        <v>3949</v>
      </c>
      <c r="G132" s="44"/>
    </row>
    <row r="133" spans="1:12" ht="60" hidden="1">
      <c r="A133" s="576" t="s">
        <v>1570</v>
      </c>
      <c r="B133" s="92" t="s">
        <v>427</v>
      </c>
      <c r="C133" s="18" t="s">
        <v>2638</v>
      </c>
      <c r="D133" s="473"/>
      <c r="E133" s="21" t="s">
        <v>341</v>
      </c>
      <c r="F133" s="19"/>
      <c r="G133" s="44"/>
      <c r="J133" s="4"/>
      <c r="K133" s="4"/>
      <c r="L133" s="4"/>
    </row>
    <row r="134" spans="1:12" ht="40.15" customHeight="1">
      <c r="A134" s="111" t="s">
        <v>1571</v>
      </c>
      <c r="B134" s="1366" t="s">
        <v>122</v>
      </c>
      <c r="C134" s="1458"/>
      <c r="D134" s="1458"/>
      <c r="E134" s="1458"/>
      <c r="F134" s="1458"/>
      <c r="G134" s="1459"/>
      <c r="H134" s="22">
        <f>SUM(D135:D140)</f>
        <v>2</v>
      </c>
      <c r="I134" s="22">
        <f>COUNT(D135:D138)*2</f>
        <v>4</v>
      </c>
    </row>
    <row r="135" spans="1:12" ht="63" hidden="1">
      <c r="A135" s="576" t="s">
        <v>429</v>
      </c>
      <c r="B135" s="36" t="s">
        <v>430</v>
      </c>
      <c r="C135" s="23" t="s">
        <v>3950</v>
      </c>
      <c r="D135" s="473"/>
      <c r="E135" s="21" t="s">
        <v>432</v>
      </c>
      <c r="F135" s="19"/>
      <c r="G135" s="44"/>
      <c r="J135" s="4"/>
      <c r="K135" s="4"/>
      <c r="L135" s="4"/>
    </row>
    <row r="136" spans="1:12" ht="60">
      <c r="A136" s="11" t="s">
        <v>1575</v>
      </c>
      <c r="B136" s="36" t="s">
        <v>434</v>
      </c>
      <c r="C136" s="16" t="s">
        <v>3951</v>
      </c>
      <c r="D136" s="473">
        <v>1</v>
      </c>
      <c r="E136" s="21" t="s">
        <v>432</v>
      </c>
      <c r="F136" s="19"/>
      <c r="G136" s="44"/>
    </row>
    <row r="137" spans="1:12" ht="47.25">
      <c r="A137" s="11" t="s">
        <v>1576</v>
      </c>
      <c r="B137" s="36" t="s">
        <v>437</v>
      </c>
      <c r="C137" s="16" t="s">
        <v>3952</v>
      </c>
      <c r="D137" s="473">
        <v>1</v>
      </c>
      <c r="E137" s="21" t="s">
        <v>432</v>
      </c>
      <c r="F137" s="19"/>
      <c r="G137" s="44"/>
    </row>
    <row r="138" spans="1:12" ht="63" hidden="1">
      <c r="A138" s="576" t="s">
        <v>1577</v>
      </c>
      <c r="B138" s="36" t="s">
        <v>440</v>
      </c>
      <c r="C138" s="41" t="s">
        <v>3953</v>
      </c>
      <c r="D138" s="473"/>
      <c r="E138" s="21" t="s">
        <v>442</v>
      </c>
      <c r="F138" s="19"/>
      <c r="G138" s="44"/>
      <c r="J138" s="4"/>
      <c r="K138" s="4"/>
      <c r="L138" s="4"/>
    </row>
    <row r="139" spans="1:12" ht="63" hidden="1">
      <c r="A139" s="20" t="s">
        <v>2371</v>
      </c>
      <c r="B139" s="36" t="s">
        <v>444</v>
      </c>
      <c r="C139" s="19"/>
      <c r="D139" s="19"/>
      <c r="E139" s="21"/>
      <c r="F139" s="19"/>
      <c r="G139" s="19"/>
      <c r="H139" s="81"/>
      <c r="I139" s="81"/>
      <c r="J139" s="4"/>
      <c r="K139" s="4"/>
      <c r="L139" s="4"/>
    </row>
    <row r="140" spans="1:12" ht="63" hidden="1">
      <c r="A140" s="20" t="s">
        <v>445</v>
      </c>
      <c r="B140" s="135" t="s">
        <v>446</v>
      </c>
      <c r="C140" s="16"/>
      <c r="D140" s="19"/>
      <c r="E140" s="21"/>
      <c r="F140" s="19"/>
      <c r="G140" s="19"/>
      <c r="H140" s="81"/>
      <c r="I140" s="81"/>
      <c r="J140" s="4"/>
      <c r="K140" s="4"/>
      <c r="L140" s="4"/>
    </row>
    <row r="141" spans="1:12" ht="15.75">
      <c r="A141" s="11" t="s">
        <v>6103</v>
      </c>
      <c r="B141" s="1308" t="s">
        <v>3086</v>
      </c>
      <c r="C141" s="1309"/>
      <c r="D141" s="1309"/>
      <c r="E141" s="1309"/>
      <c r="F141" s="1309"/>
      <c r="G141" s="1320"/>
      <c r="H141" s="22">
        <f>SUM(D142:D154)</f>
        <v>4</v>
      </c>
      <c r="I141" s="22">
        <f>COUNT(D142:D154)*2</f>
        <v>8</v>
      </c>
    </row>
    <row r="142" spans="1:12" ht="75" hidden="1">
      <c r="A142" s="25" t="s">
        <v>3087</v>
      </c>
      <c r="B142" s="41" t="s">
        <v>3088</v>
      </c>
      <c r="C142" s="41" t="s">
        <v>6057</v>
      </c>
      <c r="D142" s="297"/>
      <c r="E142" s="19"/>
      <c r="F142" s="41" t="s">
        <v>6058</v>
      </c>
      <c r="G142" s="391"/>
      <c r="H142" s="81"/>
      <c r="I142" s="81"/>
      <c r="J142" s="4"/>
      <c r="K142" s="4"/>
      <c r="L142" s="4"/>
    </row>
    <row r="143" spans="1:12" ht="45" hidden="1">
      <c r="A143" s="25" t="s">
        <v>3089</v>
      </c>
      <c r="B143" s="41" t="s">
        <v>3090</v>
      </c>
      <c r="C143" s="41" t="s">
        <v>6059</v>
      </c>
      <c r="D143" s="297"/>
      <c r="E143" s="19"/>
      <c r="F143" s="41" t="s">
        <v>6060</v>
      </c>
      <c r="G143" s="391"/>
      <c r="H143" s="81"/>
      <c r="I143" s="81"/>
      <c r="J143" s="4"/>
      <c r="K143" s="4"/>
      <c r="L143" s="4"/>
    </row>
    <row r="144" spans="1:12" ht="120" hidden="1">
      <c r="A144" s="25" t="s">
        <v>3091</v>
      </c>
      <c r="B144" s="41" t="s">
        <v>3092</v>
      </c>
      <c r="C144" s="41" t="s">
        <v>6061</v>
      </c>
      <c r="D144" s="297"/>
      <c r="E144" s="19"/>
      <c r="F144" s="41" t="s">
        <v>6062</v>
      </c>
      <c r="G144" s="391"/>
      <c r="H144" s="81"/>
      <c r="I144" s="81"/>
      <c r="J144" s="4"/>
      <c r="K144" s="4"/>
      <c r="L144" s="4"/>
    </row>
    <row r="145" spans="1:12" ht="90" hidden="1">
      <c r="A145" s="25" t="s">
        <v>3093</v>
      </c>
      <c r="B145" s="41" t="s">
        <v>3094</v>
      </c>
      <c r="C145" s="41" t="s">
        <v>6063</v>
      </c>
      <c r="D145" s="297"/>
      <c r="E145" s="19"/>
      <c r="F145" s="41" t="s">
        <v>6064</v>
      </c>
      <c r="G145" s="391"/>
      <c r="H145" s="81"/>
      <c r="I145" s="81"/>
      <c r="J145" s="4"/>
      <c r="K145" s="4"/>
      <c r="L145" s="4"/>
    </row>
    <row r="146" spans="1:12" ht="135" hidden="1">
      <c r="A146" s="25" t="s">
        <v>3095</v>
      </c>
      <c r="B146" s="41" t="s">
        <v>3096</v>
      </c>
      <c r="C146" s="41" t="s">
        <v>6065</v>
      </c>
      <c r="D146" s="297"/>
      <c r="E146" s="19"/>
      <c r="F146" s="41" t="s">
        <v>6066</v>
      </c>
      <c r="G146" s="391"/>
      <c r="H146" s="81"/>
      <c r="I146" s="81"/>
      <c r="J146" s="4"/>
      <c r="K146" s="4"/>
      <c r="L146" s="4"/>
    </row>
    <row r="147" spans="1:12" ht="60">
      <c r="A147" s="11" t="s">
        <v>3097</v>
      </c>
      <c r="B147" s="41" t="s">
        <v>3098</v>
      </c>
      <c r="C147" s="46" t="s">
        <v>1055</v>
      </c>
      <c r="D147" s="473">
        <v>1</v>
      </c>
      <c r="E147" s="50" t="s">
        <v>540</v>
      </c>
      <c r="F147" s="46"/>
      <c r="G147" s="416"/>
    </row>
    <row r="148" spans="1:12" ht="45">
      <c r="A148" s="11"/>
      <c r="B148" s="41"/>
      <c r="C148" s="46" t="s">
        <v>4078</v>
      </c>
      <c r="D148" s="473">
        <v>1</v>
      </c>
      <c r="E148" s="50" t="s">
        <v>540</v>
      </c>
      <c r="F148" s="46" t="s">
        <v>1057</v>
      </c>
      <c r="G148" s="416"/>
    </row>
    <row r="149" spans="1:12" ht="60">
      <c r="A149" s="11"/>
      <c r="B149" s="41"/>
      <c r="C149" s="46" t="s">
        <v>1058</v>
      </c>
      <c r="D149" s="473">
        <v>1</v>
      </c>
      <c r="E149" s="50" t="s">
        <v>271</v>
      </c>
      <c r="F149" s="46"/>
      <c r="G149" s="416"/>
    </row>
    <row r="150" spans="1:12" ht="75">
      <c r="A150" s="11" t="s">
        <v>6104</v>
      </c>
      <c r="B150" s="41" t="s">
        <v>3100</v>
      </c>
      <c r="C150" s="41" t="s">
        <v>4058</v>
      </c>
      <c r="D150" s="473">
        <v>1</v>
      </c>
      <c r="E150" s="21" t="s">
        <v>653</v>
      </c>
      <c r="F150" s="19"/>
      <c r="G150" s="416"/>
    </row>
    <row r="151" spans="1:12" ht="75" hidden="1">
      <c r="A151" s="25" t="s">
        <v>3101</v>
      </c>
      <c r="B151" s="41" t="s">
        <v>3102</v>
      </c>
      <c r="C151" s="41" t="s">
        <v>6067</v>
      </c>
      <c r="D151" s="297"/>
      <c r="E151" s="19"/>
      <c r="F151" s="41" t="s">
        <v>6068</v>
      </c>
      <c r="G151" s="391"/>
      <c r="H151" s="81"/>
      <c r="I151" s="81"/>
      <c r="J151" s="4"/>
      <c r="K151" s="4"/>
      <c r="L151" s="4"/>
    </row>
    <row r="152" spans="1:12" ht="165" hidden="1">
      <c r="A152" s="25" t="s">
        <v>3103</v>
      </c>
      <c r="B152" s="41" t="s">
        <v>3104</v>
      </c>
      <c r="C152" s="41" t="s">
        <v>6069</v>
      </c>
      <c r="D152" s="297"/>
      <c r="E152" s="19"/>
      <c r="F152" s="41" t="s">
        <v>6070</v>
      </c>
      <c r="G152" s="391"/>
      <c r="H152" s="81"/>
      <c r="I152" s="81"/>
      <c r="J152" s="4"/>
      <c r="K152" s="4"/>
      <c r="L152" s="4"/>
    </row>
    <row r="153" spans="1:12" ht="135" hidden="1">
      <c r="A153" s="25" t="s">
        <v>3105</v>
      </c>
      <c r="B153" s="41" t="s">
        <v>3106</v>
      </c>
      <c r="C153" s="41" t="s">
        <v>6071</v>
      </c>
      <c r="D153" s="297"/>
      <c r="E153" s="19"/>
      <c r="F153" s="41" t="s">
        <v>6072</v>
      </c>
      <c r="G153" s="391"/>
      <c r="H153" s="81"/>
      <c r="I153" s="81"/>
      <c r="J153" s="4"/>
      <c r="K153" s="4"/>
      <c r="L153" s="4"/>
    </row>
    <row r="154" spans="1:12" ht="45" hidden="1">
      <c r="A154" s="25" t="s">
        <v>3107</v>
      </c>
      <c r="B154" s="41" t="s">
        <v>3108</v>
      </c>
      <c r="C154" s="41" t="s">
        <v>6073</v>
      </c>
      <c r="D154" s="390"/>
      <c r="E154" s="4"/>
      <c r="F154" s="41" t="s">
        <v>6074</v>
      </c>
      <c r="G154" s="391"/>
      <c r="H154" s="81"/>
      <c r="I154" s="81"/>
      <c r="J154" s="4"/>
      <c r="K154" s="4"/>
      <c r="L154" s="4"/>
    </row>
    <row r="155" spans="1:12" ht="18.75">
      <c r="A155" s="249"/>
      <c r="B155" s="1374" t="s">
        <v>447</v>
      </c>
      <c r="C155" s="1630"/>
      <c r="D155" s="1630"/>
      <c r="E155" s="1630"/>
      <c r="F155" s="1630"/>
      <c r="G155" s="1630"/>
      <c r="H155" s="22">
        <f>H156+H175+H186+H194+H202+H215+H228</f>
        <v>33</v>
      </c>
      <c r="I155" s="22">
        <f>I156+I175+I186+I194+I202+I215+I228</f>
        <v>66</v>
      </c>
    </row>
    <row r="156" spans="1:12" ht="40.15" customHeight="1">
      <c r="A156" s="95" t="s">
        <v>1578</v>
      </c>
      <c r="B156" s="1298" t="s">
        <v>120</v>
      </c>
      <c r="C156" s="1299"/>
      <c r="D156" s="1299"/>
      <c r="E156" s="1299"/>
      <c r="F156" s="1299"/>
      <c r="G156" s="1300"/>
      <c r="H156" s="22">
        <f>SUM(D157:D174)</f>
        <v>10</v>
      </c>
      <c r="I156" s="22">
        <f>COUNT(D157:D174)*2</f>
        <v>20</v>
      </c>
    </row>
    <row r="157" spans="1:12" ht="75">
      <c r="A157" s="11" t="s">
        <v>1579</v>
      </c>
      <c r="B157" s="275" t="s">
        <v>449</v>
      </c>
      <c r="C157" s="41" t="s">
        <v>3954</v>
      </c>
      <c r="D157" s="477">
        <v>1</v>
      </c>
      <c r="E157" s="15" t="s">
        <v>341</v>
      </c>
      <c r="F157" s="41" t="s">
        <v>3955</v>
      </c>
      <c r="G157" s="44"/>
    </row>
    <row r="158" spans="1:12" ht="45" hidden="1">
      <c r="A158" s="576"/>
      <c r="B158" s="275"/>
      <c r="C158" s="41" t="s">
        <v>3956</v>
      </c>
      <c r="D158" s="477"/>
      <c r="E158" s="15" t="s">
        <v>341</v>
      </c>
      <c r="F158" s="41"/>
      <c r="G158" s="44"/>
      <c r="J158" s="4"/>
      <c r="K158" s="4"/>
      <c r="L158" s="4"/>
    </row>
    <row r="159" spans="1:12" ht="31.5">
      <c r="A159" s="11" t="s">
        <v>1582</v>
      </c>
      <c r="B159" s="45" t="s">
        <v>454</v>
      </c>
      <c r="C159" s="41" t="s">
        <v>3957</v>
      </c>
      <c r="D159" s="477">
        <v>1</v>
      </c>
      <c r="E159" s="15" t="s">
        <v>341</v>
      </c>
      <c r="F159" s="19"/>
      <c r="G159" s="44"/>
    </row>
    <row r="160" spans="1:12" ht="30">
      <c r="A160" s="11"/>
      <c r="B160" s="45"/>
      <c r="C160" s="41" t="s">
        <v>456</v>
      </c>
      <c r="D160" s="477">
        <v>1</v>
      </c>
      <c r="E160" s="15" t="s">
        <v>341</v>
      </c>
      <c r="F160" s="19"/>
      <c r="G160" s="44"/>
    </row>
    <row r="161" spans="1:12" ht="30">
      <c r="A161" s="11"/>
      <c r="B161" s="45"/>
      <c r="C161" s="41" t="s">
        <v>457</v>
      </c>
      <c r="D161" s="477">
        <v>1</v>
      </c>
      <c r="E161" s="15" t="s">
        <v>341</v>
      </c>
      <c r="F161" s="19"/>
      <c r="G161" s="44"/>
    </row>
    <row r="162" spans="1:12" ht="47.25">
      <c r="A162" s="11" t="s">
        <v>1586</v>
      </c>
      <c r="B162" s="275" t="s">
        <v>459</v>
      </c>
      <c r="C162" s="41" t="s">
        <v>3958</v>
      </c>
      <c r="D162" s="477">
        <v>1</v>
      </c>
      <c r="E162" s="15" t="s">
        <v>341</v>
      </c>
      <c r="F162" s="41" t="s">
        <v>3959</v>
      </c>
      <c r="G162" s="44"/>
    </row>
    <row r="163" spans="1:12" ht="75" hidden="1">
      <c r="A163" s="576"/>
      <c r="B163" s="275"/>
      <c r="C163" s="41" t="s">
        <v>3960</v>
      </c>
      <c r="D163" s="477"/>
      <c r="E163" s="15" t="s">
        <v>341</v>
      </c>
      <c r="F163" s="41" t="s">
        <v>3961</v>
      </c>
      <c r="G163" s="44"/>
      <c r="J163" s="4"/>
      <c r="K163" s="4"/>
      <c r="L163" s="4"/>
    </row>
    <row r="164" spans="1:12" ht="30" hidden="1">
      <c r="A164" s="576"/>
      <c r="B164" s="275"/>
      <c r="C164" s="41" t="s">
        <v>3962</v>
      </c>
      <c r="D164" s="477"/>
      <c r="E164" s="15" t="s">
        <v>341</v>
      </c>
      <c r="F164" s="41"/>
      <c r="G164" s="44"/>
      <c r="J164" s="4"/>
      <c r="K164" s="4"/>
      <c r="L164" s="4"/>
    </row>
    <row r="165" spans="1:12" ht="60">
      <c r="A165" s="11"/>
      <c r="B165" s="275"/>
      <c r="C165" s="41" t="s">
        <v>3963</v>
      </c>
      <c r="D165" s="477">
        <v>1</v>
      </c>
      <c r="E165" s="15" t="s">
        <v>341</v>
      </c>
      <c r="F165" s="41" t="s">
        <v>3964</v>
      </c>
      <c r="G165" s="44"/>
    </row>
    <row r="166" spans="1:12" ht="30" hidden="1">
      <c r="A166" s="576"/>
      <c r="B166" s="275"/>
      <c r="C166" s="41" t="s">
        <v>3965</v>
      </c>
      <c r="D166" s="477"/>
      <c r="E166" s="15" t="s">
        <v>341</v>
      </c>
      <c r="F166" s="41" t="s">
        <v>3966</v>
      </c>
      <c r="G166" s="44"/>
      <c r="J166" s="4"/>
      <c r="K166" s="4"/>
      <c r="L166" s="4"/>
    </row>
    <row r="167" spans="1:12" ht="30" hidden="1">
      <c r="A167" s="576"/>
      <c r="B167" s="275"/>
      <c r="C167" s="41" t="s">
        <v>3967</v>
      </c>
      <c r="D167" s="477"/>
      <c r="E167" s="15" t="s">
        <v>341</v>
      </c>
      <c r="F167" s="41"/>
      <c r="G167" s="44"/>
      <c r="J167" s="4"/>
      <c r="K167" s="4"/>
      <c r="L167" s="4"/>
    </row>
    <row r="168" spans="1:12" ht="47.25">
      <c r="A168" s="11" t="s">
        <v>1601</v>
      </c>
      <c r="B168" s="275" t="s">
        <v>477</v>
      </c>
      <c r="C168" s="23" t="s">
        <v>3968</v>
      </c>
      <c r="D168" s="477">
        <v>1</v>
      </c>
      <c r="E168" s="15" t="s">
        <v>341</v>
      </c>
      <c r="F168" s="19" t="s">
        <v>3969</v>
      </c>
      <c r="G168" s="44"/>
    </row>
    <row r="169" spans="1:12" ht="60">
      <c r="A169" s="11"/>
      <c r="B169" s="275"/>
      <c r="C169" s="41" t="s">
        <v>2392</v>
      </c>
      <c r="D169" s="477">
        <v>1</v>
      </c>
      <c r="E169" s="15" t="s">
        <v>341</v>
      </c>
      <c r="F169" s="19"/>
      <c r="G169" s="44"/>
    </row>
    <row r="170" spans="1:12" ht="47.25" hidden="1">
      <c r="A170" s="576" t="s">
        <v>1604</v>
      </c>
      <c r="B170" s="275" t="s">
        <v>481</v>
      </c>
      <c r="C170" s="41" t="s">
        <v>1605</v>
      </c>
      <c r="D170" s="477"/>
      <c r="E170" s="15" t="s">
        <v>341</v>
      </c>
      <c r="F170" s="19"/>
      <c r="G170" s="44"/>
      <c r="J170" s="4"/>
      <c r="K170" s="4"/>
      <c r="L170" s="4"/>
    </row>
    <row r="171" spans="1:12" ht="31.5" hidden="1">
      <c r="A171" s="576" t="s">
        <v>1607</v>
      </c>
      <c r="B171" s="275" t="s">
        <v>485</v>
      </c>
      <c r="C171" s="18" t="s">
        <v>3970</v>
      </c>
      <c r="D171" s="477"/>
      <c r="E171" s="15" t="s">
        <v>341</v>
      </c>
      <c r="F171" s="18"/>
      <c r="G171" s="250"/>
      <c r="J171" s="4"/>
      <c r="K171" s="4"/>
      <c r="L171" s="4"/>
    </row>
    <row r="172" spans="1:12" ht="78.75">
      <c r="A172" s="11" t="s">
        <v>1610</v>
      </c>
      <c r="B172" s="275" t="s">
        <v>490</v>
      </c>
      <c r="C172" s="41" t="s">
        <v>3971</v>
      </c>
      <c r="D172" s="477">
        <v>1</v>
      </c>
      <c r="E172" s="15" t="s">
        <v>341</v>
      </c>
      <c r="F172" s="584"/>
      <c r="G172" s="192"/>
    </row>
    <row r="173" spans="1:12" ht="60">
      <c r="A173" s="11"/>
      <c r="B173" s="12"/>
      <c r="C173" s="41" t="s">
        <v>2402</v>
      </c>
      <c r="D173" s="477">
        <v>1</v>
      </c>
      <c r="E173" s="15" t="s">
        <v>341</v>
      </c>
      <c r="F173" s="584"/>
      <c r="G173" s="192"/>
    </row>
    <row r="174" spans="1:12" ht="45" hidden="1">
      <c r="A174" s="576"/>
      <c r="B174" s="12"/>
      <c r="C174" s="18" t="s">
        <v>3972</v>
      </c>
      <c r="D174" s="477"/>
      <c r="E174" s="15" t="s">
        <v>341</v>
      </c>
      <c r="F174" s="584"/>
      <c r="G174" s="192"/>
      <c r="J174" s="4"/>
      <c r="K174" s="4"/>
      <c r="L174" s="4"/>
    </row>
    <row r="175" spans="1:12" ht="40.15" customHeight="1">
      <c r="A175" s="95" t="s">
        <v>1615</v>
      </c>
      <c r="B175" s="1305" t="s">
        <v>118</v>
      </c>
      <c r="C175" s="1306"/>
      <c r="D175" s="1306"/>
      <c r="E175" s="1306"/>
      <c r="F175" s="1306"/>
      <c r="G175" s="1307"/>
      <c r="H175" s="22">
        <f>SUM(D176:D185)</f>
        <v>2</v>
      </c>
      <c r="I175" s="22">
        <f>COUNT(D176:D185)*2</f>
        <v>4</v>
      </c>
    </row>
    <row r="176" spans="1:12" ht="75" hidden="1">
      <c r="A176" s="576" t="s">
        <v>497</v>
      </c>
      <c r="B176" s="248" t="s">
        <v>498</v>
      </c>
      <c r="C176" s="16" t="s">
        <v>499</v>
      </c>
      <c r="D176" s="435"/>
      <c r="E176" s="21" t="s">
        <v>341</v>
      </c>
      <c r="F176" s="16" t="s">
        <v>500</v>
      </c>
      <c r="G176" s="44"/>
      <c r="J176" s="4"/>
      <c r="K176" s="4"/>
      <c r="L176" s="4"/>
    </row>
    <row r="177" spans="1:12" ht="63" hidden="1">
      <c r="A177" s="20" t="s">
        <v>501</v>
      </c>
      <c r="B177" s="45" t="s">
        <v>502</v>
      </c>
      <c r="C177" s="19"/>
      <c r="D177" s="19"/>
      <c r="E177" s="21"/>
      <c r="F177" s="19"/>
      <c r="G177" s="19"/>
      <c r="H177" s="81"/>
      <c r="I177" s="81"/>
      <c r="J177" s="4"/>
      <c r="K177" s="4"/>
      <c r="L177" s="4"/>
    </row>
    <row r="178" spans="1:12" ht="45">
      <c r="A178" s="11" t="s">
        <v>1617</v>
      </c>
      <c r="B178" s="45" t="s">
        <v>504</v>
      </c>
      <c r="C178" s="191" t="s">
        <v>3973</v>
      </c>
      <c r="D178" s="435">
        <v>1</v>
      </c>
      <c r="E178" s="21" t="s">
        <v>341</v>
      </c>
      <c r="F178" s="19"/>
      <c r="G178" s="44"/>
    </row>
    <row r="179" spans="1:12" ht="75">
      <c r="A179" s="11"/>
      <c r="B179" s="276"/>
      <c r="C179" s="202" t="s">
        <v>3974</v>
      </c>
      <c r="D179" s="435">
        <v>1</v>
      </c>
      <c r="E179" s="21" t="s">
        <v>377</v>
      </c>
      <c r="F179" s="19"/>
      <c r="G179" s="44"/>
    </row>
    <row r="180" spans="1:12" ht="30" hidden="1">
      <c r="A180" s="576"/>
      <c r="B180" s="276"/>
      <c r="C180" s="197" t="s">
        <v>3975</v>
      </c>
      <c r="D180" s="435"/>
      <c r="E180" s="21" t="s">
        <v>377</v>
      </c>
      <c r="F180" s="19"/>
      <c r="G180" s="44"/>
      <c r="J180" s="4"/>
      <c r="K180" s="4"/>
      <c r="L180" s="4"/>
    </row>
    <row r="181" spans="1:12" ht="45" hidden="1">
      <c r="A181" s="576"/>
      <c r="B181" s="276"/>
      <c r="C181" s="41" t="s">
        <v>3976</v>
      </c>
      <c r="D181" s="435"/>
      <c r="E181" s="21" t="s">
        <v>341</v>
      </c>
      <c r="F181" s="19"/>
      <c r="G181" s="44"/>
      <c r="J181" s="4"/>
      <c r="K181" s="4"/>
      <c r="L181" s="4"/>
    </row>
    <row r="182" spans="1:12" ht="60" hidden="1">
      <c r="A182" s="576"/>
      <c r="B182" s="276"/>
      <c r="C182" s="41" t="s">
        <v>2871</v>
      </c>
      <c r="D182" s="435"/>
      <c r="E182" s="21" t="s">
        <v>341</v>
      </c>
      <c r="F182" s="19"/>
      <c r="G182" s="44"/>
      <c r="J182" s="4"/>
      <c r="K182" s="4"/>
      <c r="L182" s="4"/>
    </row>
    <row r="183" spans="1:12" ht="30" hidden="1">
      <c r="A183" s="576"/>
      <c r="B183" s="276"/>
      <c r="C183" s="41" t="s">
        <v>2872</v>
      </c>
      <c r="D183" s="435"/>
      <c r="E183" s="21" t="s">
        <v>341</v>
      </c>
      <c r="F183" s="19"/>
      <c r="G183" s="44"/>
      <c r="J183" s="4"/>
      <c r="K183" s="4"/>
      <c r="L183" s="4"/>
    </row>
    <row r="184" spans="1:12" ht="31.5" hidden="1">
      <c r="A184" s="576" t="s">
        <v>1620</v>
      </c>
      <c r="B184" s="242" t="s">
        <v>507</v>
      </c>
      <c r="C184" s="200" t="s">
        <v>3977</v>
      </c>
      <c r="D184" s="435"/>
      <c r="E184" s="21" t="s">
        <v>341</v>
      </c>
      <c r="F184" s="19"/>
      <c r="G184" s="44"/>
      <c r="J184" s="4"/>
      <c r="K184" s="4"/>
      <c r="L184" s="4"/>
    </row>
    <row r="185" spans="1:12" ht="45" hidden="1">
      <c r="A185" s="576"/>
      <c r="B185" s="242"/>
      <c r="C185" s="200" t="s">
        <v>2876</v>
      </c>
      <c r="D185" s="435"/>
      <c r="E185" s="21" t="s">
        <v>341</v>
      </c>
      <c r="F185" s="19"/>
      <c r="G185" s="44"/>
      <c r="J185" s="4"/>
      <c r="K185" s="4"/>
      <c r="L185" s="4"/>
    </row>
    <row r="186" spans="1:12" ht="40.15" customHeight="1">
      <c r="A186" s="95" t="s">
        <v>1623</v>
      </c>
      <c r="B186" s="1305" t="s">
        <v>116</v>
      </c>
      <c r="C186" s="1306"/>
      <c r="D186" s="1306"/>
      <c r="E186" s="1306"/>
      <c r="F186" s="1306"/>
      <c r="G186" s="1307"/>
      <c r="H186" s="22">
        <f>SUM(D187:D193)</f>
        <v>4</v>
      </c>
      <c r="I186" s="22">
        <f>COUNT(D187:D193)*2</f>
        <v>8</v>
      </c>
    </row>
    <row r="187" spans="1:12" ht="60">
      <c r="A187" s="11" t="s">
        <v>1624</v>
      </c>
      <c r="B187" s="248" t="s">
        <v>511</v>
      </c>
      <c r="C187" s="202" t="s">
        <v>513</v>
      </c>
      <c r="D187" s="473">
        <v>1</v>
      </c>
      <c r="E187" s="21" t="s">
        <v>379</v>
      </c>
      <c r="F187" s="19"/>
      <c r="G187" s="44"/>
    </row>
    <row r="188" spans="1:12" ht="60" hidden="1">
      <c r="A188" s="576"/>
      <c r="B188" s="277"/>
      <c r="C188" s="202" t="s">
        <v>513</v>
      </c>
      <c r="D188" s="473"/>
      <c r="E188" s="21" t="s">
        <v>341</v>
      </c>
      <c r="F188" s="19"/>
      <c r="G188" s="44"/>
      <c r="J188" s="4"/>
      <c r="K188" s="4"/>
      <c r="L188" s="4"/>
    </row>
    <row r="189" spans="1:12" ht="45">
      <c r="A189" s="11" t="s">
        <v>1626</v>
      </c>
      <c r="B189" s="277" t="s">
        <v>515</v>
      </c>
      <c r="C189" s="202" t="s">
        <v>3978</v>
      </c>
      <c r="D189" s="473">
        <v>1</v>
      </c>
      <c r="E189" s="21" t="s">
        <v>341</v>
      </c>
      <c r="F189" s="19"/>
      <c r="G189" s="44"/>
    </row>
    <row r="190" spans="1:12" ht="75">
      <c r="A190" s="11"/>
      <c r="B190" s="277"/>
      <c r="C190" s="202" t="s">
        <v>517</v>
      </c>
      <c r="D190" s="473">
        <v>1</v>
      </c>
      <c r="E190" s="21" t="s">
        <v>341</v>
      </c>
      <c r="F190" s="19"/>
      <c r="G190" s="44"/>
    </row>
    <row r="191" spans="1:12" ht="30" hidden="1">
      <c r="A191" s="576"/>
      <c r="B191" s="277"/>
      <c r="C191" s="202" t="s">
        <v>3979</v>
      </c>
      <c r="D191" s="473"/>
      <c r="E191" s="21" t="s">
        <v>377</v>
      </c>
      <c r="F191" s="19"/>
      <c r="G191" s="44"/>
      <c r="J191" s="4"/>
      <c r="K191" s="4"/>
      <c r="L191" s="4"/>
    </row>
    <row r="192" spans="1:12" ht="75" hidden="1">
      <c r="A192" s="576"/>
      <c r="B192" s="277"/>
      <c r="C192" s="202" t="s">
        <v>3980</v>
      </c>
      <c r="D192" s="473"/>
      <c r="E192" s="21" t="s">
        <v>377</v>
      </c>
      <c r="F192" s="19"/>
      <c r="G192" s="44"/>
      <c r="J192" s="4"/>
      <c r="K192" s="4"/>
      <c r="L192" s="4"/>
    </row>
    <row r="193" spans="1:12" ht="63">
      <c r="A193" s="11" t="s">
        <v>1629</v>
      </c>
      <c r="B193" s="248" t="s">
        <v>519</v>
      </c>
      <c r="C193" s="16" t="s">
        <v>520</v>
      </c>
      <c r="D193" s="473">
        <v>1</v>
      </c>
      <c r="E193" s="21" t="s">
        <v>255</v>
      </c>
      <c r="F193" s="19"/>
      <c r="G193" s="44"/>
    </row>
    <row r="194" spans="1:12" ht="40.15" customHeight="1">
      <c r="A194" s="95" t="s">
        <v>1631</v>
      </c>
      <c r="B194" s="1298" t="s">
        <v>114</v>
      </c>
      <c r="C194" s="1299"/>
      <c r="D194" s="1299"/>
      <c r="E194" s="1299"/>
      <c r="F194" s="1299"/>
      <c r="G194" s="1300"/>
      <c r="H194" s="22">
        <f>SUM(D195:D201)</f>
        <v>3</v>
      </c>
      <c r="I194" s="22">
        <f>COUNT(D195:D201)*2</f>
        <v>6</v>
      </c>
    </row>
    <row r="195" spans="1:12" ht="47.25">
      <c r="A195" s="11" t="s">
        <v>1632</v>
      </c>
      <c r="B195" s="198" t="s">
        <v>522</v>
      </c>
      <c r="C195" s="41" t="s">
        <v>3981</v>
      </c>
      <c r="D195" s="477">
        <v>1</v>
      </c>
      <c r="E195" s="15" t="s">
        <v>377</v>
      </c>
      <c r="F195" s="41"/>
      <c r="G195" s="44"/>
    </row>
    <row r="196" spans="1:12" ht="47.25">
      <c r="A196" s="11" t="s">
        <v>1637</v>
      </c>
      <c r="B196" s="198" t="s">
        <v>526</v>
      </c>
      <c r="C196" s="41" t="s">
        <v>3982</v>
      </c>
      <c r="D196" s="477">
        <v>1</v>
      </c>
      <c r="E196" s="21" t="s">
        <v>377</v>
      </c>
      <c r="F196" s="328" t="s">
        <v>3983</v>
      </c>
      <c r="G196" s="44"/>
    </row>
    <row r="197" spans="1:12" ht="47.25">
      <c r="A197" s="11" t="s">
        <v>1640</v>
      </c>
      <c r="B197" s="198" t="s">
        <v>529</v>
      </c>
      <c r="C197" s="41" t="s">
        <v>3984</v>
      </c>
      <c r="D197" s="477">
        <v>1</v>
      </c>
      <c r="E197" s="21" t="s">
        <v>531</v>
      </c>
      <c r="F197" s="41" t="s">
        <v>3985</v>
      </c>
      <c r="G197" s="44"/>
    </row>
    <row r="198" spans="1:12" ht="47.25" hidden="1">
      <c r="A198" s="576" t="s">
        <v>1643</v>
      </c>
      <c r="B198" s="198" t="s">
        <v>534</v>
      </c>
      <c r="C198" s="41" t="s">
        <v>3986</v>
      </c>
      <c r="D198" s="477"/>
      <c r="E198" s="21" t="s">
        <v>379</v>
      </c>
      <c r="F198" s="328" t="s">
        <v>3987</v>
      </c>
      <c r="G198" s="44"/>
      <c r="J198" s="4"/>
      <c r="K198" s="4"/>
      <c r="L198" s="4"/>
    </row>
    <row r="199" spans="1:12" ht="31.5" hidden="1">
      <c r="A199" s="576" t="s">
        <v>1644</v>
      </c>
      <c r="B199" s="198" t="s">
        <v>537</v>
      </c>
      <c r="C199" s="41" t="s">
        <v>3988</v>
      </c>
      <c r="D199" s="477"/>
      <c r="E199" s="21" t="s">
        <v>255</v>
      </c>
      <c r="F199" s="328"/>
      <c r="G199" s="44"/>
      <c r="J199" s="4"/>
      <c r="K199" s="4"/>
      <c r="L199" s="4"/>
    </row>
    <row r="200" spans="1:12" ht="15.75" hidden="1">
      <c r="A200" s="576"/>
      <c r="B200" s="198"/>
      <c r="C200" s="41" t="s">
        <v>2414</v>
      </c>
      <c r="D200" s="477"/>
      <c r="E200" s="21" t="s">
        <v>255</v>
      </c>
      <c r="F200" s="584" t="s">
        <v>3989</v>
      </c>
      <c r="G200" s="44"/>
      <c r="J200" s="4"/>
      <c r="K200" s="4"/>
      <c r="L200" s="4"/>
    </row>
    <row r="201" spans="1:12" ht="30" hidden="1">
      <c r="A201" s="576"/>
      <c r="B201" s="198"/>
      <c r="C201" s="41" t="s">
        <v>3990</v>
      </c>
      <c r="D201" s="477"/>
      <c r="E201" s="21" t="s">
        <v>255</v>
      </c>
      <c r="F201" s="584"/>
      <c r="G201" s="44"/>
      <c r="J201" s="4"/>
      <c r="K201" s="4"/>
      <c r="L201" s="4"/>
    </row>
    <row r="202" spans="1:12" ht="40.15" customHeight="1">
      <c r="A202" s="95" t="s">
        <v>1649</v>
      </c>
      <c r="B202" s="1305" t="s">
        <v>112</v>
      </c>
      <c r="C202" s="1306"/>
      <c r="D202" s="1306"/>
      <c r="E202" s="1306"/>
      <c r="F202" s="1306"/>
      <c r="G202" s="1307"/>
      <c r="H202" s="22">
        <f>SUM(D203:D214)</f>
        <v>6</v>
      </c>
      <c r="I202" s="22">
        <f>COUNT(D203:D214)*2</f>
        <v>12</v>
      </c>
    </row>
    <row r="203" spans="1:12" ht="45">
      <c r="A203" s="11" t="s">
        <v>1651</v>
      </c>
      <c r="B203" s="198" t="s">
        <v>552</v>
      </c>
      <c r="C203" s="18" t="s">
        <v>553</v>
      </c>
      <c r="D203" s="477">
        <v>1</v>
      </c>
      <c r="E203" s="15" t="s">
        <v>377</v>
      </c>
      <c r="F203" s="41" t="s">
        <v>3995</v>
      </c>
      <c r="G203" s="44"/>
    </row>
    <row r="204" spans="1:12" ht="38.25" hidden="1" customHeight="1">
      <c r="A204" s="576"/>
      <c r="B204" s="198"/>
      <c r="C204" s="18" t="s">
        <v>556</v>
      </c>
      <c r="D204" s="477"/>
      <c r="E204" s="15" t="s">
        <v>377</v>
      </c>
      <c r="F204" s="41" t="s">
        <v>3995</v>
      </c>
      <c r="G204" s="44"/>
      <c r="J204" s="4"/>
      <c r="K204" s="4"/>
      <c r="L204" s="4"/>
    </row>
    <row r="205" spans="1:12" ht="33.75" hidden="1" customHeight="1">
      <c r="A205" s="576"/>
      <c r="B205" s="198"/>
      <c r="C205" s="18" t="s">
        <v>557</v>
      </c>
      <c r="D205" s="477"/>
      <c r="E205" s="15" t="s">
        <v>377</v>
      </c>
      <c r="F205" s="41" t="s">
        <v>3995</v>
      </c>
      <c r="G205" s="44"/>
      <c r="J205" s="4"/>
      <c r="K205" s="4"/>
      <c r="L205" s="4"/>
    </row>
    <row r="206" spans="1:12" ht="30">
      <c r="A206" s="11"/>
      <c r="B206" s="198"/>
      <c r="C206" s="18" t="s">
        <v>558</v>
      </c>
      <c r="D206" s="477">
        <v>1</v>
      </c>
      <c r="E206" s="15" t="s">
        <v>377</v>
      </c>
      <c r="F206" s="41" t="s">
        <v>3995</v>
      </c>
      <c r="G206" s="44"/>
    </row>
    <row r="207" spans="1:12" ht="30" hidden="1">
      <c r="A207" s="576"/>
      <c r="B207" s="198"/>
      <c r="C207" s="18" t="s">
        <v>3996</v>
      </c>
      <c r="D207" s="477"/>
      <c r="E207" s="15" t="s">
        <v>377</v>
      </c>
      <c r="F207" s="41" t="s">
        <v>3995</v>
      </c>
      <c r="G207" s="44"/>
      <c r="J207" s="4"/>
      <c r="K207" s="4"/>
      <c r="L207" s="4"/>
    </row>
    <row r="208" spans="1:12" ht="45" hidden="1">
      <c r="A208" s="576"/>
      <c r="B208" s="198"/>
      <c r="C208" s="18" t="s">
        <v>560</v>
      </c>
      <c r="D208" s="477"/>
      <c r="E208" s="15" t="s">
        <v>377</v>
      </c>
      <c r="F208" s="41" t="s">
        <v>3995</v>
      </c>
      <c r="G208" s="44"/>
      <c r="J208" s="4"/>
      <c r="K208" s="4"/>
      <c r="L208" s="4"/>
    </row>
    <row r="209" spans="1:12" ht="33.75" customHeight="1">
      <c r="A209" s="11"/>
      <c r="B209" s="198"/>
      <c r="C209" s="18" t="s">
        <v>561</v>
      </c>
      <c r="D209" s="477">
        <v>1</v>
      </c>
      <c r="E209" s="15" t="s">
        <v>377</v>
      </c>
      <c r="F209" s="41" t="s">
        <v>3995</v>
      </c>
      <c r="G209" s="44"/>
    </row>
    <row r="210" spans="1:12" ht="38.25" hidden="1" customHeight="1">
      <c r="A210" s="576"/>
      <c r="B210" s="198"/>
      <c r="C210" s="18" t="s">
        <v>562</v>
      </c>
      <c r="D210" s="477"/>
      <c r="E210" s="15" t="s">
        <v>377</v>
      </c>
      <c r="F210" s="41" t="s">
        <v>3995</v>
      </c>
      <c r="G210" s="44"/>
      <c r="J210" s="4"/>
      <c r="K210" s="4"/>
      <c r="L210" s="4"/>
    </row>
    <row r="211" spans="1:12" ht="30">
      <c r="A211" s="11"/>
      <c r="B211" s="198"/>
      <c r="C211" s="18" t="s">
        <v>566</v>
      </c>
      <c r="D211" s="477">
        <v>1</v>
      </c>
      <c r="E211" s="15" t="s">
        <v>377</v>
      </c>
      <c r="F211" s="16" t="s">
        <v>567</v>
      </c>
      <c r="G211" s="44"/>
    </row>
    <row r="212" spans="1:12" ht="31.5">
      <c r="A212" s="11" t="s">
        <v>1662</v>
      </c>
      <c r="B212" s="198" t="s">
        <v>573</v>
      </c>
      <c r="C212" s="18" t="s">
        <v>574</v>
      </c>
      <c r="D212" s="477">
        <v>1</v>
      </c>
      <c r="E212" s="15" t="s">
        <v>377</v>
      </c>
      <c r="F212" s="18" t="s">
        <v>575</v>
      </c>
      <c r="G212" s="44"/>
    </row>
    <row r="213" spans="1:12" ht="30" hidden="1">
      <c r="A213" s="576"/>
      <c r="B213" s="92"/>
      <c r="C213" s="18" t="s">
        <v>574</v>
      </c>
      <c r="D213" s="477"/>
      <c r="E213" s="15" t="s">
        <v>377</v>
      </c>
      <c r="F213" s="18" t="s">
        <v>575</v>
      </c>
      <c r="G213" s="44"/>
      <c r="J213" s="4"/>
      <c r="K213" s="4"/>
      <c r="L213" s="4"/>
    </row>
    <row r="214" spans="1:12" ht="47.25">
      <c r="A214" s="11" t="s">
        <v>1665</v>
      </c>
      <c r="B214" s="329" t="s">
        <v>580</v>
      </c>
      <c r="C214" s="23" t="s">
        <v>3997</v>
      </c>
      <c r="D214" s="477">
        <v>1</v>
      </c>
      <c r="E214" s="15" t="s">
        <v>377</v>
      </c>
      <c r="F214" s="19"/>
      <c r="G214" s="44"/>
    </row>
    <row r="215" spans="1:12" ht="40.15" customHeight="1">
      <c r="A215" s="95" t="s">
        <v>1669</v>
      </c>
      <c r="B215" s="1305" t="s">
        <v>110</v>
      </c>
      <c r="C215" s="1306"/>
      <c r="D215" s="1306"/>
      <c r="E215" s="1306"/>
      <c r="F215" s="1306"/>
      <c r="G215" s="1307"/>
      <c r="H215" s="22">
        <f>SUM(D216:D227)</f>
        <v>5</v>
      </c>
      <c r="I215" s="22">
        <f>COUNT(D216:D227)*2</f>
        <v>10</v>
      </c>
    </row>
    <row r="216" spans="1:12" ht="63">
      <c r="A216" s="11" t="s">
        <v>1670</v>
      </c>
      <c r="B216" s="198" t="s">
        <v>583</v>
      </c>
      <c r="C216" s="42" t="s">
        <v>584</v>
      </c>
      <c r="D216" s="478">
        <v>1</v>
      </c>
      <c r="E216" s="311" t="s">
        <v>341</v>
      </c>
      <c r="F216" s="200" t="s">
        <v>3998</v>
      </c>
      <c r="G216" s="44"/>
    </row>
    <row r="217" spans="1:12" ht="63" hidden="1">
      <c r="A217" s="576" t="s">
        <v>1672</v>
      </c>
      <c r="B217" s="198" t="s">
        <v>588</v>
      </c>
      <c r="C217" s="12" t="s">
        <v>3999</v>
      </c>
      <c r="D217" s="478"/>
      <c r="E217" s="15" t="s">
        <v>341</v>
      </c>
      <c r="F217" s="19"/>
      <c r="G217" s="44"/>
      <c r="J217" s="4"/>
      <c r="K217" s="4"/>
      <c r="L217" s="4"/>
    </row>
    <row r="218" spans="1:12" ht="63" hidden="1">
      <c r="A218" s="576" t="s">
        <v>1687</v>
      </c>
      <c r="B218" s="198" t="s">
        <v>593</v>
      </c>
      <c r="C218" s="12" t="s">
        <v>2439</v>
      </c>
      <c r="D218" s="478"/>
      <c r="E218" s="15" t="s">
        <v>341</v>
      </c>
      <c r="F218" s="41" t="s">
        <v>4000</v>
      </c>
      <c r="G218" s="44"/>
      <c r="J218" s="4"/>
      <c r="K218" s="4"/>
      <c r="L218" s="4"/>
    </row>
    <row r="219" spans="1:12" ht="78.75">
      <c r="A219" s="11" t="s">
        <v>1689</v>
      </c>
      <c r="B219" s="198" t="s">
        <v>597</v>
      </c>
      <c r="C219" s="92" t="s">
        <v>4001</v>
      </c>
      <c r="D219" s="478">
        <v>1</v>
      </c>
      <c r="E219" s="15" t="s">
        <v>341</v>
      </c>
      <c r="F219" s="41" t="s">
        <v>4002</v>
      </c>
      <c r="G219" s="44"/>
    </row>
    <row r="220" spans="1:12" ht="105">
      <c r="A220" s="11"/>
      <c r="B220" s="198"/>
      <c r="C220" s="41" t="s">
        <v>4003</v>
      </c>
      <c r="D220" s="478">
        <v>1</v>
      </c>
      <c r="E220" s="15" t="s">
        <v>341</v>
      </c>
      <c r="F220" s="41" t="s">
        <v>4004</v>
      </c>
      <c r="G220" s="44"/>
    </row>
    <row r="221" spans="1:12" ht="45" hidden="1">
      <c r="A221" s="576" t="s">
        <v>1692</v>
      </c>
      <c r="B221" s="198" t="s">
        <v>602</v>
      </c>
      <c r="C221" s="12" t="s">
        <v>603</v>
      </c>
      <c r="D221" s="478"/>
      <c r="E221" s="21" t="s">
        <v>344</v>
      </c>
      <c r="F221" s="16" t="s">
        <v>604</v>
      </c>
      <c r="G221" s="44"/>
      <c r="J221" s="4"/>
      <c r="K221" s="4"/>
      <c r="L221" s="4"/>
    </row>
    <row r="222" spans="1:12" ht="60" hidden="1">
      <c r="A222" s="576" t="s">
        <v>605</v>
      </c>
      <c r="B222" s="198" t="s">
        <v>606</v>
      </c>
      <c r="C222" s="12" t="s">
        <v>607</v>
      </c>
      <c r="D222" s="478"/>
      <c r="E222" s="21" t="s">
        <v>344</v>
      </c>
      <c r="F222" s="16" t="s">
        <v>3792</v>
      </c>
      <c r="G222" s="44"/>
      <c r="J222" s="4"/>
      <c r="K222" s="4"/>
      <c r="L222" s="4"/>
    </row>
    <row r="223" spans="1:12" ht="47.25" hidden="1">
      <c r="A223" s="576"/>
      <c r="B223" s="198"/>
      <c r="C223" s="12" t="s">
        <v>609</v>
      </c>
      <c r="D223" s="478"/>
      <c r="E223" s="21" t="s">
        <v>344</v>
      </c>
      <c r="F223" s="16" t="s">
        <v>2925</v>
      </c>
      <c r="G223" s="44"/>
      <c r="J223" s="4"/>
      <c r="K223" s="4"/>
      <c r="L223" s="4"/>
    </row>
    <row r="224" spans="1:12" ht="47.25">
      <c r="A224" s="11" t="s">
        <v>1696</v>
      </c>
      <c r="B224" s="198" t="s">
        <v>612</v>
      </c>
      <c r="C224" s="23" t="s">
        <v>4005</v>
      </c>
      <c r="D224" s="478">
        <v>1</v>
      </c>
      <c r="E224" s="21" t="s">
        <v>344</v>
      </c>
      <c r="F224" s="41" t="s">
        <v>4006</v>
      </c>
      <c r="G224" s="44"/>
    </row>
    <row r="225" spans="1:12" ht="45">
      <c r="A225" s="11"/>
      <c r="B225" s="92"/>
      <c r="C225" s="18" t="s">
        <v>2444</v>
      </c>
      <c r="D225" s="478">
        <v>1</v>
      </c>
      <c r="E225" s="21" t="s">
        <v>344</v>
      </c>
      <c r="F225" s="41" t="s">
        <v>4007</v>
      </c>
      <c r="G225" s="44"/>
    </row>
    <row r="226" spans="1:12" ht="60" hidden="1">
      <c r="A226" s="576"/>
      <c r="B226" s="92"/>
      <c r="C226" s="318" t="s">
        <v>2446</v>
      </c>
      <c r="D226" s="478"/>
      <c r="E226" s="21" t="s">
        <v>344</v>
      </c>
      <c r="F226" s="41" t="s">
        <v>4008</v>
      </c>
      <c r="G226" s="44"/>
      <c r="J226" s="4"/>
      <c r="K226" s="4"/>
      <c r="L226" s="4"/>
    </row>
    <row r="227" spans="1:12" ht="45" hidden="1">
      <c r="A227" s="576"/>
      <c r="B227" s="92"/>
      <c r="C227" s="41" t="s">
        <v>2448</v>
      </c>
      <c r="D227" s="478"/>
      <c r="E227" s="21" t="s">
        <v>344</v>
      </c>
      <c r="F227" s="41" t="s">
        <v>4009</v>
      </c>
      <c r="G227" s="44"/>
      <c r="J227" s="4"/>
      <c r="K227" s="4"/>
      <c r="L227" s="4"/>
    </row>
    <row r="228" spans="1:12" ht="33.75" customHeight="1">
      <c r="A228" s="51" t="s">
        <v>109</v>
      </c>
      <c r="B228" s="1308" t="s">
        <v>6075</v>
      </c>
      <c r="C228" s="1309"/>
      <c r="D228" s="1309"/>
      <c r="E228" s="1309"/>
      <c r="F228" s="1309"/>
      <c r="G228" s="1320"/>
      <c r="H228" s="22">
        <f>SUM(D229:D246)</f>
        <v>3</v>
      </c>
      <c r="I228" s="22">
        <f>COUNT(D229:D246)*2</f>
        <v>6</v>
      </c>
    </row>
    <row r="229" spans="1:12" ht="120" hidden="1">
      <c r="A229" s="577" t="s">
        <v>1700</v>
      </c>
      <c r="B229" s="41" t="s">
        <v>1701</v>
      </c>
      <c r="C229" s="41" t="s">
        <v>1702</v>
      </c>
      <c r="D229" s="441"/>
      <c r="E229" s="19" t="s">
        <v>653</v>
      </c>
      <c r="F229" s="41" t="s">
        <v>6076</v>
      </c>
      <c r="G229" s="416"/>
      <c r="J229" s="4"/>
      <c r="K229" s="4"/>
      <c r="L229" s="4"/>
    </row>
    <row r="230" spans="1:12" ht="90" hidden="1">
      <c r="A230" s="577" t="s">
        <v>1704</v>
      </c>
      <c r="B230" s="41" t="s">
        <v>1705</v>
      </c>
      <c r="C230" s="41" t="s">
        <v>1706</v>
      </c>
      <c r="D230" s="439"/>
      <c r="E230" s="19" t="s">
        <v>653</v>
      </c>
      <c r="F230" s="41" t="s">
        <v>3194</v>
      </c>
      <c r="G230" s="416"/>
      <c r="J230" s="4"/>
      <c r="K230" s="4"/>
      <c r="L230" s="4"/>
    </row>
    <row r="231" spans="1:12" ht="75" hidden="1">
      <c r="A231" s="392" t="s">
        <v>3195</v>
      </c>
      <c r="B231" s="41" t="s">
        <v>3196</v>
      </c>
      <c r="C231" s="41" t="s">
        <v>6077</v>
      </c>
      <c r="D231" s="297"/>
      <c r="E231" s="19"/>
      <c r="F231" s="41" t="s">
        <v>6078</v>
      </c>
      <c r="G231" s="391"/>
      <c r="H231" s="81"/>
      <c r="I231" s="81"/>
      <c r="J231" s="4"/>
      <c r="K231" s="4"/>
      <c r="L231" s="4"/>
    </row>
    <row r="232" spans="1:12" ht="105" hidden="1">
      <c r="A232" s="392" t="s">
        <v>3197</v>
      </c>
      <c r="B232" s="41" t="s">
        <v>3198</v>
      </c>
      <c r="C232" s="41" t="s">
        <v>6079</v>
      </c>
      <c r="D232" s="297"/>
      <c r="E232" s="19"/>
      <c r="F232" s="41" t="s">
        <v>6080</v>
      </c>
      <c r="G232" s="391"/>
      <c r="H232" s="81"/>
      <c r="I232" s="81"/>
      <c r="J232" s="4"/>
      <c r="K232" s="4"/>
      <c r="L232" s="4"/>
    </row>
    <row r="233" spans="1:12" ht="90" hidden="1">
      <c r="A233" s="392" t="s">
        <v>3199</v>
      </c>
      <c r="B233" s="410" t="s">
        <v>3200</v>
      </c>
      <c r="C233" s="410" t="s">
        <v>6081</v>
      </c>
      <c r="D233" s="297"/>
      <c r="E233" s="19"/>
      <c r="F233" s="41" t="s">
        <v>6082</v>
      </c>
      <c r="G233" s="391"/>
      <c r="H233" s="81"/>
      <c r="I233" s="81"/>
      <c r="J233" s="4"/>
      <c r="K233" s="4"/>
      <c r="L233" s="4"/>
    </row>
    <row r="234" spans="1:12" ht="120" hidden="1">
      <c r="A234" s="392" t="s">
        <v>3201</v>
      </c>
      <c r="B234" s="41" t="s">
        <v>3202</v>
      </c>
      <c r="C234" s="41" t="s">
        <v>6083</v>
      </c>
      <c r="D234" s="297"/>
      <c r="E234" s="19"/>
      <c r="F234" s="41" t="s">
        <v>6084</v>
      </c>
      <c r="G234" s="391"/>
      <c r="H234" s="81"/>
      <c r="I234" s="81"/>
      <c r="J234" s="4"/>
      <c r="K234" s="4"/>
      <c r="L234" s="4"/>
    </row>
    <row r="235" spans="1:12" ht="165" hidden="1">
      <c r="A235" s="392" t="s">
        <v>3203</v>
      </c>
      <c r="B235" s="41" t="s">
        <v>6085</v>
      </c>
      <c r="C235" s="41" t="s">
        <v>6086</v>
      </c>
      <c r="D235" s="297"/>
      <c r="E235" s="19"/>
      <c r="F235" s="41" t="s">
        <v>6087</v>
      </c>
      <c r="G235" s="391"/>
      <c r="H235" s="81"/>
      <c r="I235" s="81"/>
      <c r="J235" s="4"/>
      <c r="K235" s="4"/>
      <c r="L235" s="4"/>
    </row>
    <row r="236" spans="1:12" ht="165" hidden="1">
      <c r="A236" s="392" t="s">
        <v>3205</v>
      </c>
      <c r="B236" s="41" t="s">
        <v>3206</v>
      </c>
      <c r="C236" s="41" t="s">
        <v>6088</v>
      </c>
      <c r="D236" s="297"/>
      <c r="E236" s="19"/>
      <c r="F236" s="41" t="s">
        <v>6089</v>
      </c>
      <c r="G236" s="391"/>
      <c r="H236" s="81"/>
      <c r="I236" s="81"/>
      <c r="J236" s="4"/>
      <c r="K236" s="4"/>
      <c r="L236" s="4"/>
    </row>
    <row r="237" spans="1:12" ht="45">
      <c r="A237" s="11" t="s">
        <v>6093</v>
      </c>
      <c r="B237" s="41" t="s">
        <v>1709</v>
      </c>
      <c r="C237" s="41" t="s">
        <v>6899</v>
      </c>
      <c r="D237" s="477">
        <v>1</v>
      </c>
      <c r="E237" s="21" t="s">
        <v>255</v>
      </c>
      <c r="F237" s="411"/>
      <c r="G237" s="416"/>
    </row>
    <row r="238" spans="1:12" ht="30" hidden="1">
      <c r="A238" s="576"/>
      <c r="B238" s="41"/>
      <c r="C238" s="41" t="s">
        <v>2416</v>
      </c>
      <c r="D238" s="477"/>
      <c r="E238" s="21" t="s">
        <v>255</v>
      </c>
      <c r="F238" s="41"/>
      <c r="G238" s="416"/>
      <c r="J238" s="4"/>
      <c r="K238" s="4"/>
      <c r="L238" s="4"/>
    </row>
    <row r="239" spans="1:12" ht="15">
      <c r="A239" s="11"/>
      <c r="B239" s="41"/>
      <c r="C239" s="41" t="s">
        <v>3991</v>
      </c>
      <c r="D239" s="477">
        <v>1</v>
      </c>
      <c r="E239" s="21" t="s">
        <v>255</v>
      </c>
      <c r="F239" s="41"/>
      <c r="G239" s="416"/>
    </row>
    <row r="240" spans="1:12" ht="15">
      <c r="A240" s="11"/>
      <c r="B240" s="41"/>
      <c r="C240" s="41" t="s">
        <v>3992</v>
      </c>
      <c r="D240" s="477">
        <v>1</v>
      </c>
      <c r="E240" s="21" t="s">
        <v>255</v>
      </c>
      <c r="F240" s="41"/>
      <c r="G240" s="416"/>
    </row>
    <row r="241" spans="1:12" ht="15.75" hidden="1">
      <c r="A241" s="576"/>
      <c r="B241" s="92"/>
      <c r="C241" s="41" t="s">
        <v>2659</v>
      </c>
      <c r="D241" s="477"/>
      <c r="E241" s="21" t="s">
        <v>255</v>
      </c>
      <c r="F241" s="41"/>
      <c r="G241" s="245"/>
      <c r="J241" s="4"/>
      <c r="K241" s="4"/>
      <c r="L241" s="4"/>
    </row>
    <row r="242" spans="1:12" ht="105" hidden="1">
      <c r="A242" s="577" t="s">
        <v>3212</v>
      </c>
      <c r="B242" s="41" t="s">
        <v>1717</v>
      </c>
      <c r="C242" s="41" t="s">
        <v>3993</v>
      </c>
      <c r="D242" s="477"/>
      <c r="E242" s="21" t="s">
        <v>255</v>
      </c>
      <c r="F242" s="41" t="s">
        <v>6090</v>
      </c>
      <c r="G242" s="44"/>
      <c r="J242" s="4"/>
      <c r="K242" s="4"/>
      <c r="L242" s="4"/>
    </row>
    <row r="243" spans="1:12" ht="105" hidden="1">
      <c r="A243" s="577"/>
      <c r="B243" s="41"/>
      <c r="C243" s="18" t="s">
        <v>3994</v>
      </c>
      <c r="D243" s="477"/>
      <c r="E243" s="21" t="s">
        <v>255</v>
      </c>
      <c r="F243" s="41" t="s">
        <v>6090</v>
      </c>
      <c r="G243" s="44"/>
      <c r="J243" s="4"/>
      <c r="K243" s="4"/>
      <c r="L243" s="4"/>
    </row>
    <row r="244" spans="1:12" ht="105" hidden="1">
      <c r="A244" s="577"/>
      <c r="B244" s="41"/>
      <c r="C244" s="264" t="s">
        <v>1647</v>
      </c>
      <c r="D244" s="477"/>
      <c r="E244" s="21" t="s">
        <v>255</v>
      </c>
      <c r="F244" s="41" t="s">
        <v>6090</v>
      </c>
      <c r="G244" s="44"/>
      <c r="J244" s="4"/>
      <c r="K244" s="4"/>
      <c r="L244" s="4"/>
    </row>
    <row r="245" spans="1:12" ht="105" hidden="1">
      <c r="A245" s="577"/>
      <c r="B245" s="41"/>
      <c r="C245" s="18" t="s">
        <v>2898</v>
      </c>
      <c r="D245" s="477"/>
      <c r="E245" s="21" t="s">
        <v>255</v>
      </c>
      <c r="F245" s="41" t="s">
        <v>6090</v>
      </c>
      <c r="G245" s="44"/>
      <c r="J245" s="4"/>
      <c r="K245" s="4"/>
      <c r="L245" s="4"/>
    </row>
    <row r="246" spans="1:12" ht="105" hidden="1">
      <c r="A246" s="392" t="s">
        <v>3213</v>
      </c>
      <c r="B246" s="41" t="s">
        <v>3214</v>
      </c>
      <c r="C246" s="41" t="s">
        <v>6091</v>
      </c>
      <c r="D246" s="297"/>
      <c r="E246" s="19"/>
      <c r="F246" s="41" t="s">
        <v>6092</v>
      </c>
      <c r="G246" s="391"/>
      <c r="H246" s="81"/>
      <c r="I246" s="81"/>
      <c r="J246" s="4"/>
      <c r="K246" s="4"/>
      <c r="L246" s="4"/>
    </row>
    <row r="247" spans="1:12" ht="18.75">
      <c r="A247" s="80"/>
      <c r="B247" s="1368" t="s">
        <v>620</v>
      </c>
      <c r="C247" s="1372"/>
      <c r="D247" s="1372"/>
      <c r="E247" s="1372"/>
      <c r="F247" s="1372"/>
      <c r="G247" s="1372"/>
      <c r="H247" s="22">
        <f>H248+H257+H271+H282+H295+H301+H306+H321+H326+H311+H314+H317</f>
        <v>21</v>
      </c>
      <c r="I247" s="22">
        <f>I248+I257+I271+I282+I295+I301+I306+I321+I326+I311+I314+I317</f>
        <v>42</v>
      </c>
    </row>
    <row r="248" spans="1:12" ht="40.15" customHeight="1">
      <c r="A248" s="111" t="s">
        <v>1720</v>
      </c>
      <c r="B248" s="1305" t="s">
        <v>106</v>
      </c>
      <c r="C248" s="1306"/>
      <c r="D248" s="1306"/>
      <c r="E248" s="1306"/>
      <c r="F248" s="1306"/>
      <c r="G248" s="1307"/>
      <c r="H248" s="22">
        <f>SUM(D249:D256)</f>
        <v>2</v>
      </c>
      <c r="I248" s="22">
        <f>COUNT(D249:D256)*2</f>
        <v>4</v>
      </c>
    </row>
    <row r="249" spans="1:12" ht="47.25">
      <c r="A249" s="11" t="s">
        <v>1721</v>
      </c>
      <c r="B249" s="135" t="s">
        <v>622</v>
      </c>
      <c r="C249" s="16" t="s">
        <v>623</v>
      </c>
      <c r="D249" s="473">
        <v>1</v>
      </c>
      <c r="E249" s="21" t="s">
        <v>540</v>
      </c>
      <c r="F249" s="19"/>
      <c r="G249" s="44"/>
    </row>
    <row r="250" spans="1:12" ht="60" hidden="1">
      <c r="A250" s="576"/>
      <c r="B250" s="135"/>
      <c r="C250" s="18" t="s">
        <v>624</v>
      </c>
      <c r="D250" s="473"/>
      <c r="E250" s="21" t="s">
        <v>540</v>
      </c>
      <c r="F250" s="19"/>
      <c r="G250" s="44"/>
      <c r="J250" s="4"/>
      <c r="K250" s="4"/>
      <c r="L250" s="4"/>
    </row>
    <row r="251" spans="1:12" ht="75" hidden="1">
      <c r="A251" s="576"/>
      <c r="B251" s="135"/>
      <c r="C251" s="23" t="s">
        <v>2932</v>
      </c>
      <c r="D251" s="473"/>
      <c r="E251" s="15" t="s">
        <v>377</v>
      </c>
      <c r="F251" s="19"/>
      <c r="G251" s="44"/>
      <c r="J251" s="4"/>
      <c r="K251" s="4"/>
      <c r="L251" s="4"/>
    </row>
    <row r="252" spans="1:12" ht="45" hidden="1">
      <c r="A252" s="576"/>
      <c r="B252" s="135"/>
      <c r="C252" s="16" t="s">
        <v>625</v>
      </c>
      <c r="D252" s="473"/>
      <c r="E252" s="21" t="s">
        <v>540</v>
      </c>
      <c r="F252" s="19"/>
      <c r="G252" s="44"/>
      <c r="J252" s="4"/>
      <c r="K252" s="4"/>
      <c r="L252" s="4"/>
    </row>
    <row r="253" spans="1:12" ht="60" hidden="1">
      <c r="A253" s="576"/>
      <c r="B253" s="135"/>
      <c r="C253" s="23" t="s">
        <v>2933</v>
      </c>
      <c r="D253" s="473"/>
      <c r="E253" s="21" t="s">
        <v>540</v>
      </c>
      <c r="F253" s="19"/>
      <c r="G253" s="44"/>
      <c r="J253" s="4"/>
      <c r="K253" s="4"/>
      <c r="L253" s="4"/>
    </row>
    <row r="254" spans="1:12" ht="63">
      <c r="A254" s="11" t="s">
        <v>1724</v>
      </c>
      <c r="B254" s="92" t="s">
        <v>627</v>
      </c>
      <c r="C254" s="16" t="s">
        <v>628</v>
      </c>
      <c r="D254" s="473">
        <v>1</v>
      </c>
      <c r="E254" s="21" t="s">
        <v>629</v>
      </c>
      <c r="F254" s="19"/>
      <c r="G254" s="44"/>
    </row>
    <row r="255" spans="1:12" ht="75" hidden="1">
      <c r="A255" s="576"/>
      <c r="B255" s="92"/>
      <c r="C255" s="41" t="s">
        <v>2934</v>
      </c>
      <c r="D255" s="473"/>
      <c r="E255" s="21" t="s">
        <v>629</v>
      </c>
      <c r="F255" s="19"/>
      <c r="G255" s="44"/>
      <c r="J255" s="4"/>
      <c r="K255" s="4"/>
      <c r="L255" s="4"/>
    </row>
    <row r="256" spans="1:12" ht="60" hidden="1">
      <c r="A256" s="576" t="s">
        <v>1726</v>
      </c>
      <c r="B256" s="92" t="s">
        <v>631</v>
      </c>
      <c r="C256" s="41" t="s">
        <v>3797</v>
      </c>
      <c r="D256" s="473"/>
      <c r="E256" s="21" t="s">
        <v>379</v>
      </c>
      <c r="F256" s="41" t="s">
        <v>4010</v>
      </c>
      <c r="G256" s="44"/>
      <c r="J256" s="4"/>
      <c r="K256" s="4"/>
      <c r="L256" s="4"/>
    </row>
    <row r="257" spans="1:12" ht="40.15" customHeight="1">
      <c r="A257" s="111" t="s">
        <v>1729</v>
      </c>
      <c r="B257" s="1305" t="s">
        <v>104</v>
      </c>
      <c r="C257" s="1306"/>
      <c r="D257" s="1306"/>
      <c r="E257" s="1306"/>
      <c r="F257" s="1306"/>
      <c r="G257" s="1307"/>
      <c r="H257" s="22">
        <f>SUM(D258:D270)</f>
        <v>3</v>
      </c>
      <c r="I257" s="22">
        <f>COUNT(D258:D270)*2</f>
        <v>6</v>
      </c>
    </row>
    <row r="258" spans="1:12" ht="60" hidden="1">
      <c r="A258" s="576" t="s">
        <v>633</v>
      </c>
      <c r="B258" s="92" t="s">
        <v>634</v>
      </c>
      <c r="C258" s="41" t="s">
        <v>2451</v>
      </c>
      <c r="D258" s="435"/>
      <c r="E258" s="21" t="s">
        <v>540</v>
      </c>
      <c r="F258" s="41" t="s">
        <v>636</v>
      </c>
      <c r="G258" s="44"/>
      <c r="J258" s="4"/>
      <c r="K258" s="4"/>
      <c r="L258" s="4"/>
    </row>
    <row r="259" spans="1:12" ht="47.25" hidden="1">
      <c r="A259" s="20" t="s">
        <v>637</v>
      </c>
      <c r="B259" s="135" t="s">
        <v>638</v>
      </c>
      <c r="C259" s="19"/>
      <c r="D259" s="19"/>
      <c r="E259" s="21"/>
      <c r="F259" s="19"/>
      <c r="G259" s="19"/>
      <c r="H259" s="81"/>
      <c r="I259" s="81"/>
      <c r="J259" s="4"/>
      <c r="K259" s="4"/>
      <c r="L259" s="4"/>
    </row>
    <row r="260" spans="1:12" ht="47.25">
      <c r="A260" s="11" t="s">
        <v>1731</v>
      </c>
      <c r="B260" s="92" t="s">
        <v>640</v>
      </c>
      <c r="C260" s="41" t="s">
        <v>641</v>
      </c>
      <c r="D260" s="435">
        <v>1</v>
      </c>
      <c r="E260" s="21" t="s">
        <v>341</v>
      </c>
      <c r="F260" s="19"/>
      <c r="G260" s="44"/>
    </row>
    <row r="261" spans="1:12" ht="30" hidden="1">
      <c r="A261" s="576"/>
      <c r="B261" s="92"/>
      <c r="C261" s="41" t="s">
        <v>642</v>
      </c>
      <c r="D261" s="435"/>
      <c r="E261" s="21" t="s">
        <v>341</v>
      </c>
      <c r="F261" s="19"/>
      <c r="G261" s="44"/>
      <c r="J261" s="4"/>
      <c r="K261" s="4"/>
      <c r="L261" s="4"/>
    </row>
    <row r="262" spans="1:12" ht="31.5">
      <c r="A262" s="11" t="s">
        <v>1735</v>
      </c>
      <c r="B262" s="92" t="s">
        <v>644</v>
      </c>
      <c r="C262" s="16" t="s">
        <v>645</v>
      </c>
      <c r="D262" s="435">
        <v>1</v>
      </c>
      <c r="E262" s="21" t="s">
        <v>377</v>
      </c>
      <c r="F262" s="19"/>
      <c r="G262" s="44"/>
    </row>
    <row r="263" spans="1:12" ht="15.75" hidden="1">
      <c r="A263" s="576"/>
      <c r="B263" s="92"/>
      <c r="C263" s="15" t="s">
        <v>646</v>
      </c>
      <c r="D263" s="435"/>
      <c r="E263" s="15" t="s">
        <v>377</v>
      </c>
      <c r="F263" s="19"/>
      <c r="G263" s="44"/>
      <c r="J263" s="4"/>
      <c r="K263" s="4"/>
      <c r="L263" s="4"/>
    </row>
    <row r="264" spans="1:12" ht="45" hidden="1">
      <c r="A264" s="576"/>
      <c r="B264" s="92"/>
      <c r="C264" s="208" t="s">
        <v>4011</v>
      </c>
      <c r="D264" s="435"/>
      <c r="E264" s="15" t="s">
        <v>648</v>
      </c>
      <c r="F264" s="19"/>
      <c r="G264" s="44"/>
      <c r="J264" s="4"/>
      <c r="K264" s="4"/>
      <c r="L264" s="4"/>
    </row>
    <row r="265" spans="1:12" ht="47.25" hidden="1">
      <c r="A265" s="576" t="s">
        <v>1738</v>
      </c>
      <c r="B265" s="135" t="s">
        <v>650</v>
      </c>
      <c r="C265" s="23" t="s">
        <v>1739</v>
      </c>
      <c r="D265" s="435"/>
      <c r="E265" s="29" t="s">
        <v>540</v>
      </c>
      <c r="F265" s="19"/>
      <c r="G265" s="44"/>
      <c r="J265" s="4"/>
      <c r="K265" s="4"/>
      <c r="L265" s="4"/>
    </row>
    <row r="266" spans="1:12" ht="45" hidden="1">
      <c r="A266" s="576"/>
      <c r="B266" s="135"/>
      <c r="C266" s="23" t="s">
        <v>4012</v>
      </c>
      <c r="D266" s="435"/>
      <c r="E266" s="21" t="s">
        <v>653</v>
      </c>
      <c r="F266" s="19"/>
      <c r="G266" s="44"/>
      <c r="J266" s="4"/>
      <c r="K266" s="4"/>
      <c r="L266" s="4"/>
    </row>
    <row r="267" spans="1:12" ht="45" hidden="1">
      <c r="A267" s="576" t="s">
        <v>1743</v>
      </c>
      <c r="B267" s="23" t="s">
        <v>657</v>
      </c>
      <c r="C267" s="16" t="s">
        <v>1744</v>
      </c>
      <c r="D267" s="435"/>
      <c r="E267" s="21" t="s">
        <v>540</v>
      </c>
      <c r="F267" s="19"/>
      <c r="G267" s="44"/>
      <c r="J267" s="4"/>
      <c r="K267" s="4"/>
      <c r="L267" s="4"/>
    </row>
    <row r="268" spans="1:12" ht="42.75" hidden="1" customHeight="1">
      <c r="A268" s="576"/>
      <c r="B268" s="23"/>
      <c r="C268" s="16" t="s">
        <v>661</v>
      </c>
      <c r="D268" s="435"/>
      <c r="E268" s="21" t="s">
        <v>660</v>
      </c>
      <c r="F268" s="19"/>
      <c r="G268" s="44"/>
      <c r="J268" s="4"/>
      <c r="K268" s="4"/>
      <c r="L268" s="4"/>
    </row>
    <row r="269" spans="1:12" ht="60" hidden="1">
      <c r="A269" s="576" t="s">
        <v>1746</v>
      </c>
      <c r="B269" s="92" t="s">
        <v>663</v>
      </c>
      <c r="C269" s="18" t="s">
        <v>664</v>
      </c>
      <c r="D269" s="435"/>
      <c r="E269" s="21" t="s">
        <v>377</v>
      </c>
      <c r="F269" s="16" t="s">
        <v>665</v>
      </c>
      <c r="G269" s="44"/>
      <c r="J269" s="4"/>
      <c r="K269" s="4"/>
      <c r="L269" s="4"/>
    </row>
    <row r="270" spans="1:12" ht="47.25">
      <c r="A270" s="11" t="s">
        <v>1748</v>
      </c>
      <c r="B270" s="92" t="s">
        <v>667</v>
      </c>
      <c r="C270" s="23" t="s">
        <v>4013</v>
      </c>
      <c r="D270" s="435">
        <v>1</v>
      </c>
      <c r="E270" s="21" t="s">
        <v>379</v>
      </c>
      <c r="F270" s="19"/>
      <c r="G270" s="44"/>
    </row>
    <row r="271" spans="1:12" ht="40.15" customHeight="1">
      <c r="A271" s="111" t="s">
        <v>1749</v>
      </c>
      <c r="B271" s="1305" t="s">
        <v>102</v>
      </c>
      <c r="C271" s="1306"/>
      <c r="D271" s="1306"/>
      <c r="E271" s="1306"/>
      <c r="F271" s="1306"/>
      <c r="G271" s="1307"/>
      <c r="H271" s="22">
        <f>SUM(D272:D281)</f>
        <v>4</v>
      </c>
      <c r="I271" s="22">
        <f>COUNT(D272:D281)*2</f>
        <v>8</v>
      </c>
    </row>
    <row r="272" spans="1:12" ht="47.25">
      <c r="A272" s="11" t="s">
        <v>1750</v>
      </c>
      <c r="B272" s="92" t="s">
        <v>670</v>
      </c>
      <c r="C272" s="191" t="s">
        <v>6900</v>
      </c>
      <c r="D272" s="473">
        <v>1</v>
      </c>
      <c r="E272" s="21" t="s">
        <v>341</v>
      </c>
      <c r="F272" s="23" t="s">
        <v>4014</v>
      </c>
      <c r="G272" s="44"/>
    </row>
    <row r="273" spans="1:12" ht="30" hidden="1">
      <c r="A273" s="576"/>
      <c r="B273" s="92"/>
      <c r="C273" s="191" t="s">
        <v>2939</v>
      </c>
      <c r="D273" s="473"/>
      <c r="E273" s="21" t="s">
        <v>341</v>
      </c>
      <c r="F273" s="19"/>
      <c r="G273" s="44"/>
      <c r="J273" s="4"/>
      <c r="K273" s="4"/>
      <c r="L273" s="4"/>
    </row>
    <row r="274" spans="1:12" ht="47.25" hidden="1">
      <c r="A274" s="576" t="s">
        <v>1753</v>
      </c>
      <c r="B274" s="92" t="s">
        <v>675</v>
      </c>
      <c r="C274" s="41" t="s">
        <v>4015</v>
      </c>
      <c r="D274" s="473"/>
      <c r="E274" s="21" t="s">
        <v>341</v>
      </c>
      <c r="F274" s="19"/>
      <c r="G274" s="44"/>
      <c r="J274" s="4"/>
      <c r="K274" s="4"/>
      <c r="L274" s="4"/>
    </row>
    <row r="275" spans="1:12" ht="30" hidden="1">
      <c r="A275" s="576"/>
      <c r="B275" s="92"/>
      <c r="C275" s="41" t="s">
        <v>2455</v>
      </c>
      <c r="D275" s="473"/>
      <c r="E275" s="21" t="s">
        <v>407</v>
      </c>
      <c r="F275" s="19"/>
      <c r="G275" s="44"/>
      <c r="J275" s="4"/>
      <c r="K275" s="4"/>
      <c r="L275" s="4"/>
    </row>
    <row r="276" spans="1:12" ht="60">
      <c r="A276" s="11" t="s">
        <v>677</v>
      </c>
      <c r="B276" s="92" t="s">
        <v>678</v>
      </c>
      <c r="C276" s="41" t="s">
        <v>4016</v>
      </c>
      <c r="D276" s="473">
        <v>1</v>
      </c>
      <c r="E276" s="15" t="s">
        <v>540</v>
      </c>
      <c r="F276" s="41" t="s">
        <v>3811</v>
      </c>
      <c r="G276" s="44"/>
    </row>
    <row r="277" spans="1:12" ht="45">
      <c r="A277" s="11"/>
      <c r="B277" s="92"/>
      <c r="C277" s="41" t="s">
        <v>4017</v>
      </c>
      <c r="D277" s="473">
        <v>1</v>
      </c>
      <c r="E277" s="15" t="s">
        <v>540</v>
      </c>
      <c r="F277" s="584" t="s">
        <v>4018</v>
      </c>
      <c r="G277" s="44"/>
    </row>
    <row r="278" spans="1:12" ht="45" hidden="1">
      <c r="A278" s="576"/>
      <c r="B278" s="92"/>
      <c r="C278" s="41" t="s">
        <v>4019</v>
      </c>
      <c r="D278" s="473"/>
      <c r="E278" s="15" t="s">
        <v>540</v>
      </c>
      <c r="F278" s="584"/>
      <c r="G278" s="44"/>
      <c r="J278" s="4"/>
      <c r="K278" s="4"/>
      <c r="L278" s="4"/>
    </row>
    <row r="279" spans="1:12" ht="75" hidden="1">
      <c r="A279" s="576"/>
      <c r="B279" s="92"/>
      <c r="C279" s="202" t="s">
        <v>4020</v>
      </c>
      <c r="D279" s="473"/>
      <c r="E279" s="15" t="s">
        <v>540</v>
      </c>
      <c r="F279" s="584"/>
      <c r="G279" s="44"/>
      <c r="J279" s="4"/>
      <c r="K279" s="4"/>
      <c r="L279" s="4"/>
    </row>
    <row r="280" spans="1:12" ht="31.5">
      <c r="A280" s="11" t="s">
        <v>1757</v>
      </c>
      <c r="B280" s="92" t="s">
        <v>684</v>
      </c>
      <c r="C280" s="92" t="s">
        <v>4021</v>
      </c>
      <c r="D280" s="473">
        <v>1</v>
      </c>
      <c r="E280" s="21" t="s">
        <v>341</v>
      </c>
      <c r="F280" s="19"/>
      <c r="G280" s="44"/>
    </row>
    <row r="281" spans="1:12" ht="45" hidden="1">
      <c r="A281" s="576" t="s">
        <v>688</v>
      </c>
      <c r="B281" s="136" t="s">
        <v>689</v>
      </c>
      <c r="C281" s="16" t="s">
        <v>2460</v>
      </c>
      <c r="D281" s="473"/>
      <c r="E281" s="21" t="s">
        <v>420</v>
      </c>
      <c r="F281" s="19"/>
      <c r="G281" s="44"/>
      <c r="J281" s="4"/>
      <c r="K281" s="4"/>
      <c r="L281" s="4"/>
    </row>
    <row r="282" spans="1:12" ht="40.15" customHeight="1">
      <c r="A282" s="111" t="s">
        <v>1761</v>
      </c>
      <c r="B282" s="1298" t="s">
        <v>100</v>
      </c>
      <c r="C282" s="1299"/>
      <c r="D282" s="1299"/>
      <c r="E282" s="1299"/>
      <c r="F282" s="1299"/>
      <c r="G282" s="1300"/>
      <c r="H282" s="22">
        <f>SUM(D283:D294)</f>
        <v>6</v>
      </c>
      <c r="I282" s="22">
        <f>COUNT(D283:D294)*2</f>
        <v>12</v>
      </c>
    </row>
    <row r="283" spans="1:12" ht="45">
      <c r="A283" s="11" t="s">
        <v>691</v>
      </c>
      <c r="B283" s="42" t="s">
        <v>692</v>
      </c>
      <c r="C283" s="41" t="s">
        <v>4022</v>
      </c>
      <c r="D283" s="473">
        <v>1</v>
      </c>
      <c r="E283" s="21" t="s">
        <v>341</v>
      </c>
      <c r="F283" s="19"/>
      <c r="G283" s="44"/>
    </row>
    <row r="284" spans="1:12" ht="30">
      <c r="A284" s="11"/>
      <c r="B284" s="42"/>
      <c r="C284" s="41" t="s">
        <v>694</v>
      </c>
      <c r="D284" s="473">
        <v>1</v>
      </c>
      <c r="E284" s="21" t="s">
        <v>341</v>
      </c>
      <c r="F284" s="19"/>
      <c r="G284" s="44"/>
    </row>
    <row r="285" spans="1:12" ht="45">
      <c r="A285" s="11" t="s">
        <v>1765</v>
      </c>
      <c r="B285" s="12" t="s">
        <v>696</v>
      </c>
      <c r="C285" s="41" t="s">
        <v>697</v>
      </c>
      <c r="D285" s="473">
        <v>1</v>
      </c>
      <c r="E285" s="21" t="s">
        <v>341</v>
      </c>
      <c r="F285" s="41" t="s">
        <v>4023</v>
      </c>
      <c r="G285" s="44"/>
    </row>
    <row r="286" spans="1:12" ht="30" hidden="1">
      <c r="A286" s="576"/>
      <c r="B286" s="12"/>
      <c r="C286" s="16" t="s">
        <v>699</v>
      </c>
      <c r="D286" s="473"/>
      <c r="E286" s="21" t="s">
        <v>341</v>
      </c>
      <c r="F286" s="16"/>
      <c r="G286" s="44"/>
      <c r="J286" s="4"/>
      <c r="K286" s="4"/>
      <c r="L286" s="4"/>
    </row>
    <row r="287" spans="1:12" ht="45">
      <c r="A287" s="11"/>
      <c r="B287" s="12"/>
      <c r="C287" s="23" t="s">
        <v>700</v>
      </c>
      <c r="D287" s="473">
        <v>1</v>
      </c>
      <c r="E287" s="21" t="s">
        <v>341</v>
      </c>
      <c r="F287" s="16"/>
      <c r="G287" s="44"/>
    </row>
    <row r="288" spans="1:12" ht="45">
      <c r="A288" s="11" t="s">
        <v>1768</v>
      </c>
      <c r="B288" s="12" t="s">
        <v>702</v>
      </c>
      <c r="C288" s="71" t="s">
        <v>703</v>
      </c>
      <c r="D288" s="473">
        <v>1</v>
      </c>
      <c r="E288" s="21" t="s">
        <v>341</v>
      </c>
      <c r="F288" s="19"/>
      <c r="G288" s="44"/>
    </row>
    <row r="289" spans="1:12" ht="30" hidden="1">
      <c r="A289" s="576"/>
      <c r="B289" s="12"/>
      <c r="C289" s="41" t="s">
        <v>704</v>
      </c>
      <c r="D289" s="473"/>
      <c r="E289" s="21" t="s">
        <v>341</v>
      </c>
      <c r="F289" s="19"/>
      <c r="G289" s="44"/>
      <c r="J289" s="4"/>
      <c r="K289" s="4"/>
      <c r="L289" s="4"/>
    </row>
    <row r="290" spans="1:12" ht="30" hidden="1">
      <c r="A290" s="576"/>
      <c r="B290" s="12"/>
      <c r="C290" s="41" t="s">
        <v>705</v>
      </c>
      <c r="D290" s="473"/>
      <c r="E290" s="21" t="s">
        <v>341</v>
      </c>
      <c r="F290" s="19"/>
      <c r="G290" s="44"/>
      <c r="J290" s="4"/>
      <c r="K290" s="4"/>
      <c r="L290" s="4"/>
    </row>
    <row r="291" spans="1:12" ht="30" hidden="1">
      <c r="A291" s="576"/>
      <c r="B291" s="12"/>
      <c r="C291" s="41" t="s">
        <v>706</v>
      </c>
      <c r="D291" s="473"/>
      <c r="E291" s="21" t="s">
        <v>341</v>
      </c>
      <c r="F291" s="19"/>
      <c r="G291" s="44"/>
      <c r="J291" s="4"/>
      <c r="K291" s="4"/>
      <c r="L291" s="4"/>
    </row>
    <row r="292" spans="1:12" ht="31.5" hidden="1">
      <c r="A292" s="20" t="s">
        <v>707</v>
      </c>
      <c r="B292" s="12" t="s">
        <v>708</v>
      </c>
      <c r="C292" s="19"/>
      <c r="D292" s="19"/>
      <c r="E292" s="21"/>
      <c r="F292" s="19"/>
      <c r="G292" s="19"/>
      <c r="H292" s="81"/>
      <c r="I292" s="81"/>
      <c r="J292" s="4"/>
      <c r="K292" s="4"/>
      <c r="L292" s="4"/>
    </row>
    <row r="293" spans="1:12" ht="31.5">
      <c r="A293" s="11" t="s">
        <v>1773</v>
      </c>
      <c r="B293" s="12" t="s">
        <v>710</v>
      </c>
      <c r="C293" s="41" t="s">
        <v>4024</v>
      </c>
      <c r="D293" s="473">
        <v>1</v>
      </c>
      <c r="E293" s="21" t="s">
        <v>341</v>
      </c>
      <c r="F293" s="19"/>
      <c r="G293" s="44"/>
    </row>
    <row r="294" spans="1:12" ht="47.25" hidden="1">
      <c r="A294" s="576" t="s">
        <v>712</v>
      </c>
      <c r="B294" s="12" t="s">
        <v>713</v>
      </c>
      <c r="C294" s="18" t="s">
        <v>4025</v>
      </c>
      <c r="D294" s="473"/>
      <c r="E294" s="21" t="s">
        <v>341</v>
      </c>
      <c r="F294" s="19"/>
      <c r="G294" s="44"/>
      <c r="J294" s="4"/>
      <c r="K294" s="4"/>
      <c r="L294" s="4"/>
    </row>
    <row r="295" spans="1:12" ht="40.15" customHeight="1">
      <c r="A295" s="111" t="s">
        <v>1777</v>
      </c>
      <c r="B295" s="1298" t="s">
        <v>98</v>
      </c>
      <c r="C295" s="1299"/>
      <c r="D295" s="1299"/>
      <c r="E295" s="1299"/>
      <c r="F295" s="1299"/>
      <c r="G295" s="1300"/>
      <c r="H295" s="22">
        <f>SUM(D296:D300)</f>
        <v>3</v>
      </c>
      <c r="I295" s="22">
        <f>COUNT(D296:D300)*2</f>
        <v>6</v>
      </c>
    </row>
    <row r="296" spans="1:12" ht="63">
      <c r="A296" s="11" t="s">
        <v>1778</v>
      </c>
      <c r="B296" s="12" t="s">
        <v>716</v>
      </c>
      <c r="C296" s="16" t="s">
        <v>717</v>
      </c>
      <c r="D296" s="477">
        <v>1</v>
      </c>
      <c r="E296" s="21" t="s">
        <v>379</v>
      </c>
      <c r="F296" s="41"/>
      <c r="G296" s="44"/>
    </row>
    <row r="297" spans="1:12" ht="47.25">
      <c r="A297" s="11" t="s">
        <v>1781</v>
      </c>
      <c r="B297" s="12" t="s">
        <v>719</v>
      </c>
      <c r="C297" s="41" t="s">
        <v>4026</v>
      </c>
      <c r="D297" s="477">
        <v>1</v>
      </c>
      <c r="E297" s="21" t="s">
        <v>379</v>
      </c>
      <c r="F297" s="41" t="s">
        <v>4027</v>
      </c>
      <c r="G297" s="44"/>
    </row>
    <row r="298" spans="1:12" ht="15.75" hidden="1">
      <c r="A298" s="576"/>
      <c r="B298" s="12"/>
      <c r="C298" s="16" t="s">
        <v>2953</v>
      </c>
      <c r="D298" s="477"/>
      <c r="E298" s="21" t="s">
        <v>379</v>
      </c>
      <c r="F298" s="41"/>
      <c r="G298" s="44"/>
      <c r="J298" s="4"/>
      <c r="K298" s="4"/>
      <c r="L298" s="4"/>
    </row>
    <row r="299" spans="1:12" ht="30" hidden="1">
      <c r="A299" s="576"/>
      <c r="B299" s="12"/>
      <c r="C299" s="16" t="s">
        <v>722</v>
      </c>
      <c r="D299" s="477"/>
      <c r="E299" s="21" t="s">
        <v>379</v>
      </c>
      <c r="F299" s="41"/>
      <c r="G299" s="44"/>
      <c r="J299" s="4"/>
      <c r="K299" s="4"/>
      <c r="L299" s="4"/>
    </row>
    <row r="300" spans="1:12" ht="45">
      <c r="A300" s="11" t="s">
        <v>2465</v>
      </c>
      <c r="B300" s="46" t="s">
        <v>724</v>
      </c>
      <c r="C300" s="16" t="s">
        <v>725</v>
      </c>
      <c r="D300" s="473">
        <v>1</v>
      </c>
      <c r="E300" s="21" t="s">
        <v>341</v>
      </c>
      <c r="F300" s="19"/>
      <c r="G300" s="44"/>
    </row>
    <row r="301" spans="1:12" ht="40.15" customHeight="1">
      <c r="A301" s="111" t="s">
        <v>97</v>
      </c>
      <c r="B301" s="1305" t="s">
        <v>96</v>
      </c>
      <c r="C301" s="1306"/>
      <c r="D301" s="1306"/>
      <c r="E301" s="1306"/>
      <c r="F301" s="1306"/>
      <c r="G301" s="1307"/>
      <c r="H301" s="22">
        <f>SUM(D302:D305)</f>
        <v>1</v>
      </c>
      <c r="I301" s="22">
        <f>COUNT(D302:D305)*2</f>
        <v>2</v>
      </c>
    </row>
    <row r="302" spans="1:12" ht="47.25" hidden="1">
      <c r="A302" s="578" t="s">
        <v>726</v>
      </c>
      <c r="B302" s="92" t="s">
        <v>727</v>
      </c>
      <c r="C302" s="23" t="s">
        <v>2696</v>
      </c>
      <c r="D302" s="473"/>
      <c r="E302" s="15" t="s">
        <v>653</v>
      </c>
      <c r="F302" s="19"/>
      <c r="G302" s="44"/>
      <c r="J302" s="4"/>
      <c r="K302" s="4"/>
      <c r="L302" s="4"/>
    </row>
    <row r="303" spans="1:12" ht="47.25">
      <c r="A303" s="35" t="s">
        <v>728</v>
      </c>
      <c r="B303" s="92" t="s">
        <v>729</v>
      </c>
      <c r="C303" s="41" t="s">
        <v>2468</v>
      </c>
      <c r="D303" s="473">
        <v>1</v>
      </c>
      <c r="E303" s="15" t="s">
        <v>377</v>
      </c>
      <c r="F303" s="41" t="s">
        <v>4028</v>
      </c>
      <c r="G303" s="44"/>
    </row>
    <row r="304" spans="1:12" ht="45" hidden="1">
      <c r="A304" s="578"/>
      <c r="B304" s="92"/>
      <c r="C304" s="41" t="s">
        <v>4029</v>
      </c>
      <c r="D304" s="473"/>
      <c r="E304" s="15" t="s">
        <v>432</v>
      </c>
      <c r="F304" s="41" t="s">
        <v>2471</v>
      </c>
      <c r="G304" s="44"/>
      <c r="J304" s="4"/>
      <c r="K304" s="4"/>
      <c r="L304" s="4"/>
    </row>
    <row r="305" spans="1:12" ht="60" hidden="1">
      <c r="A305" s="578" t="s">
        <v>730</v>
      </c>
      <c r="B305" s="16" t="s">
        <v>731</v>
      </c>
      <c r="C305" s="41" t="s">
        <v>2472</v>
      </c>
      <c r="D305" s="473"/>
      <c r="E305" s="15" t="s">
        <v>653</v>
      </c>
      <c r="F305" s="19"/>
      <c r="G305" s="44"/>
      <c r="J305" s="4"/>
      <c r="K305" s="4"/>
      <c r="L305" s="4"/>
    </row>
    <row r="306" spans="1:12" ht="40.15" customHeight="1">
      <c r="A306" s="111" t="s">
        <v>1784</v>
      </c>
      <c r="B306" s="1305" t="s">
        <v>94</v>
      </c>
      <c r="C306" s="1306"/>
      <c r="D306" s="1306"/>
      <c r="E306" s="1306"/>
      <c r="F306" s="1306"/>
      <c r="G306" s="1307"/>
      <c r="H306" s="22">
        <f>SUM(D307:D310)</f>
        <v>1</v>
      </c>
      <c r="I306" s="22">
        <f>COUNT(D307:D310)*2</f>
        <v>2</v>
      </c>
    </row>
    <row r="307" spans="1:12" ht="31.5">
      <c r="A307" s="11" t="s">
        <v>1785</v>
      </c>
      <c r="B307" s="92" t="s">
        <v>733</v>
      </c>
      <c r="C307" s="41" t="s">
        <v>2474</v>
      </c>
      <c r="D307" s="473">
        <v>1</v>
      </c>
      <c r="E307" s="21" t="s">
        <v>377</v>
      </c>
      <c r="F307" s="19"/>
      <c r="G307" s="44"/>
    </row>
    <row r="308" spans="1:12" ht="30" hidden="1">
      <c r="A308" s="576"/>
      <c r="B308" s="92"/>
      <c r="C308" s="41" t="s">
        <v>4030</v>
      </c>
      <c r="D308" s="473"/>
      <c r="E308" s="21" t="s">
        <v>377</v>
      </c>
      <c r="F308" s="19"/>
      <c r="G308" s="44"/>
      <c r="J308" s="4"/>
      <c r="K308" s="4"/>
      <c r="L308" s="4"/>
    </row>
    <row r="309" spans="1:12" ht="47.25" hidden="1">
      <c r="A309" s="576" t="s">
        <v>1788</v>
      </c>
      <c r="B309" s="92" t="s">
        <v>736</v>
      </c>
      <c r="C309" s="41" t="s">
        <v>2477</v>
      </c>
      <c r="D309" s="473"/>
      <c r="E309" s="21" t="s">
        <v>377</v>
      </c>
      <c r="F309" s="19"/>
      <c r="G309" s="44"/>
      <c r="J309" s="4"/>
      <c r="K309" s="4"/>
      <c r="L309" s="4"/>
    </row>
    <row r="310" spans="1:12" ht="60" hidden="1">
      <c r="A310" s="576" t="s">
        <v>738</v>
      </c>
      <c r="B310" s="16" t="s">
        <v>739</v>
      </c>
      <c r="C310" s="41" t="s">
        <v>740</v>
      </c>
      <c r="D310" s="473"/>
      <c r="E310" s="21" t="s">
        <v>540</v>
      </c>
      <c r="F310" s="19"/>
      <c r="G310" s="44"/>
      <c r="J310" s="4"/>
      <c r="K310" s="4"/>
      <c r="L310" s="4"/>
    </row>
    <row r="311" spans="1:12" ht="40.15" hidden="1" customHeight="1">
      <c r="A311" s="137" t="s">
        <v>93</v>
      </c>
      <c r="B311" s="1305" t="s">
        <v>92</v>
      </c>
      <c r="C311" s="1306"/>
      <c r="D311" s="1306"/>
      <c r="E311" s="1306"/>
      <c r="F311" s="1306"/>
      <c r="G311" s="1307"/>
      <c r="H311" s="81">
        <f>SUM(D312:D313)</f>
        <v>0</v>
      </c>
      <c r="I311" s="81">
        <f>COUNT(D312:D313)*2</f>
        <v>0</v>
      </c>
      <c r="J311" s="4"/>
      <c r="K311" s="4"/>
      <c r="L311" s="4"/>
    </row>
    <row r="312" spans="1:12" ht="47.25" hidden="1">
      <c r="A312" s="20" t="s">
        <v>741</v>
      </c>
      <c r="B312" s="92" t="s">
        <v>742</v>
      </c>
      <c r="C312" s="19"/>
      <c r="D312" s="19"/>
      <c r="E312" s="21"/>
      <c r="F312" s="19"/>
      <c r="G312" s="19"/>
      <c r="H312" s="81"/>
      <c r="I312" s="81"/>
      <c r="J312" s="4"/>
      <c r="K312" s="4"/>
      <c r="L312" s="4"/>
    </row>
    <row r="313" spans="1:12" ht="47.25" hidden="1">
      <c r="A313" s="20" t="s">
        <v>743</v>
      </c>
      <c r="B313" s="12" t="s">
        <v>744</v>
      </c>
      <c r="C313" s="19"/>
      <c r="D313" s="19"/>
      <c r="E313" s="21"/>
      <c r="F313" s="19"/>
      <c r="G313" s="19"/>
      <c r="H313" s="81"/>
      <c r="I313" s="81"/>
      <c r="J313" s="4"/>
      <c r="K313" s="4"/>
      <c r="L313" s="4"/>
    </row>
    <row r="314" spans="1:12" ht="40.15" hidden="1" customHeight="1">
      <c r="A314" s="138" t="s">
        <v>91</v>
      </c>
      <c r="B314" s="1305" t="s">
        <v>90</v>
      </c>
      <c r="C314" s="1306"/>
      <c r="D314" s="1306"/>
      <c r="E314" s="1306"/>
      <c r="F314" s="1306"/>
      <c r="G314" s="1307"/>
      <c r="H314" s="81">
        <f>SUM(D315:D316)</f>
        <v>0</v>
      </c>
      <c r="I314" s="81">
        <f>COUNT(D315:D316)*2</f>
        <v>0</v>
      </c>
      <c r="J314" s="4"/>
      <c r="K314" s="4"/>
      <c r="L314" s="4"/>
    </row>
    <row r="315" spans="1:12" ht="31.5" hidden="1">
      <c r="A315" s="20" t="s">
        <v>745</v>
      </c>
      <c r="B315" s="92" t="s">
        <v>746</v>
      </c>
      <c r="C315" s="19"/>
      <c r="D315" s="19"/>
      <c r="E315" s="21"/>
      <c r="F315" s="19"/>
      <c r="G315" s="19"/>
      <c r="H315" s="81"/>
      <c r="I315" s="81"/>
      <c r="J315" s="4"/>
      <c r="K315" s="4"/>
      <c r="L315" s="4"/>
    </row>
    <row r="316" spans="1:12" ht="47.25" hidden="1">
      <c r="A316" s="20" t="s">
        <v>747</v>
      </c>
      <c r="B316" s="92" t="s">
        <v>748</v>
      </c>
      <c r="C316" s="19"/>
      <c r="D316" s="19"/>
      <c r="E316" s="21"/>
      <c r="F316" s="19"/>
      <c r="G316" s="19"/>
      <c r="H316" s="81"/>
      <c r="I316" s="81"/>
      <c r="J316" s="4"/>
      <c r="K316" s="4"/>
      <c r="L316" s="4"/>
    </row>
    <row r="317" spans="1:12" ht="40.15" hidden="1" customHeight="1">
      <c r="A317" s="137" t="s">
        <v>1791</v>
      </c>
      <c r="B317" s="1305" t="s">
        <v>88</v>
      </c>
      <c r="C317" s="1306"/>
      <c r="D317" s="1306"/>
      <c r="E317" s="1306"/>
      <c r="F317" s="1306"/>
      <c r="G317" s="1307"/>
      <c r="H317" s="81">
        <f>SUM(D318:D320)</f>
        <v>0</v>
      </c>
      <c r="I317" s="81">
        <f>COUNT(D318:D320)*2</f>
        <v>0</v>
      </c>
      <c r="J317" s="4"/>
      <c r="K317" s="4"/>
      <c r="L317" s="4"/>
    </row>
    <row r="318" spans="1:12" ht="47.25" hidden="1">
      <c r="A318" s="20" t="s">
        <v>1793</v>
      </c>
      <c r="B318" s="92" t="s">
        <v>750</v>
      </c>
      <c r="C318" s="19"/>
      <c r="D318" s="19"/>
      <c r="E318" s="21"/>
      <c r="F318" s="19"/>
      <c r="G318" s="19"/>
      <c r="H318" s="81"/>
      <c r="I318" s="81"/>
      <c r="J318" s="4"/>
      <c r="K318" s="4"/>
      <c r="L318" s="4"/>
    </row>
    <row r="319" spans="1:12" ht="47.25" hidden="1">
      <c r="A319" s="20" t="s">
        <v>752</v>
      </c>
      <c r="B319" s="92" t="s">
        <v>753</v>
      </c>
      <c r="C319" s="19"/>
      <c r="D319" s="19"/>
      <c r="E319" s="21"/>
      <c r="F319" s="19"/>
      <c r="G319" s="19"/>
      <c r="H319" s="81"/>
      <c r="I319" s="81"/>
      <c r="J319" s="4"/>
      <c r="K319" s="4"/>
      <c r="L319" s="4"/>
    </row>
    <row r="320" spans="1:12" ht="47.25" hidden="1">
      <c r="A320" s="20" t="s">
        <v>1795</v>
      </c>
      <c r="B320" s="135" t="s">
        <v>755</v>
      </c>
      <c r="C320" s="19"/>
      <c r="D320" s="19"/>
      <c r="E320" s="21"/>
      <c r="F320" s="19"/>
      <c r="G320" s="19"/>
      <c r="H320" s="81"/>
      <c r="I320" s="81"/>
      <c r="J320" s="4"/>
      <c r="K320" s="4"/>
      <c r="L320" s="4"/>
    </row>
    <row r="321" spans="1:12" ht="40.15" customHeight="1">
      <c r="A321" s="111" t="s">
        <v>1796</v>
      </c>
      <c r="B321" s="1305" t="s">
        <v>86</v>
      </c>
      <c r="C321" s="1306"/>
      <c r="D321" s="1306"/>
      <c r="E321" s="1306"/>
      <c r="F321" s="1306"/>
      <c r="G321" s="1307"/>
      <c r="H321" s="22">
        <f>SUM(D322:D325)</f>
        <v>1</v>
      </c>
      <c r="I321" s="22">
        <f>COUNT(D322:D325)*2</f>
        <v>2</v>
      </c>
    </row>
    <row r="322" spans="1:12" ht="31.5" hidden="1">
      <c r="A322" s="576" t="s">
        <v>1798</v>
      </c>
      <c r="B322" s="92" t="s">
        <v>758</v>
      </c>
      <c r="C322" s="92" t="s">
        <v>2478</v>
      </c>
      <c r="D322" s="473"/>
      <c r="E322" s="21" t="s">
        <v>420</v>
      </c>
      <c r="F322" s="19"/>
      <c r="G322" s="44"/>
      <c r="J322" s="4"/>
      <c r="K322" s="4"/>
      <c r="L322" s="4"/>
    </row>
    <row r="323" spans="1:12" ht="63" hidden="1">
      <c r="A323" s="576" t="s">
        <v>1799</v>
      </c>
      <c r="B323" s="92" t="s">
        <v>761</v>
      </c>
      <c r="C323" s="16" t="s">
        <v>762</v>
      </c>
      <c r="D323" s="473"/>
      <c r="E323" s="21" t="s">
        <v>653</v>
      </c>
      <c r="F323" s="16" t="s">
        <v>763</v>
      </c>
      <c r="G323" s="44"/>
      <c r="J323" s="4"/>
      <c r="K323" s="4"/>
      <c r="L323" s="4"/>
    </row>
    <row r="324" spans="1:12" ht="30" hidden="1">
      <c r="A324" s="576"/>
      <c r="B324" s="92"/>
      <c r="C324" s="16" t="s">
        <v>764</v>
      </c>
      <c r="D324" s="473"/>
      <c r="E324" s="21" t="s">
        <v>420</v>
      </c>
      <c r="F324" s="21"/>
      <c r="G324" s="44"/>
      <c r="J324" s="4"/>
      <c r="K324" s="4"/>
      <c r="L324" s="4"/>
    </row>
    <row r="325" spans="1:12" ht="63">
      <c r="A325" s="11" t="s">
        <v>1803</v>
      </c>
      <c r="B325" s="92" t="s">
        <v>766</v>
      </c>
      <c r="C325" s="41" t="s">
        <v>767</v>
      </c>
      <c r="D325" s="473">
        <v>1</v>
      </c>
      <c r="E325" s="21" t="s">
        <v>341</v>
      </c>
      <c r="F325" s="41"/>
      <c r="G325" s="44"/>
    </row>
    <row r="326" spans="1:12" ht="40.15" hidden="1" customHeight="1">
      <c r="A326" s="678" t="s">
        <v>85</v>
      </c>
      <c r="B326" s="1588" t="s">
        <v>84</v>
      </c>
      <c r="C326" s="1589"/>
      <c r="D326" s="1589"/>
      <c r="E326" s="1589"/>
      <c r="F326" s="1589"/>
      <c r="G326" s="1590"/>
      <c r="H326" s="22">
        <f>SUM(D327:D328)</f>
        <v>0</v>
      </c>
      <c r="I326" s="22">
        <f>COUNT(D327:D328)*2</f>
        <v>0</v>
      </c>
      <c r="J326" s="4"/>
      <c r="K326" s="4"/>
      <c r="L326" s="4"/>
    </row>
    <row r="327" spans="1:12" ht="75" hidden="1">
      <c r="A327" s="576" t="s">
        <v>768</v>
      </c>
      <c r="B327" s="204" t="s">
        <v>769</v>
      </c>
      <c r="C327" s="41" t="s">
        <v>770</v>
      </c>
      <c r="D327" s="473"/>
      <c r="E327" s="21" t="s">
        <v>540</v>
      </c>
      <c r="F327" s="23" t="s">
        <v>771</v>
      </c>
      <c r="G327" s="44"/>
      <c r="J327" s="4"/>
      <c r="K327" s="4"/>
      <c r="L327" s="4"/>
    </row>
    <row r="328" spans="1:12" ht="30" hidden="1">
      <c r="A328" s="20" t="s">
        <v>772</v>
      </c>
      <c r="B328" s="204" t="s">
        <v>773</v>
      </c>
      <c r="C328" s="19"/>
      <c r="D328" s="19"/>
      <c r="E328" s="21"/>
      <c r="F328" s="19"/>
      <c r="G328" s="19"/>
      <c r="H328" s="81"/>
      <c r="I328" s="81"/>
      <c r="J328" s="4"/>
      <c r="K328" s="4"/>
      <c r="L328" s="4"/>
    </row>
    <row r="329" spans="1:12" ht="18.75">
      <c r="A329" s="249"/>
      <c r="B329" s="1368" t="s">
        <v>774</v>
      </c>
      <c r="C329" s="1372"/>
      <c r="D329" s="1372"/>
      <c r="E329" s="1372"/>
      <c r="F329" s="1372"/>
      <c r="G329" s="1372"/>
      <c r="H329" s="22">
        <f>H330+H339+H348+H362+H372+H375+H381+H393+H402+H413+H426+H433+H437+H452+H462+H469+H456+H476+H488+H495+H506+H513+H519</f>
        <v>33</v>
      </c>
      <c r="I329" s="22">
        <f>I330+I339+I348+I362+I372+I375+I381+I393+I402+I413+I426+I433+I437+I452+I462+I456+I469+I476+I488+I495+I506+I513+I519</f>
        <v>66</v>
      </c>
    </row>
    <row r="330" spans="1:12" ht="40.15" customHeight="1">
      <c r="A330" s="111" t="s">
        <v>1805</v>
      </c>
      <c r="B330" s="1298" t="s">
        <v>82</v>
      </c>
      <c r="C330" s="1299"/>
      <c r="D330" s="1299"/>
      <c r="E330" s="1299"/>
      <c r="F330" s="1299"/>
      <c r="G330" s="1300"/>
      <c r="H330" s="22">
        <f>SUM(D331:D338)</f>
        <v>1</v>
      </c>
      <c r="I330" s="22">
        <f>COUNT(D331:D338)*2</f>
        <v>2</v>
      </c>
    </row>
    <row r="331" spans="1:12" ht="60" hidden="1">
      <c r="A331" s="576" t="s">
        <v>1806</v>
      </c>
      <c r="B331" s="12" t="s">
        <v>776</v>
      </c>
      <c r="C331" s="16" t="s">
        <v>777</v>
      </c>
      <c r="D331" s="473"/>
      <c r="E331" s="123" t="s">
        <v>648</v>
      </c>
      <c r="G331" s="44"/>
      <c r="J331" s="4"/>
      <c r="K331" s="4"/>
      <c r="L331" s="4"/>
    </row>
    <row r="332" spans="1:12" ht="45" hidden="1">
      <c r="A332" s="576"/>
      <c r="B332" s="12"/>
      <c r="C332" s="16" t="s">
        <v>778</v>
      </c>
      <c r="D332" s="473"/>
      <c r="E332" s="123" t="s">
        <v>648</v>
      </c>
      <c r="F332" s="16" t="s">
        <v>2480</v>
      </c>
      <c r="G332" s="44"/>
      <c r="J332" s="4"/>
      <c r="K332" s="4"/>
      <c r="L332" s="4"/>
    </row>
    <row r="333" spans="1:12" ht="31.5" hidden="1">
      <c r="A333" s="20" t="s">
        <v>780</v>
      </c>
      <c r="B333" s="12" t="s">
        <v>781</v>
      </c>
      <c r="C333" s="92"/>
      <c r="D333" s="19"/>
      <c r="F333" s="19"/>
      <c r="G333" s="19"/>
      <c r="H333" s="81"/>
      <c r="I333" s="81"/>
      <c r="J333" s="4"/>
      <c r="K333" s="4"/>
      <c r="L333" s="4"/>
    </row>
    <row r="334" spans="1:12" ht="66" customHeight="1">
      <c r="A334" s="11" t="s">
        <v>1809</v>
      </c>
      <c r="B334" s="12" t="s">
        <v>783</v>
      </c>
      <c r="C334" s="41" t="s">
        <v>4031</v>
      </c>
      <c r="D334" s="473">
        <v>1</v>
      </c>
      <c r="E334" s="123" t="s">
        <v>540</v>
      </c>
      <c r="F334" s="41" t="s">
        <v>4032</v>
      </c>
      <c r="G334" s="44"/>
    </row>
    <row r="335" spans="1:12" ht="50.25" hidden="1" customHeight="1">
      <c r="A335" s="576"/>
      <c r="B335" s="12"/>
      <c r="C335" s="41" t="s">
        <v>2700</v>
      </c>
      <c r="D335" s="473"/>
      <c r="E335" s="123" t="s">
        <v>1745</v>
      </c>
      <c r="F335" s="41"/>
      <c r="G335" s="44"/>
      <c r="J335" s="4"/>
      <c r="K335" s="4"/>
      <c r="L335" s="4"/>
    </row>
    <row r="336" spans="1:12" ht="55.5" hidden="1" customHeight="1">
      <c r="A336" s="576"/>
      <c r="B336" s="12"/>
      <c r="C336" s="16" t="s">
        <v>4033</v>
      </c>
      <c r="D336" s="473"/>
      <c r="E336" s="123" t="s">
        <v>1745</v>
      </c>
      <c r="F336" s="41"/>
      <c r="G336" s="44"/>
      <c r="J336" s="4"/>
      <c r="K336" s="4"/>
      <c r="L336" s="4"/>
    </row>
    <row r="337" spans="1:12" ht="47.25" hidden="1" customHeight="1">
      <c r="A337" s="576"/>
      <c r="B337" s="12"/>
      <c r="C337" s="16" t="s">
        <v>789</v>
      </c>
      <c r="D337" s="473"/>
      <c r="E337" s="29" t="s">
        <v>648</v>
      </c>
      <c r="F337" s="41"/>
      <c r="G337" s="44"/>
      <c r="J337" s="4"/>
      <c r="K337" s="4"/>
      <c r="L337" s="4"/>
    </row>
    <row r="338" spans="1:12" ht="47.25" hidden="1">
      <c r="A338" s="576" t="s">
        <v>1814</v>
      </c>
      <c r="B338" s="12" t="s">
        <v>795</v>
      </c>
      <c r="C338" s="200" t="s">
        <v>2958</v>
      </c>
      <c r="D338" s="473"/>
      <c r="E338" s="123" t="s">
        <v>379</v>
      </c>
      <c r="F338" s="23" t="s">
        <v>4034</v>
      </c>
      <c r="G338" s="44"/>
      <c r="J338" s="4"/>
      <c r="K338" s="4"/>
      <c r="L338" s="4"/>
    </row>
    <row r="339" spans="1:12" ht="40.15" customHeight="1">
      <c r="A339" s="111" t="s">
        <v>1817</v>
      </c>
      <c r="B339" s="1305" t="s">
        <v>80</v>
      </c>
      <c r="C339" s="1306"/>
      <c r="D339" s="1306"/>
      <c r="E339" s="1306"/>
      <c r="F339" s="1306"/>
      <c r="G339" s="1307"/>
      <c r="H339" s="22">
        <f>SUM(D340:D347)</f>
        <v>3</v>
      </c>
      <c r="I339" s="22">
        <f>COUNT(D340:D347)*2</f>
        <v>6</v>
      </c>
    </row>
    <row r="340" spans="1:12" ht="75">
      <c r="A340" s="11" t="s">
        <v>1818</v>
      </c>
      <c r="B340" s="92" t="s">
        <v>798</v>
      </c>
      <c r="C340" s="41" t="s">
        <v>2702</v>
      </c>
      <c r="D340" s="477">
        <v>1</v>
      </c>
      <c r="E340" s="211" t="s">
        <v>653</v>
      </c>
      <c r="F340" s="41" t="s">
        <v>4035</v>
      </c>
      <c r="G340" s="44"/>
    </row>
    <row r="341" spans="1:12" ht="30" hidden="1">
      <c r="A341" s="576"/>
      <c r="B341" s="92"/>
      <c r="C341" s="41" t="s">
        <v>2703</v>
      </c>
      <c r="D341" s="477"/>
      <c r="E341" s="21" t="s">
        <v>648</v>
      </c>
      <c r="F341" s="41"/>
      <c r="G341" s="44"/>
      <c r="J341" s="4"/>
      <c r="K341" s="4"/>
      <c r="L341" s="4"/>
    </row>
    <row r="342" spans="1:12" ht="45" hidden="1">
      <c r="A342" s="576"/>
      <c r="B342" s="92"/>
      <c r="C342" s="41" t="s">
        <v>2486</v>
      </c>
      <c r="D342" s="477"/>
      <c r="E342" s="21" t="s">
        <v>648</v>
      </c>
      <c r="F342" s="41"/>
      <c r="G342" s="44"/>
      <c r="J342" s="4"/>
      <c r="K342" s="4"/>
      <c r="L342" s="4"/>
    </row>
    <row r="343" spans="1:12" ht="30" hidden="1">
      <c r="A343" s="576"/>
      <c r="B343" s="92"/>
      <c r="C343" s="197" t="s">
        <v>2704</v>
      </c>
      <c r="D343" s="477"/>
      <c r="E343" s="21" t="s">
        <v>648</v>
      </c>
      <c r="F343" s="41"/>
      <c r="G343" s="44"/>
      <c r="J343" s="4"/>
      <c r="K343" s="4"/>
      <c r="L343" s="4"/>
    </row>
    <row r="344" spans="1:12" ht="60" hidden="1">
      <c r="A344" s="576"/>
      <c r="B344" s="92"/>
      <c r="C344" s="18" t="s">
        <v>801</v>
      </c>
      <c r="D344" s="477"/>
      <c r="E344" s="247" t="s">
        <v>653</v>
      </c>
      <c r="F344" s="41"/>
      <c r="G344" s="44"/>
      <c r="J344" s="4"/>
      <c r="K344" s="4"/>
      <c r="L344" s="4"/>
    </row>
    <row r="345" spans="1:12" ht="45">
      <c r="A345" s="11"/>
      <c r="B345" s="92"/>
      <c r="C345" s="18" t="s">
        <v>4036</v>
      </c>
      <c r="D345" s="477">
        <v>1</v>
      </c>
      <c r="E345" s="15" t="s">
        <v>648</v>
      </c>
      <c r="F345" s="41"/>
      <c r="G345" s="44"/>
    </row>
    <row r="346" spans="1:12" ht="47.25">
      <c r="A346" s="11" t="s">
        <v>1828</v>
      </c>
      <c r="B346" s="92" t="s">
        <v>804</v>
      </c>
      <c r="C346" s="41" t="s">
        <v>4037</v>
      </c>
      <c r="D346" s="477">
        <v>1</v>
      </c>
      <c r="E346" s="247" t="s">
        <v>851</v>
      </c>
      <c r="F346" s="19"/>
      <c r="G346" s="44"/>
    </row>
    <row r="347" spans="1:12" ht="60" hidden="1">
      <c r="A347" s="576"/>
      <c r="B347" s="92"/>
      <c r="C347" s="41" t="s">
        <v>4038</v>
      </c>
      <c r="D347" s="477"/>
      <c r="E347" s="15" t="s">
        <v>851</v>
      </c>
      <c r="F347" s="19"/>
      <c r="G347" s="44"/>
      <c r="J347" s="4"/>
      <c r="K347" s="4"/>
      <c r="L347" s="4"/>
    </row>
    <row r="348" spans="1:12" ht="40.15" customHeight="1">
      <c r="A348" s="111" t="s">
        <v>1831</v>
      </c>
      <c r="B348" s="1305" t="s">
        <v>78</v>
      </c>
      <c r="C348" s="1306"/>
      <c r="D348" s="1306"/>
      <c r="E348" s="1306"/>
      <c r="F348" s="1306"/>
      <c r="G348" s="1307"/>
      <c r="H348" s="22">
        <f>SUM(D349:D361)</f>
        <v>3</v>
      </c>
      <c r="I348" s="22">
        <f>COUNT(D349:D361)*2</f>
        <v>6</v>
      </c>
    </row>
    <row r="349" spans="1:12" ht="60">
      <c r="A349" s="11" t="s">
        <v>1833</v>
      </c>
      <c r="B349" s="92" t="s">
        <v>807</v>
      </c>
      <c r="C349" s="41" t="s">
        <v>4039</v>
      </c>
      <c r="D349" s="477">
        <v>1</v>
      </c>
      <c r="E349" s="18" t="s">
        <v>540</v>
      </c>
      <c r="F349" s="41" t="s">
        <v>4040</v>
      </c>
      <c r="G349" s="44"/>
    </row>
    <row r="350" spans="1:12" ht="75" hidden="1">
      <c r="A350" s="579"/>
      <c r="B350" s="92"/>
      <c r="C350" s="41" t="s">
        <v>4041</v>
      </c>
      <c r="D350" s="477"/>
      <c r="E350" s="18" t="s">
        <v>653</v>
      </c>
      <c r="F350" s="41" t="s">
        <v>4042</v>
      </c>
      <c r="G350" s="44"/>
      <c r="J350" s="4"/>
      <c r="K350" s="4"/>
      <c r="L350" s="4"/>
    </row>
    <row r="351" spans="1:12" ht="75">
      <c r="A351" s="11" t="s">
        <v>1839</v>
      </c>
      <c r="B351" s="23" t="s">
        <v>812</v>
      </c>
      <c r="C351" s="41" t="s">
        <v>813</v>
      </c>
      <c r="D351" s="477">
        <v>1</v>
      </c>
      <c r="E351" s="18" t="s">
        <v>653</v>
      </c>
      <c r="G351" s="44"/>
    </row>
    <row r="352" spans="1:12" ht="45" hidden="1">
      <c r="A352" s="579"/>
      <c r="B352" s="92"/>
      <c r="C352" s="41" t="s">
        <v>816</v>
      </c>
      <c r="D352" s="477"/>
      <c r="E352" s="18" t="s">
        <v>653</v>
      </c>
      <c r="F352" s="41" t="s">
        <v>4043</v>
      </c>
      <c r="G352" s="44"/>
      <c r="J352" s="4"/>
      <c r="K352" s="4"/>
      <c r="L352" s="4"/>
    </row>
    <row r="353" spans="1:12" ht="30" hidden="1">
      <c r="A353" s="579"/>
      <c r="B353" s="92"/>
      <c r="C353" s="41" t="s">
        <v>817</v>
      </c>
      <c r="D353" s="477"/>
      <c r="E353" s="18" t="s">
        <v>540</v>
      </c>
      <c r="F353" s="19"/>
      <c r="G353" s="44"/>
      <c r="J353" s="4"/>
      <c r="K353" s="4"/>
      <c r="L353" s="4"/>
    </row>
    <row r="354" spans="1:12" ht="30" hidden="1">
      <c r="A354" s="579"/>
      <c r="B354" s="92"/>
      <c r="C354" s="41" t="s">
        <v>818</v>
      </c>
      <c r="D354" s="477"/>
      <c r="E354" s="18" t="s">
        <v>648</v>
      </c>
      <c r="F354" s="19"/>
      <c r="G354" s="44"/>
      <c r="J354" s="4"/>
      <c r="K354" s="4"/>
      <c r="L354" s="4"/>
    </row>
    <row r="355" spans="1:12" ht="47.25" hidden="1">
      <c r="A355" s="579"/>
      <c r="B355" s="92"/>
      <c r="C355" s="195" t="s">
        <v>819</v>
      </c>
      <c r="D355" s="477"/>
      <c r="E355" s="36" t="s">
        <v>540</v>
      </c>
      <c r="F355" s="19"/>
      <c r="G355" s="44"/>
      <c r="J355" s="4"/>
      <c r="K355" s="4"/>
      <c r="L355" s="4"/>
    </row>
    <row r="356" spans="1:12" ht="47.25" hidden="1">
      <c r="A356" s="579"/>
      <c r="B356" s="92"/>
      <c r="C356" s="195" t="s">
        <v>2493</v>
      </c>
      <c r="D356" s="477"/>
      <c r="E356" s="36"/>
      <c r="F356" s="19"/>
      <c r="G356" s="44"/>
      <c r="J356" s="4"/>
      <c r="K356" s="4"/>
      <c r="L356" s="4"/>
    </row>
    <row r="357" spans="1:12" ht="31.5" hidden="1">
      <c r="A357" s="579"/>
      <c r="B357" s="92"/>
      <c r="C357" s="195" t="s">
        <v>2494</v>
      </c>
      <c r="D357" s="477"/>
      <c r="E357" s="21" t="s">
        <v>648</v>
      </c>
      <c r="F357" s="19"/>
      <c r="G357" s="44"/>
      <c r="J357" s="4"/>
      <c r="K357" s="4"/>
      <c r="L357" s="4"/>
    </row>
    <row r="358" spans="1:12" ht="45">
      <c r="A358" s="11" t="s">
        <v>1854</v>
      </c>
      <c r="B358" s="92" t="s">
        <v>823</v>
      </c>
      <c r="C358" s="41" t="s">
        <v>4044</v>
      </c>
      <c r="D358" s="477">
        <v>1</v>
      </c>
      <c r="E358" s="21" t="s">
        <v>653</v>
      </c>
      <c r="F358" s="41" t="s">
        <v>4045</v>
      </c>
      <c r="G358" s="44"/>
    </row>
    <row r="359" spans="1:12" ht="78.75" hidden="1">
      <c r="A359" s="576"/>
      <c r="B359" s="92"/>
      <c r="C359" s="165" t="s">
        <v>4046</v>
      </c>
      <c r="D359" s="477"/>
      <c r="E359" s="21" t="s">
        <v>653</v>
      </c>
      <c r="F359" s="41" t="s">
        <v>4047</v>
      </c>
      <c r="G359" s="44"/>
      <c r="J359" s="4"/>
      <c r="K359" s="4"/>
      <c r="L359" s="4"/>
    </row>
    <row r="360" spans="1:12" ht="45" hidden="1">
      <c r="A360" s="576"/>
      <c r="B360" s="92"/>
      <c r="C360" s="41" t="s">
        <v>4048</v>
      </c>
      <c r="D360" s="477"/>
      <c r="E360" s="21" t="s">
        <v>653</v>
      </c>
      <c r="F360" s="41"/>
      <c r="G360" s="44"/>
      <c r="J360" s="4"/>
      <c r="K360" s="4"/>
      <c r="L360" s="4"/>
    </row>
    <row r="361" spans="1:12" ht="47.25" hidden="1">
      <c r="A361" s="20" t="s">
        <v>825</v>
      </c>
      <c r="B361" s="92" t="s">
        <v>826</v>
      </c>
      <c r="C361" s="19"/>
      <c r="D361" s="19"/>
      <c r="E361" s="21"/>
      <c r="F361" s="19"/>
      <c r="G361" s="19"/>
      <c r="H361" s="81"/>
      <c r="I361" s="81"/>
      <c r="J361" s="4"/>
      <c r="K361" s="4"/>
      <c r="L361" s="4"/>
    </row>
    <row r="362" spans="1:12" ht="40.15" customHeight="1">
      <c r="A362" s="111" t="s">
        <v>1858</v>
      </c>
      <c r="B362" s="1298" t="s">
        <v>76</v>
      </c>
      <c r="C362" s="1299"/>
      <c r="D362" s="1299"/>
      <c r="E362" s="1299"/>
      <c r="F362" s="1299"/>
      <c r="G362" s="1300"/>
      <c r="H362" s="22">
        <f>SUM(D363:D371)</f>
        <v>3</v>
      </c>
      <c r="I362" s="22">
        <f>COUNT(D363:D371)*2</f>
        <v>6</v>
      </c>
    </row>
    <row r="363" spans="1:12" ht="47.25" hidden="1">
      <c r="A363" s="576" t="s">
        <v>1859</v>
      </c>
      <c r="B363" s="275" t="s">
        <v>828</v>
      </c>
      <c r="C363" s="16" t="s">
        <v>829</v>
      </c>
      <c r="D363" s="435"/>
      <c r="E363" s="21" t="s">
        <v>379</v>
      </c>
      <c r="F363" s="16" t="s">
        <v>830</v>
      </c>
      <c r="G363" s="44"/>
      <c r="J363" s="4"/>
      <c r="K363" s="4"/>
      <c r="L363" s="4"/>
    </row>
    <row r="364" spans="1:12" ht="60">
      <c r="A364" s="11" t="s">
        <v>1861</v>
      </c>
      <c r="B364" s="32" t="s">
        <v>832</v>
      </c>
      <c r="C364" s="12" t="s">
        <v>833</v>
      </c>
      <c r="D364" s="435">
        <v>1</v>
      </c>
      <c r="E364" s="21" t="s">
        <v>648</v>
      </c>
      <c r="F364" s="16" t="s">
        <v>834</v>
      </c>
      <c r="G364" s="44"/>
    </row>
    <row r="365" spans="1:12" ht="47.25" hidden="1">
      <c r="A365" s="576"/>
      <c r="B365" s="32"/>
      <c r="C365" s="12" t="s">
        <v>2497</v>
      </c>
      <c r="D365" s="435"/>
      <c r="E365" s="21" t="s">
        <v>540</v>
      </c>
      <c r="F365" s="16" t="s">
        <v>836</v>
      </c>
      <c r="G365" s="44"/>
      <c r="J365" s="4"/>
      <c r="K365" s="4"/>
      <c r="L365" s="4"/>
    </row>
    <row r="366" spans="1:12" ht="47.25">
      <c r="A366" s="11" t="s">
        <v>1863</v>
      </c>
      <c r="B366" s="275" t="s">
        <v>838</v>
      </c>
      <c r="C366" s="16" t="s">
        <v>839</v>
      </c>
      <c r="D366" s="435">
        <v>1</v>
      </c>
      <c r="E366" s="21" t="s">
        <v>540</v>
      </c>
      <c r="F366" s="19"/>
      <c r="G366" s="44"/>
    </row>
    <row r="367" spans="1:12" ht="30" hidden="1">
      <c r="A367" s="576"/>
      <c r="B367" s="275"/>
      <c r="C367" s="16" t="s">
        <v>840</v>
      </c>
      <c r="D367" s="435"/>
      <c r="E367" s="21" t="s">
        <v>648</v>
      </c>
      <c r="F367" s="19"/>
      <c r="G367" s="44"/>
      <c r="J367" s="4"/>
      <c r="K367" s="4"/>
      <c r="L367" s="4"/>
    </row>
    <row r="368" spans="1:12" ht="15.75" hidden="1">
      <c r="A368" s="576"/>
      <c r="B368" s="275"/>
      <c r="C368" s="16" t="s">
        <v>841</v>
      </c>
      <c r="D368" s="435"/>
      <c r="E368" s="21" t="s">
        <v>540</v>
      </c>
      <c r="F368" s="19"/>
      <c r="G368" s="44"/>
      <c r="J368" s="4"/>
      <c r="K368" s="4"/>
      <c r="L368" s="4"/>
    </row>
    <row r="369" spans="1:12" ht="30" hidden="1">
      <c r="A369" s="576" t="s">
        <v>1865</v>
      </c>
      <c r="B369" s="275" t="s">
        <v>843</v>
      </c>
      <c r="C369" s="16" t="s">
        <v>844</v>
      </c>
      <c r="D369" s="435"/>
      <c r="E369" s="21" t="s">
        <v>653</v>
      </c>
      <c r="F369" s="16" t="s">
        <v>845</v>
      </c>
      <c r="G369" s="44"/>
      <c r="J369" s="4"/>
      <c r="K369" s="4"/>
      <c r="L369" s="4"/>
    </row>
    <row r="370" spans="1:12" ht="47.25">
      <c r="A370" s="11" t="s">
        <v>1866</v>
      </c>
      <c r="B370" s="275" t="s">
        <v>847</v>
      </c>
      <c r="C370" s="12" t="s">
        <v>848</v>
      </c>
      <c r="D370" s="435">
        <v>1</v>
      </c>
      <c r="E370" s="21" t="s">
        <v>653</v>
      </c>
      <c r="F370" s="16" t="s">
        <v>849</v>
      </c>
      <c r="G370" s="44"/>
    </row>
    <row r="371" spans="1:12" ht="31.5" hidden="1">
      <c r="A371" s="576"/>
      <c r="B371" s="330"/>
      <c r="C371" s="12" t="s">
        <v>850</v>
      </c>
      <c r="D371" s="435"/>
      <c r="E371" s="21" t="s">
        <v>653</v>
      </c>
      <c r="F371" s="16" t="s">
        <v>852</v>
      </c>
      <c r="G371" s="265"/>
      <c r="J371" s="4"/>
      <c r="K371" s="4"/>
      <c r="L371" s="4"/>
    </row>
    <row r="372" spans="1:12" ht="40.15" customHeight="1">
      <c r="A372" s="111" t="s">
        <v>1868</v>
      </c>
      <c r="B372" s="1579" t="s">
        <v>74</v>
      </c>
      <c r="C372" s="1580"/>
      <c r="D372" s="1580"/>
      <c r="E372" s="1580"/>
      <c r="F372" s="1580"/>
      <c r="G372" s="1581"/>
      <c r="H372" s="22">
        <f>SUM(D373:D374)</f>
        <v>2</v>
      </c>
      <c r="I372" s="22">
        <f>COUNT(D373:D374)*2</f>
        <v>4</v>
      </c>
    </row>
    <row r="373" spans="1:12" ht="60">
      <c r="A373" s="11" t="s">
        <v>1870</v>
      </c>
      <c r="B373" s="16" t="s">
        <v>854</v>
      </c>
      <c r="C373" s="126" t="s">
        <v>855</v>
      </c>
      <c r="D373" s="477">
        <v>1</v>
      </c>
      <c r="E373" s="21" t="s">
        <v>379</v>
      </c>
      <c r="F373" s="41" t="s">
        <v>4049</v>
      </c>
      <c r="G373" s="44"/>
    </row>
    <row r="374" spans="1:12" ht="45">
      <c r="A374" s="11" t="s">
        <v>1872</v>
      </c>
      <c r="B374" s="16" t="s">
        <v>858</v>
      </c>
      <c r="C374" s="16" t="s">
        <v>2708</v>
      </c>
      <c r="D374" s="477">
        <v>1</v>
      </c>
      <c r="E374" s="21" t="s">
        <v>379</v>
      </c>
      <c r="F374" s="16"/>
      <c r="G374" s="44"/>
    </row>
    <row r="375" spans="1:12" ht="40.15" customHeight="1">
      <c r="A375" s="111" t="s">
        <v>1875</v>
      </c>
      <c r="B375" s="1305" t="s">
        <v>72</v>
      </c>
      <c r="C375" s="1306"/>
      <c r="D375" s="1306"/>
      <c r="E375" s="1306"/>
      <c r="F375" s="1306"/>
      <c r="G375" s="1307"/>
      <c r="H375" s="22">
        <f>SUM(D376:D380)</f>
        <v>2</v>
      </c>
      <c r="I375" s="22">
        <f>COUNT(D376:D380)*2</f>
        <v>4</v>
      </c>
    </row>
    <row r="376" spans="1:12" ht="45">
      <c r="A376" s="11" t="s">
        <v>1877</v>
      </c>
      <c r="B376" s="23" t="s">
        <v>861</v>
      </c>
      <c r="C376" s="41" t="s">
        <v>2499</v>
      </c>
      <c r="D376" s="473">
        <v>1</v>
      </c>
      <c r="E376" s="21" t="s">
        <v>648</v>
      </c>
      <c r="F376" s="19"/>
      <c r="G376" s="44"/>
    </row>
    <row r="377" spans="1:12" ht="60">
      <c r="A377" s="11" t="s">
        <v>1881</v>
      </c>
      <c r="B377" s="23" t="s">
        <v>864</v>
      </c>
      <c r="C377" s="23" t="s">
        <v>865</v>
      </c>
      <c r="D377" s="473">
        <v>1</v>
      </c>
      <c r="E377" s="21" t="s">
        <v>648</v>
      </c>
      <c r="F377" s="23"/>
      <c r="G377" s="44"/>
    </row>
    <row r="378" spans="1:12" ht="45" hidden="1">
      <c r="A378" s="576"/>
      <c r="B378" s="23"/>
      <c r="C378" s="16" t="s">
        <v>866</v>
      </c>
      <c r="D378" s="473"/>
      <c r="E378" s="21" t="s">
        <v>540</v>
      </c>
      <c r="F378" s="16"/>
      <c r="G378" s="44"/>
      <c r="J378" s="4"/>
      <c r="K378" s="4"/>
      <c r="L378" s="4"/>
    </row>
    <row r="379" spans="1:12" ht="30" hidden="1">
      <c r="A379" s="576"/>
      <c r="B379" s="23"/>
      <c r="C379" s="16" t="s">
        <v>867</v>
      </c>
      <c r="D379" s="473"/>
      <c r="E379" s="21" t="s">
        <v>648</v>
      </c>
      <c r="F379" s="16"/>
      <c r="G379" s="298"/>
      <c r="J379" s="4"/>
      <c r="K379" s="4"/>
      <c r="L379" s="4"/>
    </row>
    <row r="380" spans="1:12" ht="36.75" hidden="1" customHeight="1">
      <c r="A380" s="576"/>
      <c r="B380" s="23"/>
      <c r="C380" s="16" t="s">
        <v>2500</v>
      </c>
      <c r="D380" s="473"/>
      <c r="E380" s="21" t="s">
        <v>271</v>
      </c>
      <c r="F380" s="16"/>
      <c r="G380" s="298"/>
      <c r="J380" s="4"/>
      <c r="K380" s="4"/>
      <c r="L380" s="4"/>
    </row>
    <row r="381" spans="1:12" ht="40.15" customHeight="1">
      <c r="A381" s="111" t="s">
        <v>1885</v>
      </c>
      <c r="B381" s="1298" t="s">
        <v>70</v>
      </c>
      <c r="C381" s="1299"/>
      <c r="D381" s="1299"/>
      <c r="E381" s="1299"/>
      <c r="F381" s="1299"/>
      <c r="G381" s="1300"/>
      <c r="H381" s="22">
        <f>SUM(D382:D392)</f>
        <v>3</v>
      </c>
      <c r="I381" s="22">
        <f>COUNT(D382:D392)*2</f>
        <v>6</v>
      </c>
    </row>
    <row r="382" spans="1:12" ht="90">
      <c r="A382" s="11" t="s">
        <v>1887</v>
      </c>
      <c r="B382" s="12" t="s">
        <v>2964</v>
      </c>
      <c r="C382" s="32" t="s">
        <v>871</v>
      </c>
      <c r="D382" s="473">
        <v>1</v>
      </c>
      <c r="E382" s="123" t="s">
        <v>271</v>
      </c>
      <c r="F382" s="32" t="s">
        <v>4050</v>
      </c>
      <c r="G382" s="44"/>
    </row>
    <row r="383" spans="1:12" ht="60" hidden="1">
      <c r="A383" s="576"/>
      <c r="B383" s="12"/>
      <c r="C383" s="32" t="s">
        <v>873</v>
      </c>
      <c r="D383" s="473"/>
      <c r="E383" s="123" t="s">
        <v>540</v>
      </c>
      <c r="F383" s="32" t="s">
        <v>874</v>
      </c>
      <c r="G383" s="44"/>
      <c r="J383" s="4"/>
      <c r="K383" s="4"/>
      <c r="L383" s="4"/>
    </row>
    <row r="384" spans="1:12" ht="75" hidden="1">
      <c r="A384" s="576"/>
      <c r="B384" s="12"/>
      <c r="C384" s="32" t="s">
        <v>875</v>
      </c>
      <c r="D384" s="473"/>
      <c r="E384" s="123" t="s">
        <v>540</v>
      </c>
      <c r="F384" s="32" t="s">
        <v>4051</v>
      </c>
      <c r="G384" s="44"/>
      <c r="J384" s="4"/>
      <c r="K384" s="4"/>
      <c r="L384" s="4"/>
    </row>
    <row r="385" spans="1:12" ht="63" hidden="1">
      <c r="A385" s="576" t="s">
        <v>1891</v>
      </c>
      <c r="B385" s="12" t="s">
        <v>878</v>
      </c>
      <c r="C385" s="275" t="s">
        <v>879</v>
      </c>
      <c r="D385" s="473"/>
      <c r="E385" s="123" t="s">
        <v>648</v>
      </c>
      <c r="F385" s="331"/>
      <c r="G385" s="44"/>
      <c r="J385" s="4"/>
      <c r="K385" s="4"/>
      <c r="L385" s="4"/>
    </row>
    <row r="386" spans="1:12" ht="45" hidden="1">
      <c r="A386" s="576"/>
      <c r="B386" s="12"/>
      <c r="C386" s="32" t="s">
        <v>880</v>
      </c>
      <c r="D386" s="473"/>
      <c r="E386" s="123" t="s">
        <v>653</v>
      </c>
      <c r="F386" s="331"/>
      <c r="G386" s="44"/>
      <c r="J386" s="4"/>
      <c r="K386" s="4"/>
      <c r="L386" s="4"/>
    </row>
    <row r="387" spans="1:12" ht="63">
      <c r="A387" s="11" t="s">
        <v>1893</v>
      </c>
      <c r="B387" s="12" t="s">
        <v>882</v>
      </c>
      <c r="C387" s="332" t="s">
        <v>883</v>
      </c>
      <c r="D387" s="473">
        <v>1</v>
      </c>
      <c r="E387" s="123" t="s">
        <v>379</v>
      </c>
      <c r="F387" s="32"/>
      <c r="G387" s="44"/>
    </row>
    <row r="388" spans="1:12" ht="45" hidden="1">
      <c r="A388" s="576"/>
      <c r="B388" s="12"/>
      <c r="C388" s="32" t="s">
        <v>884</v>
      </c>
      <c r="D388" s="473"/>
      <c r="E388" s="123" t="s">
        <v>341</v>
      </c>
      <c r="F388" s="32" t="s">
        <v>885</v>
      </c>
      <c r="G388" s="44"/>
      <c r="J388" s="4"/>
      <c r="K388" s="4"/>
      <c r="L388" s="4"/>
    </row>
    <row r="389" spans="1:12" ht="45" hidden="1">
      <c r="A389" s="576"/>
      <c r="B389" s="12"/>
      <c r="C389" s="32" t="s">
        <v>886</v>
      </c>
      <c r="D389" s="473"/>
      <c r="E389" s="123" t="s">
        <v>341</v>
      </c>
      <c r="F389" s="74" t="s">
        <v>887</v>
      </c>
      <c r="G389" s="44"/>
      <c r="J389" s="4"/>
      <c r="K389" s="4"/>
      <c r="L389" s="4"/>
    </row>
    <row r="390" spans="1:12" ht="30" hidden="1">
      <c r="A390" s="576"/>
      <c r="B390" s="12"/>
      <c r="C390" s="32" t="s">
        <v>888</v>
      </c>
      <c r="D390" s="473"/>
      <c r="E390" s="123" t="s">
        <v>653</v>
      </c>
      <c r="F390" s="32"/>
      <c r="G390" s="44"/>
      <c r="J390" s="4"/>
      <c r="K390" s="4"/>
      <c r="L390" s="4"/>
    </row>
    <row r="391" spans="1:12" ht="78.75">
      <c r="A391" s="11" t="s">
        <v>1896</v>
      </c>
      <c r="B391" s="12" t="s">
        <v>890</v>
      </c>
      <c r="C391" s="333" t="s">
        <v>891</v>
      </c>
      <c r="D391" s="473">
        <v>1</v>
      </c>
      <c r="E391" s="29" t="s">
        <v>271</v>
      </c>
      <c r="F391" s="586"/>
      <c r="G391" s="44"/>
    </row>
    <row r="392" spans="1:12" ht="31.5" hidden="1">
      <c r="A392" s="20" t="s">
        <v>1899</v>
      </c>
      <c r="B392" s="12" t="s">
        <v>893</v>
      </c>
      <c r="C392" s="19"/>
      <c r="D392" s="19"/>
      <c r="E392" s="21"/>
      <c r="F392" s="19"/>
      <c r="G392" s="19"/>
      <c r="H392" s="81"/>
      <c r="I392" s="81"/>
      <c r="J392" s="4"/>
      <c r="K392" s="4"/>
      <c r="L392" s="4"/>
    </row>
    <row r="393" spans="1:12" ht="40.15" customHeight="1">
      <c r="A393" s="111" t="s">
        <v>1900</v>
      </c>
      <c r="B393" s="1305" t="s">
        <v>68</v>
      </c>
      <c r="C393" s="1306"/>
      <c r="D393" s="1306"/>
      <c r="E393" s="1306"/>
      <c r="F393" s="1306"/>
      <c r="G393" s="1307"/>
      <c r="H393" s="22">
        <f>SUM(D394:D401)</f>
        <v>2</v>
      </c>
      <c r="I393" s="22">
        <f>COUNT(D394:D401)*2</f>
        <v>4</v>
      </c>
    </row>
    <row r="394" spans="1:12" ht="47.25">
      <c r="A394" s="11" t="s">
        <v>1902</v>
      </c>
      <c r="B394" s="12" t="s">
        <v>897</v>
      </c>
      <c r="C394" s="41" t="s">
        <v>2966</v>
      </c>
      <c r="D394" s="473">
        <v>1</v>
      </c>
      <c r="E394" s="21" t="s">
        <v>648</v>
      </c>
      <c r="F394" s="19"/>
      <c r="G394" s="44"/>
    </row>
    <row r="395" spans="1:12" ht="47.25">
      <c r="A395" s="11" t="s">
        <v>1905</v>
      </c>
      <c r="B395" s="12" t="s">
        <v>901</v>
      </c>
      <c r="C395" s="16" t="s">
        <v>902</v>
      </c>
      <c r="D395" s="473">
        <v>1</v>
      </c>
      <c r="E395" s="21" t="s">
        <v>648</v>
      </c>
      <c r="F395" s="16" t="s">
        <v>903</v>
      </c>
      <c r="G395" s="44"/>
    </row>
    <row r="396" spans="1:12" ht="31.5" hidden="1">
      <c r="A396" s="576" t="s">
        <v>1907</v>
      </c>
      <c r="B396" s="12" t="s">
        <v>905</v>
      </c>
      <c r="C396" s="16" t="s">
        <v>906</v>
      </c>
      <c r="D396" s="473"/>
      <c r="E396" s="21" t="s">
        <v>648</v>
      </c>
      <c r="F396" s="16" t="s">
        <v>4052</v>
      </c>
      <c r="G396" s="44"/>
      <c r="J396" s="4"/>
      <c r="K396" s="4"/>
      <c r="L396" s="4"/>
    </row>
    <row r="397" spans="1:12" ht="31.5" hidden="1">
      <c r="A397" s="576" t="s">
        <v>1908</v>
      </c>
      <c r="B397" s="42" t="s">
        <v>909</v>
      </c>
      <c r="C397" s="200" t="s">
        <v>2967</v>
      </c>
      <c r="D397" s="473"/>
      <c r="E397" s="21" t="s">
        <v>648</v>
      </c>
      <c r="F397" s="41" t="s">
        <v>2968</v>
      </c>
      <c r="G397" s="44"/>
      <c r="J397" s="4"/>
      <c r="K397" s="4"/>
      <c r="L397" s="4"/>
    </row>
    <row r="398" spans="1:12" ht="31.5" hidden="1">
      <c r="A398" s="576" t="s">
        <v>1913</v>
      </c>
      <c r="B398" s="12" t="s">
        <v>913</v>
      </c>
      <c r="C398" s="41" t="s">
        <v>1914</v>
      </c>
      <c r="D398" s="473"/>
      <c r="E398" s="21" t="s">
        <v>369</v>
      </c>
      <c r="F398" s="41" t="s">
        <v>4053</v>
      </c>
      <c r="G398" s="44"/>
      <c r="J398" s="4"/>
      <c r="K398" s="4"/>
      <c r="L398" s="4"/>
    </row>
    <row r="399" spans="1:12" ht="135" hidden="1">
      <c r="A399" s="576" t="s">
        <v>1916</v>
      </c>
      <c r="B399" s="12" t="s">
        <v>917</v>
      </c>
      <c r="C399" s="41" t="s">
        <v>1917</v>
      </c>
      <c r="D399" s="473"/>
      <c r="E399" s="21" t="s">
        <v>648</v>
      </c>
      <c r="F399" s="41" t="s">
        <v>2717</v>
      </c>
      <c r="G399" s="44"/>
      <c r="J399" s="4"/>
      <c r="K399" s="4"/>
      <c r="L399" s="4"/>
    </row>
    <row r="400" spans="1:12" ht="30" hidden="1">
      <c r="A400" s="576"/>
      <c r="B400" s="12"/>
      <c r="C400" s="23" t="s">
        <v>920</v>
      </c>
      <c r="D400" s="473"/>
      <c r="E400" s="21" t="s">
        <v>648</v>
      </c>
      <c r="F400" s="19"/>
      <c r="G400" s="44"/>
      <c r="J400" s="4"/>
      <c r="K400" s="4"/>
      <c r="L400" s="4"/>
    </row>
    <row r="401" spans="1:12" ht="47.25" hidden="1">
      <c r="A401" s="576" t="s">
        <v>1920</v>
      </c>
      <c r="B401" s="12" t="s">
        <v>922</v>
      </c>
      <c r="C401" s="58" t="s">
        <v>2508</v>
      </c>
      <c r="D401" s="473"/>
      <c r="E401" s="21" t="s">
        <v>341</v>
      </c>
      <c r="F401" s="19"/>
      <c r="G401" s="44"/>
      <c r="J401" s="4"/>
      <c r="K401" s="4"/>
      <c r="L401" s="4"/>
    </row>
    <row r="402" spans="1:12" ht="40.15" customHeight="1">
      <c r="A402" s="111" t="s">
        <v>1921</v>
      </c>
      <c r="B402" s="1298" t="s">
        <v>66</v>
      </c>
      <c r="C402" s="1299"/>
      <c r="D402" s="1299"/>
      <c r="E402" s="1299"/>
      <c r="F402" s="1299"/>
      <c r="G402" s="1300"/>
      <c r="H402" s="22">
        <f>SUM(D403:D412)</f>
        <v>4</v>
      </c>
      <c r="I402" s="22">
        <f>COUNT(D403:D412)*2</f>
        <v>8</v>
      </c>
    </row>
    <row r="403" spans="1:12" ht="31.5">
      <c r="A403" s="11" t="s">
        <v>1922</v>
      </c>
      <c r="B403" s="12" t="s">
        <v>925</v>
      </c>
      <c r="C403" s="191" t="s">
        <v>4054</v>
      </c>
      <c r="D403" s="473">
        <v>1</v>
      </c>
      <c r="E403" s="21" t="s">
        <v>540</v>
      </c>
      <c r="F403" s="191" t="s">
        <v>2971</v>
      </c>
      <c r="G403" s="44"/>
    </row>
    <row r="404" spans="1:12" ht="30">
      <c r="A404" s="11"/>
      <c r="B404" s="12"/>
      <c r="C404" s="16" t="s">
        <v>2509</v>
      </c>
      <c r="D404" s="473">
        <v>1</v>
      </c>
      <c r="E404" s="21" t="s">
        <v>540</v>
      </c>
      <c r="F404" s="19"/>
      <c r="G404" s="44"/>
    </row>
    <row r="405" spans="1:12" ht="30" hidden="1">
      <c r="A405" s="576"/>
      <c r="B405" s="12"/>
      <c r="C405" s="191" t="s">
        <v>4055</v>
      </c>
      <c r="D405" s="473"/>
      <c r="E405" s="21" t="s">
        <v>540</v>
      </c>
      <c r="F405" s="19"/>
      <c r="G405" s="44"/>
      <c r="J405" s="4"/>
      <c r="K405" s="4"/>
      <c r="L405" s="4"/>
    </row>
    <row r="406" spans="1:12" ht="30" hidden="1">
      <c r="A406" s="576"/>
      <c r="B406" s="12"/>
      <c r="C406" s="191" t="s">
        <v>929</v>
      </c>
      <c r="D406" s="473"/>
      <c r="E406" s="21" t="s">
        <v>432</v>
      </c>
      <c r="F406" s="19"/>
      <c r="G406" s="44"/>
      <c r="J406" s="4"/>
      <c r="K406" s="4"/>
      <c r="L406" s="4"/>
    </row>
    <row r="407" spans="1:12" ht="45" hidden="1">
      <c r="A407" s="576"/>
      <c r="B407" s="12"/>
      <c r="C407" s="194" t="s">
        <v>930</v>
      </c>
      <c r="D407" s="473"/>
      <c r="E407" s="21" t="s">
        <v>540</v>
      </c>
      <c r="F407" s="19"/>
      <c r="G407" s="44"/>
      <c r="J407" s="4"/>
      <c r="K407" s="4"/>
      <c r="L407" s="4"/>
    </row>
    <row r="408" spans="1:12" ht="75">
      <c r="A408" s="11" t="s">
        <v>1923</v>
      </c>
      <c r="B408" s="12" t="s">
        <v>932</v>
      </c>
      <c r="C408" s="41" t="s">
        <v>936</v>
      </c>
      <c r="D408" s="473">
        <v>1</v>
      </c>
      <c r="E408" s="21" t="s">
        <v>934</v>
      </c>
      <c r="F408" s="16" t="s">
        <v>935</v>
      </c>
      <c r="G408" s="44"/>
    </row>
    <row r="409" spans="1:12" ht="75" hidden="1">
      <c r="A409" s="576"/>
      <c r="B409" s="12"/>
      <c r="C409" s="41" t="s">
        <v>936</v>
      </c>
      <c r="D409" s="473"/>
      <c r="E409" s="21" t="s">
        <v>648</v>
      </c>
      <c r="F409" s="41"/>
      <c r="G409" s="44"/>
      <c r="J409" s="4"/>
      <c r="K409" s="4"/>
      <c r="L409" s="4"/>
    </row>
    <row r="410" spans="1:12" ht="45">
      <c r="A410" s="11"/>
      <c r="B410" s="12"/>
      <c r="C410" s="16" t="s">
        <v>4056</v>
      </c>
      <c r="D410" s="473">
        <v>1</v>
      </c>
      <c r="E410" s="21" t="s">
        <v>540</v>
      </c>
      <c r="F410" s="16"/>
      <c r="G410" s="44"/>
    </row>
    <row r="411" spans="1:12" ht="47.25" hidden="1">
      <c r="A411" s="576" t="s">
        <v>1924</v>
      </c>
      <c r="B411" s="12" t="s">
        <v>939</v>
      </c>
      <c r="C411" s="41" t="s">
        <v>2510</v>
      </c>
      <c r="D411" s="473"/>
      <c r="E411" s="15" t="s">
        <v>432</v>
      </c>
      <c r="F411" s="19"/>
      <c r="G411" s="44"/>
      <c r="J411" s="4"/>
      <c r="K411" s="4"/>
      <c r="L411" s="4"/>
    </row>
    <row r="412" spans="1:12" ht="45" hidden="1">
      <c r="A412" s="576"/>
      <c r="B412" s="12"/>
      <c r="C412" s="41" t="s">
        <v>4057</v>
      </c>
      <c r="D412" s="473"/>
      <c r="E412" s="21" t="s">
        <v>432</v>
      </c>
      <c r="F412" s="19"/>
      <c r="G412" s="44"/>
      <c r="J412" s="4"/>
      <c r="K412" s="4"/>
      <c r="L412" s="4"/>
    </row>
    <row r="413" spans="1:12" ht="40.15" customHeight="1">
      <c r="A413" s="111" t="s">
        <v>1925</v>
      </c>
      <c r="B413" s="1305" t="s">
        <v>64</v>
      </c>
      <c r="C413" s="1306"/>
      <c r="D413" s="1306"/>
      <c r="E413" s="1306"/>
      <c r="F413" s="1306"/>
      <c r="G413" s="1307"/>
      <c r="H413" s="22">
        <f>SUM(D414:D425)</f>
        <v>2</v>
      </c>
      <c r="I413" s="22">
        <f>COUNT(D414:D425)*2</f>
        <v>4</v>
      </c>
    </row>
    <row r="414" spans="1:12" ht="60">
      <c r="A414" s="11" t="s">
        <v>1926</v>
      </c>
      <c r="B414" s="23" t="s">
        <v>943</v>
      </c>
      <c r="C414" s="41" t="s">
        <v>4059</v>
      </c>
      <c r="D414" s="477">
        <v>1</v>
      </c>
      <c r="E414" s="15" t="s">
        <v>653</v>
      </c>
      <c r="F414" s="41" t="s">
        <v>4060</v>
      </c>
      <c r="G414" s="44"/>
    </row>
    <row r="415" spans="1:12" ht="45" hidden="1">
      <c r="A415" s="576" t="s">
        <v>944</v>
      </c>
      <c r="B415" s="23" t="s">
        <v>945</v>
      </c>
      <c r="C415" s="41" t="s">
        <v>4061</v>
      </c>
      <c r="D415" s="477"/>
      <c r="E415" s="15" t="s">
        <v>653</v>
      </c>
      <c r="F415" s="41"/>
      <c r="G415" s="44"/>
      <c r="J415" s="4"/>
      <c r="K415" s="4"/>
      <c r="L415" s="4"/>
    </row>
    <row r="416" spans="1:12" ht="34.5" hidden="1" customHeight="1">
      <c r="A416" s="576"/>
      <c r="B416" s="23"/>
      <c r="C416" s="41" t="s">
        <v>4062</v>
      </c>
      <c r="D416" s="477"/>
      <c r="E416" s="15" t="s">
        <v>653</v>
      </c>
      <c r="F416" s="41"/>
      <c r="G416" s="44"/>
      <c r="J416" s="4"/>
      <c r="K416" s="4"/>
      <c r="L416" s="4"/>
    </row>
    <row r="417" spans="1:12" ht="30" hidden="1">
      <c r="A417" s="576"/>
      <c r="B417" s="23"/>
      <c r="C417" s="41" t="s">
        <v>4063</v>
      </c>
      <c r="D417" s="477"/>
      <c r="E417" s="15" t="s">
        <v>653</v>
      </c>
      <c r="F417" s="41"/>
      <c r="G417" s="44"/>
      <c r="J417" s="4"/>
      <c r="K417" s="4"/>
      <c r="L417" s="4"/>
    </row>
    <row r="418" spans="1:12" ht="30" hidden="1">
      <c r="A418" s="576"/>
      <c r="B418" s="23"/>
      <c r="C418" s="41" t="s">
        <v>4064</v>
      </c>
      <c r="D418" s="477"/>
      <c r="E418" s="15" t="s">
        <v>653</v>
      </c>
      <c r="F418" s="41"/>
      <c r="G418" s="44"/>
      <c r="J418" s="4"/>
      <c r="K418" s="4"/>
      <c r="L418" s="4"/>
    </row>
    <row r="419" spans="1:12" ht="45" hidden="1">
      <c r="A419" s="576"/>
      <c r="B419" s="23"/>
      <c r="C419" s="41" t="s">
        <v>4065</v>
      </c>
      <c r="D419" s="477"/>
      <c r="E419" s="15" t="s">
        <v>653</v>
      </c>
      <c r="F419" s="194" t="s">
        <v>4066</v>
      </c>
      <c r="G419" s="44"/>
      <c r="J419" s="4"/>
      <c r="K419" s="4"/>
      <c r="L419" s="4"/>
    </row>
    <row r="420" spans="1:12" ht="45" hidden="1">
      <c r="A420" s="576"/>
      <c r="B420" s="23"/>
      <c r="C420" s="41" t="s">
        <v>4067</v>
      </c>
      <c r="D420" s="477"/>
      <c r="E420" s="15" t="s">
        <v>653</v>
      </c>
      <c r="F420" s="41"/>
      <c r="G420" s="44"/>
      <c r="J420" s="4"/>
      <c r="K420" s="4"/>
      <c r="L420" s="4"/>
    </row>
    <row r="421" spans="1:12" ht="78.75">
      <c r="A421" s="11" t="s">
        <v>1927</v>
      </c>
      <c r="B421" s="92" t="s">
        <v>947</v>
      </c>
      <c r="C421" s="41" t="s">
        <v>4068</v>
      </c>
      <c r="D421" s="477">
        <v>1</v>
      </c>
      <c r="E421" s="15" t="s">
        <v>653</v>
      </c>
      <c r="F421" s="41" t="s">
        <v>4069</v>
      </c>
      <c r="G421" s="44"/>
    </row>
    <row r="422" spans="1:12" ht="25.5" hidden="1" customHeight="1">
      <c r="A422" s="576"/>
      <c r="B422" s="92"/>
      <c r="C422" s="41" t="s">
        <v>4070</v>
      </c>
      <c r="D422" s="477"/>
      <c r="E422" s="15" t="s">
        <v>653</v>
      </c>
      <c r="F422" s="41"/>
      <c r="G422" s="44"/>
      <c r="J422" s="4"/>
      <c r="K422" s="4"/>
      <c r="L422" s="4"/>
    </row>
    <row r="423" spans="1:12" ht="23.25" hidden="1" customHeight="1">
      <c r="A423" s="576"/>
      <c r="B423" s="92"/>
      <c r="C423" s="41" t="s">
        <v>4071</v>
      </c>
      <c r="D423" s="477"/>
      <c r="E423" s="15" t="s">
        <v>653</v>
      </c>
      <c r="F423" s="41"/>
      <c r="G423" s="44"/>
      <c r="J423" s="4"/>
      <c r="K423" s="4"/>
      <c r="L423" s="4"/>
    </row>
    <row r="424" spans="1:12" ht="15.75" hidden="1">
      <c r="A424" s="576"/>
      <c r="B424" s="92"/>
      <c r="C424" s="41" t="s">
        <v>4072</v>
      </c>
      <c r="D424" s="477"/>
      <c r="E424" s="15" t="s">
        <v>653</v>
      </c>
      <c r="F424" s="41"/>
      <c r="G424" s="44"/>
      <c r="J424" s="4"/>
      <c r="K424" s="4"/>
      <c r="L424" s="4"/>
    </row>
    <row r="425" spans="1:12" ht="60" hidden="1">
      <c r="A425" s="576"/>
      <c r="B425" s="92"/>
      <c r="C425" s="197" t="s">
        <v>4073</v>
      </c>
      <c r="D425" s="477"/>
      <c r="E425" s="15" t="s">
        <v>653</v>
      </c>
      <c r="F425" s="41" t="s">
        <v>4074</v>
      </c>
      <c r="G425" s="44"/>
      <c r="J425" s="4"/>
      <c r="K425" s="4"/>
      <c r="L425" s="4"/>
    </row>
    <row r="426" spans="1:12" ht="40.15" customHeight="1">
      <c r="A426" s="95" t="s">
        <v>2513</v>
      </c>
      <c r="B426" s="1298" t="s">
        <v>62</v>
      </c>
      <c r="C426" s="1299"/>
      <c r="D426" s="1299"/>
      <c r="E426" s="1299"/>
      <c r="F426" s="1299"/>
      <c r="G426" s="1300"/>
      <c r="H426" s="22">
        <f>SUM(D427:D432)</f>
        <v>2</v>
      </c>
      <c r="I426" s="22">
        <f>COUNT(D427:D432)*2</f>
        <v>4</v>
      </c>
    </row>
    <row r="427" spans="1:12" ht="31.5" hidden="1">
      <c r="A427" s="20" t="s">
        <v>1929</v>
      </c>
      <c r="B427" s="12" t="s">
        <v>949</v>
      </c>
      <c r="C427" s="19"/>
      <c r="D427" s="19"/>
      <c r="E427" s="21"/>
      <c r="F427" s="19"/>
      <c r="G427" s="19"/>
      <c r="H427" s="81"/>
      <c r="I427" s="81"/>
      <c r="J427" s="4"/>
      <c r="K427" s="4"/>
      <c r="L427" s="4"/>
    </row>
    <row r="428" spans="1:12" ht="31.5" hidden="1">
      <c r="A428" s="20" t="s">
        <v>1930</v>
      </c>
      <c r="B428" s="12" t="s">
        <v>956</v>
      </c>
      <c r="C428" s="19"/>
      <c r="D428" s="19"/>
      <c r="E428" s="21"/>
      <c r="F428" s="19"/>
      <c r="G428" s="19"/>
      <c r="H428" s="81"/>
      <c r="I428" s="81"/>
      <c r="J428" s="4"/>
      <c r="K428" s="4"/>
      <c r="L428" s="4"/>
    </row>
    <row r="429" spans="1:12" ht="31.5">
      <c r="A429" s="11" t="s">
        <v>2514</v>
      </c>
      <c r="B429" s="12" t="s">
        <v>962</v>
      </c>
      <c r="C429" s="16" t="s">
        <v>968</v>
      </c>
      <c r="D429" s="473">
        <v>1</v>
      </c>
      <c r="E429" s="29" t="s">
        <v>540</v>
      </c>
      <c r="F429" s="19"/>
      <c r="G429" s="44"/>
    </row>
    <row r="430" spans="1:12" ht="30">
      <c r="A430" s="11"/>
      <c r="B430" s="12"/>
      <c r="C430" s="16" t="s">
        <v>967</v>
      </c>
      <c r="D430" s="473">
        <v>1</v>
      </c>
      <c r="E430" s="21" t="s">
        <v>540</v>
      </c>
      <c r="F430" s="19"/>
      <c r="G430" s="44"/>
    </row>
    <row r="431" spans="1:12" ht="63" hidden="1">
      <c r="A431" s="20" t="s">
        <v>1931</v>
      </c>
      <c r="B431" s="42" t="s">
        <v>970</v>
      </c>
      <c r="C431" s="19"/>
      <c r="D431" s="19"/>
      <c r="E431" s="21"/>
      <c r="F431" s="19"/>
      <c r="G431" s="19"/>
      <c r="H431" s="81"/>
      <c r="I431" s="81"/>
      <c r="J431" s="4"/>
      <c r="K431" s="4"/>
      <c r="L431" s="4"/>
    </row>
    <row r="432" spans="1:12" ht="31.5" hidden="1">
      <c r="A432" s="20" t="s">
        <v>1933</v>
      </c>
      <c r="B432" s="12" t="s">
        <v>981</v>
      </c>
      <c r="C432" s="19"/>
      <c r="D432" s="19"/>
      <c r="E432" s="21"/>
      <c r="F432" s="19"/>
      <c r="G432" s="19"/>
      <c r="H432" s="81"/>
      <c r="I432" s="81"/>
      <c r="J432" s="4"/>
      <c r="K432" s="4"/>
      <c r="L432" s="4"/>
    </row>
    <row r="433" spans="1:12" ht="40.15" customHeight="1">
      <c r="A433" s="111" t="s">
        <v>1934</v>
      </c>
      <c r="B433" s="1305" t="s">
        <v>60</v>
      </c>
      <c r="C433" s="1306"/>
      <c r="D433" s="1306"/>
      <c r="E433" s="1306"/>
      <c r="F433" s="1306"/>
      <c r="G433" s="1307"/>
      <c r="H433" s="22">
        <f>SUM(D434:D436)</f>
        <v>2</v>
      </c>
      <c r="I433" s="22">
        <f>COUNT(D434:D436)*2</f>
        <v>4</v>
      </c>
    </row>
    <row r="434" spans="1:12" ht="45">
      <c r="A434" s="11" t="s">
        <v>1935</v>
      </c>
      <c r="B434" s="92" t="s">
        <v>990</v>
      </c>
      <c r="C434" s="16" t="s">
        <v>991</v>
      </c>
      <c r="D434" s="473">
        <v>1</v>
      </c>
      <c r="E434" s="21" t="s">
        <v>341</v>
      </c>
      <c r="F434" s="19"/>
      <c r="G434" s="44"/>
    </row>
    <row r="435" spans="1:12" ht="31.5" hidden="1">
      <c r="A435" s="20" t="s">
        <v>992</v>
      </c>
      <c r="B435" s="92" t="s">
        <v>993</v>
      </c>
      <c r="C435" s="19"/>
      <c r="D435" s="44"/>
      <c r="E435" s="21"/>
      <c r="F435" s="19"/>
      <c r="G435" s="19"/>
      <c r="H435" s="81"/>
      <c r="I435" s="81"/>
      <c r="J435" s="4"/>
      <c r="K435" s="4"/>
      <c r="L435" s="4"/>
    </row>
    <row r="436" spans="1:12" ht="31.5">
      <c r="A436" s="11" t="s">
        <v>1936</v>
      </c>
      <c r="B436" s="92" t="s">
        <v>995</v>
      </c>
      <c r="C436" s="41" t="s">
        <v>4075</v>
      </c>
      <c r="D436" s="473">
        <v>1</v>
      </c>
      <c r="E436" s="21" t="s">
        <v>540</v>
      </c>
      <c r="F436" s="19"/>
      <c r="G436" s="44"/>
    </row>
    <row r="437" spans="1:12" ht="40.15" customHeight="1">
      <c r="A437" s="111" t="s">
        <v>1939</v>
      </c>
      <c r="B437" s="1305" t="s">
        <v>58</v>
      </c>
      <c r="C437" s="1306"/>
      <c r="D437" s="1306"/>
      <c r="E437" s="1306"/>
      <c r="F437" s="1306"/>
      <c r="G437" s="1307"/>
      <c r="H437" s="22">
        <f>SUM(D438:D451)</f>
        <v>1</v>
      </c>
      <c r="I437" s="22">
        <f>COUNT(D438:D451)*2</f>
        <v>2</v>
      </c>
    </row>
    <row r="438" spans="1:12" ht="47.25" hidden="1">
      <c r="A438" s="20" t="s">
        <v>997</v>
      </c>
      <c r="B438" s="92" t="s">
        <v>998</v>
      </c>
      <c r="C438" s="19"/>
      <c r="D438" s="19"/>
      <c r="E438" s="21"/>
      <c r="F438" s="19"/>
      <c r="G438" s="19"/>
      <c r="H438" s="81"/>
      <c r="I438" s="81"/>
      <c r="J438" s="4"/>
      <c r="K438" s="4"/>
      <c r="L438" s="4"/>
    </row>
    <row r="439" spans="1:12" ht="31.5" hidden="1">
      <c r="A439" s="20" t="s">
        <v>999</v>
      </c>
      <c r="B439" s="92" t="s">
        <v>1000</v>
      </c>
      <c r="C439" s="19"/>
      <c r="D439" s="19"/>
      <c r="E439" s="21"/>
      <c r="F439" s="19"/>
      <c r="G439" s="19"/>
      <c r="H439" s="81"/>
      <c r="I439" s="81"/>
      <c r="J439" s="4"/>
      <c r="K439" s="4"/>
      <c r="L439" s="4"/>
    </row>
    <row r="440" spans="1:12" ht="31.5" hidden="1">
      <c r="A440" s="20" t="s">
        <v>1001</v>
      </c>
      <c r="B440" s="92" t="s">
        <v>1002</v>
      </c>
      <c r="C440" s="19"/>
      <c r="D440" s="19"/>
      <c r="E440" s="21"/>
      <c r="F440" s="19"/>
      <c r="G440" s="19"/>
      <c r="H440" s="81"/>
      <c r="I440" s="81"/>
      <c r="J440" s="4"/>
      <c r="K440" s="4"/>
      <c r="L440" s="4"/>
    </row>
    <row r="441" spans="1:12" ht="31.5" hidden="1">
      <c r="A441" s="20" t="s">
        <v>1003</v>
      </c>
      <c r="B441" s="92" t="s">
        <v>1004</v>
      </c>
      <c r="C441" s="19"/>
      <c r="D441" s="19"/>
      <c r="E441" s="21"/>
      <c r="F441" s="19"/>
      <c r="G441" s="19"/>
      <c r="H441" s="81"/>
      <c r="I441" s="81"/>
      <c r="J441" s="4"/>
      <c r="K441" s="4"/>
      <c r="L441" s="4"/>
    </row>
    <row r="442" spans="1:12" ht="47.25" hidden="1">
      <c r="A442" s="20" t="s">
        <v>1940</v>
      </c>
      <c r="B442" s="92" t="s">
        <v>1006</v>
      </c>
      <c r="C442" s="19"/>
      <c r="D442" s="19"/>
      <c r="E442" s="21"/>
      <c r="F442" s="19"/>
      <c r="G442" s="19"/>
      <c r="H442" s="81"/>
      <c r="I442" s="81"/>
      <c r="J442" s="4"/>
      <c r="K442" s="4"/>
      <c r="L442" s="4"/>
    </row>
    <row r="443" spans="1:12" ht="31.5" hidden="1">
      <c r="A443" s="20" t="s">
        <v>1007</v>
      </c>
      <c r="B443" s="92" t="s">
        <v>1008</v>
      </c>
      <c r="C443" s="19"/>
      <c r="D443" s="19"/>
      <c r="E443" s="21"/>
      <c r="F443" s="19"/>
      <c r="G443" s="19"/>
      <c r="H443" s="81"/>
      <c r="I443" s="81"/>
      <c r="J443" s="4"/>
      <c r="K443" s="4"/>
      <c r="L443" s="4"/>
    </row>
    <row r="444" spans="1:12" ht="31.5" hidden="1">
      <c r="A444" s="20" t="s">
        <v>1009</v>
      </c>
      <c r="B444" s="92" t="s">
        <v>1010</v>
      </c>
      <c r="C444" s="19"/>
      <c r="D444" s="19"/>
      <c r="E444" s="21"/>
      <c r="F444" s="19"/>
      <c r="G444" s="19"/>
      <c r="H444" s="81"/>
      <c r="I444" s="81"/>
      <c r="J444" s="4"/>
      <c r="K444" s="4"/>
      <c r="L444" s="4"/>
    </row>
    <row r="445" spans="1:12" ht="45" hidden="1">
      <c r="A445" s="576" t="s">
        <v>1011</v>
      </c>
      <c r="B445" s="12" t="s">
        <v>1012</v>
      </c>
      <c r="C445" s="41" t="s">
        <v>1013</v>
      </c>
      <c r="D445" s="473"/>
      <c r="E445" s="21" t="s">
        <v>653</v>
      </c>
      <c r="F445" s="19"/>
      <c r="G445" s="44"/>
      <c r="J445" s="4"/>
      <c r="K445" s="4"/>
      <c r="L445" s="4"/>
    </row>
    <row r="446" spans="1:12" ht="31.5" hidden="1">
      <c r="A446" s="576" t="s">
        <v>1014</v>
      </c>
      <c r="B446" s="12" t="s">
        <v>1015</v>
      </c>
      <c r="C446" s="41" t="s">
        <v>1016</v>
      </c>
      <c r="D446" s="473"/>
      <c r="E446" s="21" t="s">
        <v>648</v>
      </c>
      <c r="F446" s="19"/>
      <c r="G446" s="44"/>
      <c r="J446" s="4"/>
      <c r="K446" s="4"/>
      <c r="L446" s="4"/>
    </row>
    <row r="447" spans="1:12" ht="30" hidden="1">
      <c r="A447" s="576"/>
      <c r="B447" s="12"/>
      <c r="C447" s="41" t="s">
        <v>1017</v>
      </c>
      <c r="D447" s="473"/>
      <c r="E447" s="21" t="s">
        <v>271</v>
      </c>
      <c r="F447" s="19"/>
      <c r="G447" s="44"/>
      <c r="J447" s="4"/>
      <c r="K447" s="4"/>
      <c r="L447" s="4"/>
    </row>
    <row r="448" spans="1:12" ht="45" hidden="1">
      <c r="A448" s="576"/>
      <c r="B448" s="12"/>
      <c r="C448" s="41" t="s">
        <v>1018</v>
      </c>
      <c r="D448" s="473"/>
      <c r="E448" s="21" t="s">
        <v>648</v>
      </c>
      <c r="F448" s="19"/>
      <c r="G448" s="44"/>
      <c r="J448" s="4"/>
      <c r="K448" s="4"/>
      <c r="L448" s="4"/>
    </row>
    <row r="449" spans="1:12" ht="45" hidden="1">
      <c r="A449" s="576"/>
      <c r="B449" s="12"/>
      <c r="C449" s="41" t="s">
        <v>1019</v>
      </c>
      <c r="D449" s="473"/>
      <c r="E449" s="21" t="s">
        <v>540</v>
      </c>
      <c r="F449" s="19"/>
      <c r="G449" s="44"/>
      <c r="J449" s="4"/>
      <c r="K449" s="4"/>
      <c r="L449" s="4"/>
    </row>
    <row r="450" spans="1:12" ht="30" hidden="1">
      <c r="A450" s="576"/>
      <c r="B450" s="12"/>
      <c r="C450" s="194" t="s">
        <v>2516</v>
      </c>
      <c r="D450" s="473"/>
      <c r="E450" s="21" t="s">
        <v>648</v>
      </c>
      <c r="F450" s="19"/>
      <c r="G450" s="44"/>
      <c r="J450" s="4"/>
      <c r="K450" s="4"/>
      <c r="L450" s="4"/>
    </row>
    <row r="451" spans="1:12" ht="60">
      <c r="A451" s="11" t="s">
        <v>1021</v>
      </c>
      <c r="B451" s="12" t="s">
        <v>1022</v>
      </c>
      <c r="C451" s="41" t="s">
        <v>1023</v>
      </c>
      <c r="D451" s="473">
        <v>1</v>
      </c>
      <c r="E451" s="21" t="s">
        <v>648</v>
      </c>
      <c r="F451" s="19"/>
      <c r="G451" s="44"/>
    </row>
    <row r="452" spans="1:12" ht="40.15" hidden="1" customHeight="1">
      <c r="A452" s="678" t="s">
        <v>57</v>
      </c>
      <c r="B452" s="1305" t="s">
        <v>56</v>
      </c>
      <c r="C452" s="1306"/>
      <c r="D452" s="1306"/>
      <c r="E452" s="1306"/>
      <c r="F452" s="1306"/>
      <c r="G452" s="1307"/>
      <c r="H452" s="22">
        <f>SUM(D453)</f>
        <v>0</v>
      </c>
      <c r="I452" s="22">
        <f>COUNT(D453)*2</f>
        <v>0</v>
      </c>
      <c r="J452" s="4"/>
      <c r="K452" s="4"/>
      <c r="L452" s="4"/>
    </row>
    <row r="453" spans="1:12" ht="47.25" hidden="1">
      <c r="A453" s="576" t="s">
        <v>1024</v>
      </c>
      <c r="B453" s="92" t="s">
        <v>1025</v>
      </c>
      <c r="C453" s="41" t="s">
        <v>2519</v>
      </c>
      <c r="D453" s="473"/>
      <c r="E453" s="21" t="s">
        <v>540</v>
      </c>
      <c r="F453" s="19"/>
      <c r="G453" s="44"/>
      <c r="J453" s="4"/>
      <c r="K453" s="4"/>
      <c r="L453" s="4"/>
    </row>
    <row r="454" spans="1:12" ht="47.25" hidden="1">
      <c r="A454" s="20" t="s">
        <v>1026</v>
      </c>
      <c r="B454" s="92" t="s">
        <v>1027</v>
      </c>
      <c r="C454" s="19"/>
      <c r="D454" s="19"/>
      <c r="E454" s="21"/>
      <c r="F454" s="19"/>
      <c r="G454" s="19"/>
      <c r="H454" s="81"/>
      <c r="I454" s="81"/>
      <c r="J454" s="4"/>
      <c r="K454" s="4"/>
      <c r="L454" s="4"/>
    </row>
    <row r="455" spans="1:12" ht="47.25" hidden="1">
      <c r="A455" s="20" t="s">
        <v>1028</v>
      </c>
      <c r="B455" s="92" t="s">
        <v>1029</v>
      </c>
      <c r="C455" s="19"/>
      <c r="D455" s="19"/>
      <c r="E455" s="21"/>
      <c r="F455" s="19"/>
      <c r="G455" s="19"/>
      <c r="H455" s="81"/>
      <c r="I455" s="81"/>
      <c r="J455" s="4"/>
      <c r="K455" s="4"/>
      <c r="L455" s="4"/>
    </row>
    <row r="456" spans="1:12" ht="40.15" hidden="1" customHeight="1">
      <c r="A456" s="137" t="s">
        <v>1947</v>
      </c>
      <c r="B456" s="1305" t="s">
        <v>54</v>
      </c>
      <c r="C456" s="1306"/>
      <c r="D456" s="1306"/>
      <c r="E456" s="1306"/>
      <c r="F456" s="1306"/>
      <c r="G456" s="1307"/>
      <c r="H456" s="81">
        <f>SUM(D457:D460)</f>
        <v>0</v>
      </c>
      <c r="I456" s="81">
        <f>COUNT(D457:D460)*2</f>
        <v>0</v>
      </c>
      <c r="J456" s="4"/>
      <c r="K456" s="4"/>
      <c r="L456" s="4"/>
    </row>
    <row r="457" spans="1:12" ht="31.5" hidden="1">
      <c r="A457" s="20" t="s">
        <v>1949</v>
      </c>
      <c r="B457" s="92" t="s">
        <v>1031</v>
      </c>
      <c r="C457" s="19"/>
      <c r="D457" s="19"/>
      <c r="E457" s="21"/>
      <c r="F457" s="19"/>
      <c r="G457" s="19"/>
      <c r="H457" s="81"/>
      <c r="I457" s="81"/>
      <c r="J457" s="4"/>
      <c r="K457" s="4"/>
      <c r="L457" s="4"/>
    </row>
    <row r="458" spans="1:12" ht="31.5" hidden="1">
      <c r="A458" s="20" t="s">
        <v>1036</v>
      </c>
      <c r="B458" s="92" t="s">
        <v>1037</v>
      </c>
      <c r="C458" s="19"/>
      <c r="D458" s="19"/>
      <c r="E458" s="21"/>
      <c r="F458" s="19"/>
      <c r="G458" s="19"/>
      <c r="H458" s="81"/>
      <c r="I458" s="81"/>
      <c r="J458" s="4"/>
      <c r="K458" s="4"/>
      <c r="L458" s="4"/>
    </row>
    <row r="459" spans="1:12" ht="31.5" hidden="1">
      <c r="A459" s="20" t="s">
        <v>1038</v>
      </c>
      <c r="B459" s="92" t="s">
        <v>1039</v>
      </c>
      <c r="C459" s="19"/>
      <c r="D459" s="19"/>
      <c r="E459" s="21"/>
      <c r="F459" s="19"/>
      <c r="G459" s="19"/>
      <c r="H459" s="81"/>
      <c r="I459" s="81"/>
      <c r="J459" s="4"/>
      <c r="K459" s="4"/>
      <c r="L459" s="4"/>
    </row>
    <row r="460" spans="1:12" ht="47.25" hidden="1">
      <c r="A460" s="20" t="s">
        <v>1040</v>
      </c>
      <c r="B460" s="92" t="s">
        <v>1041</v>
      </c>
      <c r="C460" s="19"/>
      <c r="D460" s="19"/>
      <c r="E460" s="21"/>
      <c r="F460" s="19"/>
      <c r="G460" s="19"/>
      <c r="H460" s="81"/>
      <c r="I460" s="81"/>
      <c r="J460" s="4"/>
      <c r="K460" s="4"/>
      <c r="L460" s="4"/>
    </row>
    <row r="461" spans="1:12" ht="27.75" hidden="1" customHeight="1">
      <c r="A461" s="576"/>
      <c r="B461" s="1376" t="s">
        <v>4621</v>
      </c>
      <c r="C461" s="1315"/>
      <c r="D461" s="1582"/>
      <c r="E461" s="1315"/>
      <c r="F461" s="1315"/>
      <c r="G461" s="1315"/>
      <c r="J461" s="4"/>
      <c r="K461" s="4"/>
      <c r="L461" s="4"/>
    </row>
    <row r="462" spans="1:12" ht="40.15" customHeight="1">
      <c r="A462" s="111" t="s">
        <v>1954</v>
      </c>
      <c r="B462" s="1298" t="s">
        <v>52</v>
      </c>
      <c r="C462" s="1299"/>
      <c r="D462" s="1299"/>
      <c r="E462" s="1299"/>
      <c r="F462" s="1299"/>
      <c r="G462" s="1300"/>
      <c r="H462" s="22">
        <f>SUM(D463:D468)</f>
        <v>3</v>
      </c>
      <c r="I462" s="22">
        <f>COUNT(D463:D468)*2</f>
        <v>6</v>
      </c>
    </row>
    <row r="463" spans="1:12" ht="47.25">
      <c r="A463" s="11" t="s">
        <v>2522</v>
      </c>
      <c r="B463" s="12" t="s">
        <v>1043</v>
      </c>
      <c r="C463" s="41" t="s">
        <v>4076</v>
      </c>
      <c r="D463" s="473">
        <v>1</v>
      </c>
      <c r="E463" s="21" t="s">
        <v>420</v>
      </c>
      <c r="F463" s="19"/>
      <c r="G463" s="44"/>
    </row>
    <row r="464" spans="1:12" ht="90" hidden="1">
      <c r="A464" s="576"/>
      <c r="B464" s="12"/>
      <c r="C464" s="200" t="s">
        <v>4077</v>
      </c>
      <c r="D464" s="473"/>
      <c r="E464" s="21" t="s">
        <v>653</v>
      </c>
      <c r="F464" s="19"/>
      <c r="G464" s="44"/>
      <c r="J464" s="4"/>
      <c r="K464" s="4"/>
      <c r="L464" s="4"/>
    </row>
    <row r="465" spans="1:12" ht="30" hidden="1">
      <c r="A465" s="576"/>
      <c r="B465" s="12"/>
      <c r="C465" s="16" t="s">
        <v>1045</v>
      </c>
      <c r="D465" s="473"/>
      <c r="E465" s="21" t="s">
        <v>648</v>
      </c>
      <c r="F465" s="19"/>
      <c r="G465" s="44"/>
      <c r="J465" s="4"/>
      <c r="K465" s="4"/>
      <c r="L465" s="4"/>
    </row>
    <row r="466" spans="1:12" ht="47.25">
      <c r="A466" s="11" t="s">
        <v>1955</v>
      </c>
      <c r="B466" s="12" t="s">
        <v>1047</v>
      </c>
      <c r="C466" s="41" t="s">
        <v>2525</v>
      </c>
      <c r="D466" s="473">
        <v>1</v>
      </c>
      <c r="E466" s="21" t="s">
        <v>540</v>
      </c>
      <c r="F466" s="19"/>
      <c r="G466" s="44"/>
    </row>
    <row r="467" spans="1:12" ht="70.5" customHeight="1">
      <c r="A467" s="11"/>
      <c r="B467" s="12"/>
      <c r="C467" s="41" t="s">
        <v>2523</v>
      </c>
      <c r="D467" s="473">
        <v>1</v>
      </c>
      <c r="E467" s="21" t="s">
        <v>540</v>
      </c>
      <c r="F467" s="19"/>
      <c r="G467" s="44"/>
    </row>
    <row r="468" spans="1:12" ht="78.75" hidden="1">
      <c r="A468" s="20" t="s">
        <v>1054</v>
      </c>
      <c r="B468" s="12" t="s">
        <v>1059</v>
      </c>
      <c r="C468" s="19"/>
      <c r="D468" s="19"/>
      <c r="E468" s="21"/>
      <c r="F468" s="19"/>
      <c r="G468" s="19"/>
      <c r="H468" s="81"/>
      <c r="I468" s="81"/>
      <c r="J468" s="4"/>
      <c r="K468" s="4"/>
      <c r="L468" s="4"/>
    </row>
    <row r="469" spans="1:12" ht="40.15" hidden="1" customHeight="1">
      <c r="A469" s="137" t="s">
        <v>51</v>
      </c>
      <c r="B469" s="1305" t="s">
        <v>50</v>
      </c>
      <c r="C469" s="1306"/>
      <c r="D469" s="1306"/>
      <c r="E469" s="1306"/>
      <c r="F469" s="1306"/>
      <c r="G469" s="1307"/>
      <c r="H469" s="81">
        <f>SUM(D470:D475)</f>
        <v>0</v>
      </c>
      <c r="I469" s="81">
        <f>COUNT(D470:D475)*2</f>
        <v>0</v>
      </c>
      <c r="J469" s="4"/>
      <c r="K469" s="4"/>
      <c r="L469" s="4"/>
    </row>
    <row r="470" spans="1:12" ht="47.25" hidden="1">
      <c r="A470" s="20" t="s">
        <v>1060</v>
      </c>
      <c r="B470" s="92" t="s">
        <v>1061</v>
      </c>
      <c r="C470" s="92"/>
      <c r="D470" s="19"/>
      <c r="E470" s="21"/>
      <c r="F470" s="19"/>
      <c r="G470" s="19"/>
      <c r="H470" s="81"/>
      <c r="I470" s="81"/>
      <c r="J470" s="4"/>
      <c r="K470" s="4"/>
      <c r="L470" s="4"/>
    </row>
    <row r="471" spans="1:12" ht="63" hidden="1">
      <c r="A471" s="20" t="s">
        <v>1062</v>
      </c>
      <c r="B471" s="92" t="s">
        <v>1063</v>
      </c>
      <c r="C471" s="19"/>
      <c r="D471" s="19"/>
      <c r="E471" s="21"/>
      <c r="F471" s="19"/>
      <c r="G471" s="19"/>
      <c r="H471" s="81"/>
      <c r="I471" s="81"/>
      <c r="J471" s="4"/>
      <c r="K471" s="4"/>
      <c r="L471" s="4"/>
    </row>
    <row r="472" spans="1:12" ht="63" hidden="1">
      <c r="A472" s="20" t="s">
        <v>1064</v>
      </c>
      <c r="B472" s="92" t="s">
        <v>1065</v>
      </c>
      <c r="C472" s="19"/>
      <c r="D472" s="19"/>
      <c r="E472" s="21"/>
      <c r="F472" s="19"/>
      <c r="G472" s="19"/>
      <c r="H472" s="81"/>
      <c r="I472" s="81"/>
      <c r="J472" s="4"/>
      <c r="K472" s="4"/>
      <c r="L472" s="4"/>
    </row>
    <row r="473" spans="1:12" ht="78.75" hidden="1">
      <c r="A473" s="20" t="s">
        <v>1066</v>
      </c>
      <c r="B473" s="92" t="s">
        <v>1067</v>
      </c>
      <c r="C473" s="19"/>
      <c r="D473" s="19"/>
      <c r="E473" s="21"/>
      <c r="F473" s="19"/>
      <c r="G473" s="19"/>
      <c r="H473" s="81"/>
      <c r="I473" s="81"/>
      <c r="J473" s="4"/>
      <c r="K473" s="4"/>
      <c r="L473" s="4"/>
    </row>
    <row r="474" spans="1:12" ht="63" hidden="1">
      <c r="A474" s="20" t="s">
        <v>1068</v>
      </c>
      <c r="B474" s="92" t="s">
        <v>1069</v>
      </c>
      <c r="C474" s="19"/>
      <c r="D474" s="19"/>
      <c r="E474" s="21"/>
      <c r="F474" s="19"/>
      <c r="G474" s="19"/>
      <c r="H474" s="81"/>
      <c r="I474" s="81"/>
      <c r="J474" s="4"/>
      <c r="K474" s="4"/>
      <c r="L474" s="4"/>
    </row>
    <row r="475" spans="1:12" ht="45" hidden="1">
      <c r="A475" s="20" t="s">
        <v>1070</v>
      </c>
      <c r="B475" s="23" t="s">
        <v>1071</v>
      </c>
      <c r="C475" s="19"/>
      <c r="D475" s="19"/>
      <c r="E475" s="21"/>
      <c r="F475" s="19"/>
      <c r="G475" s="19"/>
      <c r="H475" s="81"/>
      <c r="I475" s="81"/>
      <c r="J475" s="4"/>
      <c r="K475" s="4"/>
      <c r="L475" s="4"/>
    </row>
    <row r="476" spans="1:12" ht="40.15" hidden="1" customHeight="1">
      <c r="A476" s="137" t="s">
        <v>49</v>
      </c>
      <c r="B476" s="1305" t="s">
        <v>48</v>
      </c>
      <c r="C476" s="1306"/>
      <c r="D476" s="1306"/>
      <c r="E476" s="1306"/>
      <c r="F476" s="1306"/>
      <c r="G476" s="1307"/>
      <c r="H476" s="81">
        <f>SUM(D477:D487)</f>
        <v>0</v>
      </c>
      <c r="I476" s="81">
        <f>COUNT(D477:D487)*2</f>
        <v>0</v>
      </c>
      <c r="J476" s="4"/>
      <c r="K476" s="4"/>
      <c r="L476" s="4"/>
    </row>
    <row r="477" spans="1:12" ht="75" hidden="1">
      <c r="A477" s="20" t="s">
        <v>1072</v>
      </c>
      <c r="B477" s="16" t="s">
        <v>1964</v>
      </c>
      <c r="C477" s="21"/>
      <c r="D477" s="21"/>
      <c r="E477" s="21"/>
      <c r="F477" s="21"/>
      <c r="G477" s="388"/>
      <c r="H477" s="81"/>
      <c r="I477" s="81"/>
      <c r="J477" s="4"/>
      <c r="K477" s="4"/>
      <c r="L477" s="4"/>
    </row>
    <row r="478" spans="1:12" ht="45" hidden="1">
      <c r="A478" s="20" t="s">
        <v>1073</v>
      </c>
      <c r="B478" s="16" t="s">
        <v>1975</v>
      </c>
      <c r="C478" s="21"/>
      <c r="D478" s="21"/>
      <c r="E478" s="21"/>
      <c r="F478" s="21"/>
      <c r="G478" s="388"/>
      <c r="H478" s="81"/>
      <c r="I478" s="81"/>
      <c r="J478" s="4"/>
      <c r="K478" s="4"/>
      <c r="L478" s="4"/>
    </row>
    <row r="479" spans="1:12" ht="45" hidden="1">
      <c r="A479" s="20" t="s">
        <v>1075</v>
      </c>
      <c r="B479" s="147" t="s">
        <v>1985</v>
      </c>
      <c r="C479" s="21"/>
      <c r="D479" s="21"/>
      <c r="E479" s="21"/>
      <c r="F479" s="21"/>
      <c r="G479" s="388"/>
      <c r="H479" s="81"/>
      <c r="I479" s="81"/>
      <c r="J479" s="4"/>
      <c r="K479" s="4"/>
      <c r="L479" s="4"/>
    </row>
    <row r="480" spans="1:12" ht="45" hidden="1">
      <c r="A480" s="20" t="s">
        <v>1076</v>
      </c>
      <c r="B480" s="16" t="s">
        <v>1074</v>
      </c>
      <c r="C480" s="21"/>
      <c r="D480" s="21"/>
      <c r="E480" s="21"/>
      <c r="F480" s="21"/>
      <c r="G480" s="388"/>
      <c r="H480" s="81"/>
      <c r="I480" s="81"/>
      <c r="J480" s="4"/>
      <c r="K480" s="4"/>
      <c r="L480" s="4"/>
    </row>
    <row r="481" spans="1:9" s="4" customFormat="1" ht="60" hidden="1">
      <c r="A481" s="20" t="s">
        <v>1995</v>
      </c>
      <c r="B481" s="16" t="s">
        <v>1996</v>
      </c>
      <c r="C481" s="21"/>
      <c r="D481" s="21"/>
      <c r="E481" s="21"/>
      <c r="F481" s="21"/>
      <c r="G481" s="388"/>
      <c r="H481" s="81"/>
      <c r="I481" s="81"/>
    </row>
    <row r="482" spans="1:9" s="4" customFormat="1" ht="45" hidden="1">
      <c r="A482" s="20" t="s">
        <v>2001</v>
      </c>
      <c r="B482" s="16" t="s">
        <v>2002</v>
      </c>
      <c r="C482" s="21"/>
      <c r="D482" s="21"/>
      <c r="E482" s="21"/>
      <c r="F482" s="21"/>
      <c r="G482" s="388"/>
      <c r="H482" s="81"/>
      <c r="I482" s="81"/>
    </row>
    <row r="483" spans="1:9" s="4" customFormat="1" ht="45" hidden="1">
      <c r="A483" s="20" t="s">
        <v>2013</v>
      </c>
      <c r="B483" s="16" t="s">
        <v>2014</v>
      </c>
      <c r="C483" s="21"/>
      <c r="D483" s="21"/>
      <c r="E483" s="21"/>
      <c r="F483" s="21"/>
      <c r="G483" s="388"/>
      <c r="H483" s="81"/>
      <c r="I483" s="81"/>
    </row>
    <row r="484" spans="1:9" s="4" customFormat="1" ht="45" hidden="1">
      <c r="A484" s="20" t="s">
        <v>2018</v>
      </c>
      <c r="B484" s="16" t="s">
        <v>2019</v>
      </c>
      <c r="C484" s="21"/>
      <c r="D484" s="21"/>
      <c r="E484" s="21"/>
      <c r="F484" s="21"/>
      <c r="G484" s="388"/>
      <c r="H484" s="81"/>
      <c r="I484" s="81"/>
    </row>
    <row r="485" spans="1:9" s="4" customFormat="1" ht="30" hidden="1">
      <c r="A485" s="20" t="s">
        <v>2026</v>
      </c>
      <c r="B485" s="16" t="s">
        <v>2027</v>
      </c>
      <c r="C485" s="21"/>
      <c r="D485" s="21"/>
      <c r="E485" s="21"/>
      <c r="F485" s="21"/>
      <c r="G485" s="388"/>
      <c r="H485" s="81"/>
      <c r="I485" s="81"/>
    </row>
    <row r="486" spans="1:9" s="4" customFormat="1" ht="45" hidden="1">
      <c r="A486" s="20" t="s">
        <v>2030</v>
      </c>
      <c r="B486" s="16" t="s">
        <v>2031</v>
      </c>
      <c r="C486" s="21"/>
      <c r="D486" s="21"/>
      <c r="E486" s="21"/>
      <c r="F486" s="21"/>
      <c r="G486" s="388"/>
      <c r="H486" s="81"/>
      <c r="I486" s="81"/>
    </row>
    <row r="487" spans="1:9" s="4" customFormat="1" ht="60" hidden="1">
      <c r="A487" s="20" t="s">
        <v>2038</v>
      </c>
      <c r="B487" s="16" t="s">
        <v>2039</v>
      </c>
      <c r="C487" s="21"/>
      <c r="D487" s="21"/>
      <c r="E487" s="21"/>
      <c r="F487" s="21"/>
      <c r="G487" s="388"/>
      <c r="H487" s="81"/>
      <c r="I487" s="81"/>
    </row>
    <row r="488" spans="1:9" s="4" customFormat="1" ht="40.15" hidden="1" customHeight="1">
      <c r="A488" s="137" t="s">
        <v>47</v>
      </c>
      <c r="B488" s="1305" t="s">
        <v>46</v>
      </c>
      <c r="C488" s="1306"/>
      <c r="D488" s="1306"/>
      <c r="E488" s="1306"/>
      <c r="F488" s="1306"/>
      <c r="G488" s="1307"/>
      <c r="H488" s="81">
        <f>SUM(D489:D494)</f>
        <v>0</v>
      </c>
      <c r="I488" s="81">
        <f>COUNT(D489:D494)*2</f>
        <v>0</v>
      </c>
    </row>
    <row r="489" spans="1:9" s="4" customFormat="1" ht="60" hidden="1">
      <c r="A489" s="20" t="s">
        <v>1077</v>
      </c>
      <c r="B489" s="16" t="s">
        <v>2043</v>
      </c>
      <c r="C489" s="19"/>
      <c r="D489" s="19"/>
      <c r="E489" s="21"/>
      <c r="F489" s="19"/>
      <c r="G489" s="388"/>
      <c r="H489" s="81"/>
      <c r="I489" s="81"/>
    </row>
    <row r="490" spans="1:9" s="4" customFormat="1" ht="60" hidden="1">
      <c r="A490" s="20" t="s">
        <v>1078</v>
      </c>
      <c r="B490" s="16" t="s">
        <v>2052</v>
      </c>
      <c r="C490" s="19"/>
      <c r="D490" s="19"/>
      <c r="E490" s="21"/>
      <c r="F490" s="19"/>
      <c r="G490" s="388"/>
      <c r="H490" s="81"/>
      <c r="I490" s="81"/>
    </row>
    <row r="491" spans="1:9" s="4" customFormat="1" ht="45" hidden="1">
      <c r="A491" s="20" t="s">
        <v>1079</v>
      </c>
      <c r="B491" s="16" t="s">
        <v>2055</v>
      </c>
      <c r="C491" s="19"/>
      <c r="D491" s="19"/>
      <c r="E491" s="21"/>
      <c r="F491" s="19"/>
      <c r="G491" s="388"/>
      <c r="H491" s="81"/>
      <c r="I491" s="81"/>
    </row>
    <row r="492" spans="1:9" s="4" customFormat="1" ht="60" hidden="1">
      <c r="A492" s="20" t="s">
        <v>1080</v>
      </c>
      <c r="B492" s="16" t="s">
        <v>2061</v>
      </c>
      <c r="C492" s="19"/>
      <c r="D492" s="19"/>
      <c r="E492" s="21"/>
      <c r="F492" s="19"/>
      <c r="G492" s="388"/>
      <c r="H492" s="81"/>
      <c r="I492" s="81"/>
    </row>
    <row r="493" spans="1:9" s="4" customFormat="1" ht="60" hidden="1">
      <c r="A493" s="20" t="s">
        <v>1081</v>
      </c>
      <c r="B493" s="16" t="s">
        <v>6096</v>
      </c>
      <c r="C493" s="19"/>
      <c r="D493" s="19"/>
      <c r="E493" s="21"/>
      <c r="F493" s="19"/>
      <c r="G493" s="388"/>
      <c r="H493" s="81"/>
      <c r="I493" s="81"/>
    </row>
    <row r="494" spans="1:9" s="4" customFormat="1" ht="47.25" hidden="1">
      <c r="A494" s="20" t="s">
        <v>6094</v>
      </c>
      <c r="B494" s="94" t="s">
        <v>1082</v>
      </c>
      <c r="C494" s="19"/>
      <c r="D494" s="19"/>
      <c r="E494" s="21"/>
      <c r="F494" s="19"/>
      <c r="G494" s="388"/>
      <c r="H494" s="81"/>
      <c r="I494" s="81"/>
    </row>
    <row r="495" spans="1:9" s="4" customFormat="1" ht="40.15" hidden="1" customHeight="1">
      <c r="A495" s="137" t="s">
        <v>45</v>
      </c>
      <c r="B495" s="1298" t="s">
        <v>44</v>
      </c>
      <c r="C495" s="1299"/>
      <c r="D495" s="1299"/>
      <c r="E495" s="1299"/>
      <c r="F495" s="1299"/>
      <c r="G495" s="1300"/>
      <c r="H495" s="81">
        <f>SUM(D496:D505)</f>
        <v>0</v>
      </c>
      <c r="I495" s="81">
        <f>COUNT(D496:D505)*2</f>
        <v>0</v>
      </c>
    </row>
    <row r="496" spans="1:9" s="4" customFormat="1" ht="31.5" hidden="1">
      <c r="A496" s="20" t="s">
        <v>1083</v>
      </c>
      <c r="B496" s="92" t="s">
        <v>1084</v>
      </c>
      <c r="C496" s="19"/>
      <c r="D496" s="19"/>
      <c r="E496" s="21"/>
      <c r="F496" s="19"/>
      <c r="G496" s="19"/>
      <c r="H496" s="81"/>
      <c r="I496" s="81"/>
    </row>
    <row r="497" spans="1:9" s="4" customFormat="1" ht="60" hidden="1">
      <c r="A497" s="20" t="s">
        <v>1085</v>
      </c>
      <c r="B497" s="23" t="s">
        <v>1086</v>
      </c>
      <c r="C497" s="19"/>
      <c r="D497" s="19"/>
      <c r="E497" s="21"/>
      <c r="F497" s="19"/>
      <c r="G497" s="19"/>
      <c r="H497" s="81"/>
      <c r="I497" s="81"/>
    </row>
    <row r="498" spans="1:9" s="4" customFormat="1" ht="47.25" hidden="1">
      <c r="A498" s="20" t="s">
        <v>1087</v>
      </c>
      <c r="B498" s="92" t="s">
        <v>1088</v>
      </c>
      <c r="C498" s="19"/>
      <c r="D498" s="19"/>
      <c r="E498" s="21"/>
      <c r="F498" s="19"/>
      <c r="G498" s="19"/>
      <c r="H498" s="81"/>
      <c r="I498" s="81"/>
    </row>
    <row r="499" spans="1:9" s="4" customFormat="1" ht="47.25" hidden="1">
      <c r="A499" s="20" t="s">
        <v>1089</v>
      </c>
      <c r="B499" s="92" t="s">
        <v>6097</v>
      </c>
      <c r="C499" s="19"/>
      <c r="D499" s="19"/>
      <c r="E499" s="21"/>
      <c r="F499" s="19"/>
      <c r="G499" s="19"/>
      <c r="H499" s="81"/>
      <c r="I499" s="81"/>
    </row>
    <row r="500" spans="1:9" s="4" customFormat="1" ht="31.5" hidden="1">
      <c r="A500" s="20" t="s">
        <v>1090</v>
      </c>
      <c r="B500" s="92" t="s">
        <v>6098</v>
      </c>
      <c r="C500" s="19"/>
      <c r="D500" s="19"/>
      <c r="E500" s="21"/>
      <c r="F500" s="19"/>
      <c r="G500" s="19"/>
      <c r="H500" s="81"/>
      <c r="I500" s="81"/>
    </row>
    <row r="501" spans="1:9" s="4" customFormat="1" ht="47.25" hidden="1">
      <c r="A501" s="20" t="s">
        <v>1092</v>
      </c>
      <c r="B501" s="12" t="s">
        <v>6099</v>
      </c>
      <c r="C501" s="19"/>
      <c r="D501" s="19"/>
      <c r="E501" s="21"/>
      <c r="F501" s="19"/>
      <c r="G501" s="19"/>
      <c r="H501" s="81"/>
      <c r="I501" s="81"/>
    </row>
    <row r="502" spans="1:9" s="4" customFormat="1" ht="63" hidden="1">
      <c r="A502" s="20" t="s">
        <v>1094</v>
      </c>
      <c r="B502" s="92" t="s">
        <v>1091</v>
      </c>
      <c r="C502" s="19"/>
      <c r="D502" s="19"/>
      <c r="E502" s="21"/>
      <c r="F502" s="19"/>
      <c r="G502" s="19"/>
      <c r="H502" s="81"/>
      <c r="I502" s="81"/>
    </row>
    <row r="503" spans="1:9" s="4" customFormat="1" ht="63" hidden="1">
      <c r="A503" s="20" t="s">
        <v>3403</v>
      </c>
      <c r="B503" s="92" t="s">
        <v>1093</v>
      </c>
      <c r="C503" s="19"/>
      <c r="D503" s="19"/>
      <c r="E503" s="21"/>
      <c r="F503" s="19"/>
      <c r="G503" s="19"/>
      <c r="H503" s="81"/>
      <c r="I503" s="81"/>
    </row>
    <row r="504" spans="1:9" s="4" customFormat="1" ht="47.25" hidden="1">
      <c r="A504" s="20" t="s">
        <v>3404</v>
      </c>
      <c r="B504" s="92" t="s">
        <v>1095</v>
      </c>
      <c r="C504" s="19"/>
      <c r="D504" s="19"/>
      <c r="E504" s="21"/>
      <c r="F504" s="19"/>
      <c r="G504" s="19"/>
      <c r="H504" s="81"/>
      <c r="I504" s="81"/>
    </row>
    <row r="505" spans="1:9" s="4" customFormat="1" ht="47.25" hidden="1">
      <c r="A505" s="20" t="s">
        <v>3405</v>
      </c>
      <c r="B505" s="12" t="s">
        <v>6102</v>
      </c>
      <c r="C505" s="19"/>
      <c r="D505" s="19"/>
      <c r="E505" s="21"/>
      <c r="F505" s="19"/>
      <c r="G505" s="19"/>
      <c r="H505" s="81"/>
      <c r="I505" s="81"/>
    </row>
    <row r="506" spans="1:9" s="4" customFormat="1" ht="40.15" hidden="1" customHeight="1">
      <c r="A506" s="137" t="s">
        <v>43</v>
      </c>
      <c r="B506" s="1305" t="s">
        <v>42</v>
      </c>
      <c r="C506" s="1306"/>
      <c r="D506" s="1306"/>
      <c r="E506" s="1306"/>
      <c r="F506" s="1306"/>
      <c r="G506" s="1307"/>
      <c r="H506" s="81">
        <f>SUM(D507:D512)</f>
        <v>0</v>
      </c>
      <c r="I506" s="81">
        <f>COUNT(D507:D512)*2</f>
        <v>0</v>
      </c>
    </row>
    <row r="507" spans="1:9" s="4" customFormat="1" ht="47.25" hidden="1">
      <c r="A507" s="20" t="s">
        <v>1096</v>
      </c>
      <c r="B507" s="92" t="s">
        <v>1097</v>
      </c>
      <c r="C507" s="19"/>
      <c r="D507" s="19"/>
      <c r="E507" s="21"/>
      <c r="F507" s="19"/>
      <c r="G507" s="19"/>
      <c r="H507" s="81"/>
      <c r="I507" s="81"/>
    </row>
    <row r="508" spans="1:9" s="4" customFormat="1" ht="47.25" hidden="1">
      <c r="A508" s="20" t="s">
        <v>1098</v>
      </c>
      <c r="B508" s="92" t="s">
        <v>1099</v>
      </c>
      <c r="C508" s="19"/>
      <c r="D508" s="19"/>
      <c r="E508" s="21"/>
      <c r="F508" s="19"/>
      <c r="G508" s="19"/>
      <c r="H508" s="81"/>
      <c r="I508" s="81"/>
    </row>
    <row r="509" spans="1:9" s="4" customFormat="1" ht="47.25" hidden="1">
      <c r="A509" s="20" t="s">
        <v>1100</v>
      </c>
      <c r="B509" s="92" t="s">
        <v>1101</v>
      </c>
      <c r="C509" s="19"/>
      <c r="D509" s="19"/>
      <c r="E509" s="21"/>
      <c r="F509" s="19"/>
      <c r="G509" s="19"/>
      <c r="H509" s="81"/>
      <c r="I509" s="81"/>
    </row>
    <row r="510" spans="1:9" s="4" customFormat="1" ht="47.25" hidden="1">
      <c r="A510" s="20" t="s">
        <v>1102</v>
      </c>
      <c r="B510" s="92" t="s">
        <v>1103</v>
      </c>
      <c r="C510" s="19"/>
      <c r="D510" s="19"/>
      <c r="E510" s="21"/>
      <c r="F510" s="19"/>
      <c r="G510" s="19"/>
      <c r="H510" s="81"/>
      <c r="I510" s="81"/>
    </row>
    <row r="511" spans="1:9" s="4" customFormat="1" ht="31.5" hidden="1">
      <c r="A511" s="20" t="s">
        <v>1104</v>
      </c>
      <c r="B511" s="92" t="s">
        <v>1105</v>
      </c>
      <c r="C511" s="19"/>
      <c r="D511" s="19"/>
      <c r="E511" s="21"/>
      <c r="F511" s="19"/>
      <c r="G511" s="19"/>
      <c r="H511" s="81"/>
      <c r="I511" s="81"/>
    </row>
    <row r="512" spans="1:9" s="4" customFormat="1" ht="31.5" hidden="1">
      <c r="A512" s="20" t="s">
        <v>1106</v>
      </c>
      <c r="B512" s="92" t="s">
        <v>1107</v>
      </c>
      <c r="C512" s="19"/>
      <c r="D512" s="19"/>
      <c r="E512" s="21"/>
      <c r="F512" s="19"/>
      <c r="G512" s="19"/>
      <c r="H512" s="81"/>
      <c r="I512" s="81"/>
    </row>
    <row r="513" spans="1:9" s="4" customFormat="1" ht="40.15" hidden="1" customHeight="1">
      <c r="A513" s="137" t="s">
        <v>41</v>
      </c>
      <c r="B513" s="1305" t="s">
        <v>40</v>
      </c>
      <c r="C513" s="1306"/>
      <c r="D513" s="1306"/>
      <c r="E513" s="1306"/>
      <c r="F513" s="1306"/>
      <c r="G513" s="1307"/>
      <c r="H513" s="81">
        <f>SUM(D514:D517)</f>
        <v>0</v>
      </c>
      <c r="I513" s="81">
        <f>COUNT(D514:D517)*2</f>
        <v>0</v>
      </c>
    </row>
    <row r="514" spans="1:9" s="4" customFormat="1" ht="31.5" hidden="1">
      <c r="A514" s="20" t="s">
        <v>1108</v>
      </c>
      <c r="B514" s="92" t="s">
        <v>1109</v>
      </c>
      <c r="C514" s="19"/>
      <c r="D514" s="19"/>
      <c r="E514" s="21"/>
      <c r="F514" s="19"/>
      <c r="G514" s="19"/>
      <c r="H514" s="81"/>
      <c r="I514" s="81"/>
    </row>
    <row r="515" spans="1:9" s="4" customFormat="1" ht="31.5" hidden="1">
      <c r="A515" s="20" t="s">
        <v>1110</v>
      </c>
      <c r="B515" s="92" t="s">
        <v>1111</v>
      </c>
      <c r="C515" s="19"/>
      <c r="D515" s="19"/>
      <c r="E515" s="21"/>
      <c r="F515" s="19"/>
      <c r="G515" s="19"/>
      <c r="H515" s="81"/>
      <c r="I515" s="81"/>
    </row>
    <row r="516" spans="1:9" s="4" customFormat="1" ht="31.5" hidden="1">
      <c r="A516" s="20" t="s">
        <v>1112</v>
      </c>
      <c r="B516" s="92" t="s">
        <v>1113</v>
      </c>
      <c r="C516" s="19"/>
      <c r="D516" s="19"/>
      <c r="E516" s="21"/>
      <c r="F516" s="19"/>
      <c r="G516" s="19"/>
      <c r="H516" s="81"/>
      <c r="I516" s="81"/>
    </row>
    <row r="517" spans="1:9" s="4" customFormat="1" ht="31.5" hidden="1">
      <c r="A517" s="20" t="s">
        <v>1114</v>
      </c>
      <c r="B517" s="92" t="s">
        <v>1115</v>
      </c>
      <c r="C517" s="19"/>
      <c r="D517" s="19"/>
      <c r="E517" s="21"/>
      <c r="F517" s="19"/>
      <c r="G517" s="19"/>
      <c r="H517" s="81"/>
      <c r="I517" s="81"/>
    </row>
    <row r="518" spans="1:9" s="4" customFormat="1" ht="35.25" hidden="1" customHeight="1">
      <c r="A518" s="20"/>
      <c r="B518" s="1314" t="s">
        <v>6403</v>
      </c>
      <c r="C518" s="1315"/>
      <c r="D518" s="1315"/>
      <c r="E518" s="1315"/>
      <c r="F518" s="1315"/>
      <c r="G518" s="1315"/>
      <c r="H518" s="81"/>
      <c r="I518" s="81"/>
    </row>
    <row r="519" spans="1:9" s="4" customFormat="1" ht="40.15" hidden="1" customHeight="1">
      <c r="A519" s="137" t="s">
        <v>39</v>
      </c>
      <c r="B519" s="1305" t="s">
        <v>38</v>
      </c>
      <c r="C519" s="1306"/>
      <c r="D519" s="1306"/>
      <c r="E519" s="1306"/>
      <c r="F519" s="1306"/>
      <c r="G519" s="1307"/>
      <c r="H519" s="81">
        <f>SUM(D520:D529)</f>
        <v>0</v>
      </c>
      <c r="I519" s="81">
        <f>COUNT(D520:D529)*2</f>
        <v>0</v>
      </c>
    </row>
    <row r="520" spans="1:9" s="4" customFormat="1" ht="47.25" hidden="1">
      <c r="A520" s="20" t="s">
        <v>1116</v>
      </c>
      <c r="B520" s="92" t="s">
        <v>1117</v>
      </c>
      <c r="C520" s="19"/>
      <c r="D520" s="19"/>
      <c r="E520" s="21"/>
      <c r="F520" s="19"/>
      <c r="G520" s="19"/>
      <c r="H520" s="81"/>
      <c r="I520" s="81"/>
    </row>
    <row r="521" spans="1:9" s="4" customFormat="1" ht="47.25" hidden="1">
      <c r="A521" s="20" t="s">
        <v>1118</v>
      </c>
      <c r="B521" s="92" t="s">
        <v>1119</v>
      </c>
      <c r="C521" s="19"/>
      <c r="D521" s="19"/>
      <c r="E521" s="21"/>
      <c r="F521" s="19"/>
      <c r="G521" s="19"/>
      <c r="H521" s="81"/>
      <c r="I521" s="81"/>
    </row>
    <row r="522" spans="1:9" s="4" customFormat="1" ht="47.25" hidden="1">
      <c r="A522" s="20" t="s">
        <v>1120</v>
      </c>
      <c r="B522" s="92" t="s">
        <v>1121</v>
      </c>
      <c r="C522" s="19"/>
      <c r="D522" s="19"/>
      <c r="E522" s="21"/>
      <c r="F522" s="19"/>
      <c r="G522" s="19"/>
      <c r="H522" s="81"/>
      <c r="I522" s="81"/>
    </row>
    <row r="523" spans="1:9" s="4" customFormat="1" ht="47.25" hidden="1">
      <c r="A523" s="20" t="s">
        <v>1122</v>
      </c>
      <c r="B523" s="92" t="s">
        <v>1123</v>
      </c>
      <c r="C523" s="19"/>
      <c r="D523" s="19"/>
      <c r="E523" s="21"/>
      <c r="F523" s="19"/>
      <c r="G523" s="19"/>
      <c r="H523" s="81"/>
      <c r="I523" s="81"/>
    </row>
    <row r="524" spans="1:9" s="4" customFormat="1" ht="47.25" hidden="1">
      <c r="A524" s="20" t="s">
        <v>1124</v>
      </c>
      <c r="B524" s="92" t="s">
        <v>1125</v>
      </c>
      <c r="C524" s="19"/>
      <c r="D524" s="19"/>
      <c r="E524" s="21"/>
      <c r="F524" s="19"/>
      <c r="G524" s="19"/>
      <c r="H524" s="81"/>
      <c r="I524" s="81"/>
    </row>
    <row r="525" spans="1:9" s="4" customFormat="1" ht="47.25" hidden="1">
      <c r="A525" s="20" t="s">
        <v>1126</v>
      </c>
      <c r="B525" s="92" t="s">
        <v>1127</v>
      </c>
      <c r="C525" s="19"/>
      <c r="D525" s="19"/>
      <c r="E525" s="21"/>
      <c r="F525" s="19"/>
      <c r="G525" s="19"/>
      <c r="H525" s="81"/>
      <c r="I525" s="81"/>
    </row>
    <row r="526" spans="1:9" s="4" customFormat="1" ht="63" hidden="1">
      <c r="A526" s="20" t="s">
        <v>1128</v>
      </c>
      <c r="B526" s="92" t="s">
        <v>1129</v>
      </c>
      <c r="C526" s="19"/>
      <c r="D526" s="19"/>
      <c r="E526" s="21"/>
      <c r="F526" s="19"/>
      <c r="G526" s="19"/>
      <c r="H526" s="81"/>
      <c r="I526" s="81"/>
    </row>
    <row r="527" spans="1:9" s="4" customFormat="1" ht="94.5" hidden="1">
      <c r="A527" s="20" t="s">
        <v>1130</v>
      </c>
      <c r="B527" s="92" t="s">
        <v>1131</v>
      </c>
      <c r="C527" s="19"/>
      <c r="D527" s="19"/>
      <c r="E527" s="21"/>
      <c r="F527" s="19"/>
      <c r="G527" s="19"/>
      <c r="H527" s="81"/>
      <c r="I527" s="81"/>
    </row>
    <row r="528" spans="1:9" s="4" customFormat="1" ht="47.25" hidden="1">
      <c r="A528" s="20" t="s">
        <v>1132</v>
      </c>
      <c r="B528" s="92" t="s">
        <v>1133</v>
      </c>
      <c r="C528" s="19"/>
      <c r="D528" s="19"/>
      <c r="E528" s="21"/>
      <c r="F528" s="19"/>
      <c r="G528" s="19"/>
      <c r="H528" s="81"/>
      <c r="I528" s="81"/>
    </row>
    <row r="529" spans="1:12" ht="47.25" hidden="1">
      <c r="A529" s="20" t="s">
        <v>1134</v>
      </c>
      <c r="B529" s="92" t="s">
        <v>1135</v>
      </c>
      <c r="C529" s="19"/>
      <c r="D529" s="19"/>
      <c r="E529" s="21"/>
      <c r="F529" s="19"/>
      <c r="G529" s="19"/>
      <c r="H529" s="81"/>
      <c r="I529" s="81"/>
      <c r="J529" s="4"/>
      <c r="K529" s="4"/>
      <c r="L529" s="4"/>
    </row>
    <row r="530" spans="1:12" ht="18.75">
      <c r="A530" s="153"/>
      <c r="B530" s="1368" t="s">
        <v>1136</v>
      </c>
      <c r="C530" s="1372"/>
      <c r="D530" s="1372"/>
      <c r="E530" s="1372"/>
      <c r="F530" s="1372"/>
      <c r="G530" s="1372"/>
      <c r="H530" s="22">
        <f>H531+H539+H551+H560+H575+H591</f>
        <v>30</v>
      </c>
      <c r="I530" s="22">
        <f>I531+I539+I551+I560+I575+I591</f>
        <v>60</v>
      </c>
    </row>
    <row r="531" spans="1:12" ht="40.15" customHeight="1">
      <c r="A531" s="111" t="s">
        <v>2080</v>
      </c>
      <c r="B531" s="1305" t="s">
        <v>36</v>
      </c>
      <c r="C531" s="1306"/>
      <c r="D531" s="1306"/>
      <c r="E531" s="1306"/>
      <c r="F531" s="1306"/>
      <c r="G531" s="1307"/>
      <c r="H531" s="22">
        <f>SUM(D532:D538)</f>
        <v>2</v>
      </c>
      <c r="I531" s="22">
        <f>COUNT(D532:D538)*2</f>
        <v>4</v>
      </c>
    </row>
    <row r="532" spans="1:12" ht="31.5" hidden="1">
      <c r="A532" s="67" t="s">
        <v>1137</v>
      </c>
      <c r="B532" s="92" t="s">
        <v>1138</v>
      </c>
      <c r="C532" s="584"/>
      <c r="D532" s="584"/>
      <c r="E532" s="15"/>
      <c r="F532" s="584"/>
      <c r="G532" s="584"/>
      <c r="H532" s="81"/>
      <c r="I532" s="81"/>
      <c r="J532" s="4"/>
      <c r="K532" s="4"/>
      <c r="L532" s="4"/>
    </row>
    <row r="533" spans="1:12" ht="47.25">
      <c r="A533" s="157" t="s">
        <v>2083</v>
      </c>
      <c r="B533" s="92" t="s">
        <v>1140</v>
      </c>
      <c r="C533" s="18" t="s">
        <v>1141</v>
      </c>
      <c r="D533" s="482">
        <v>1</v>
      </c>
      <c r="E533" s="15" t="s">
        <v>540</v>
      </c>
      <c r="F533" s="18" t="s">
        <v>1142</v>
      </c>
      <c r="G533" s="250"/>
    </row>
    <row r="534" spans="1:12" ht="60" hidden="1">
      <c r="A534" s="593" t="s">
        <v>1143</v>
      </c>
      <c r="B534" s="92" t="s">
        <v>1144</v>
      </c>
      <c r="C534" s="18" t="s">
        <v>2547</v>
      </c>
      <c r="D534" s="482"/>
      <c r="E534" s="15" t="s">
        <v>540</v>
      </c>
      <c r="F534" s="18" t="s">
        <v>2548</v>
      </c>
      <c r="G534" s="250"/>
      <c r="J534" s="4"/>
      <c r="K534" s="4"/>
      <c r="L534" s="4"/>
    </row>
    <row r="535" spans="1:12" ht="47.25" hidden="1">
      <c r="A535" s="593" t="s">
        <v>2088</v>
      </c>
      <c r="B535" s="92" t="s">
        <v>1146</v>
      </c>
      <c r="C535" s="16" t="s">
        <v>1147</v>
      </c>
      <c r="D535" s="482"/>
      <c r="E535" s="15" t="s">
        <v>540</v>
      </c>
      <c r="F535" s="18" t="s">
        <v>2549</v>
      </c>
      <c r="G535" s="250"/>
      <c r="J535" s="4"/>
      <c r="K535" s="4"/>
      <c r="L535" s="4"/>
    </row>
    <row r="536" spans="1:12" ht="30" hidden="1">
      <c r="A536" s="593"/>
      <c r="B536" s="92"/>
      <c r="C536" s="16" t="s">
        <v>1149</v>
      </c>
      <c r="D536" s="482"/>
      <c r="E536" s="15" t="s">
        <v>540</v>
      </c>
      <c r="F536" s="15"/>
      <c r="G536" s="250"/>
      <c r="J536" s="4"/>
      <c r="K536" s="4"/>
      <c r="L536" s="4"/>
    </row>
    <row r="537" spans="1:12" ht="47.25" hidden="1">
      <c r="A537" s="593" t="s">
        <v>2092</v>
      </c>
      <c r="B537" s="92" t="s">
        <v>1151</v>
      </c>
      <c r="C537" s="212" t="s">
        <v>1152</v>
      </c>
      <c r="D537" s="482"/>
      <c r="E537" s="15" t="s">
        <v>540</v>
      </c>
      <c r="F537" s="23" t="s">
        <v>1153</v>
      </c>
      <c r="G537" s="250"/>
      <c r="J537" s="4"/>
      <c r="K537" s="4"/>
      <c r="L537" s="4"/>
    </row>
    <row r="538" spans="1:12" ht="31.5">
      <c r="A538" s="157" t="s">
        <v>1154</v>
      </c>
      <c r="B538" s="159" t="s">
        <v>1155</v>
      </c>
      <c r="C538" s="18" t="s">
        <v>1156</v>
      </c>
      <c r="D538" s="482">
        <v>1</v>
      </c>
      <c r="E538" s="15" t="s">
        <v>540</v>
      </c>
      <c r="F538" s="584"/>
      <c r="G538" s="250"/>
    </row>
    <row r="539" spans="1:12" ht="40.15" customHeight="1">
      <c r="A539" s="111" t="s">
        <v>2095</v>
      </c>
      <c r="B539" s="1305" t="s">
        <v>34</v>
      </c>
      <c r="C539" s="1306"/>
      <c r="D539" s="1306"/>
      <c r="E539" s="1306"/>
      <c r="F539" s="1306"/>
      <c r="G539" s="1307"/>
      <c r="H539" s="22">
        <f>SUM(D540:D550)</f>
        <v>7</v>
      </c>
      <c r="I539" s="22">
        <f>COUNT(D540:D550)*2</f>
        <v>14</v>
      </c>
    </row>
    <row r="540" spans="1:12" ht="45">
      <c r="A540" s="111" t="s">
        <v>2097</v>
      </c>
      <c r="B540" s="92" t="s">
        <v>1158</v>
      </c>
      <c r="C540" s="16" t="s">
        <v>6901</v>
      </c>
      <c r="D540" s="477">
        <v>1</v>
      </c>
      <c r="E540" s="15" t="s">
        <v>341</v>
      </c>
      <c r="F540" s="41" t="s">
        <v>6902</v>
      </c>
      <c r="G540" s="158"/>
    </row>
    <row r="541" spans="1:12" ht="30" hidden="1">
      <c r="A541" s="593"/>
      <c r="B541" s="92"/>
      <c r="C541" s="16" t="s">
        <v>1161</v>
      </c>
      <c r="D541" s="477"/>
      <c r="E541" s="15" t="s">
        <v>379</v>
      </c>
      <c r="F541" s="41" t="s">
        <v>1162</v>
      </c>
      <c r="G541" s="158"/>
      <c r="J541" s="4"/>
      <c r="K541" s="4"/>
      <c r="L541" s="4"/>
    </row>
    <row r="542" spans="1:12" ht="45">
      <c r="A542" s="157"/>
      <c r="B542" s="92"/>
      <c r="C542" s="16" t="s">
        <v>1163</v>
      </c>
      <c r="D542" s="477">
        <v>1</v>
      </c>
      <c r="E542" s="15" t="s">
        <v>379</v>
      </c>
      <c r="F542" s="41" t="s">
        <v>1164</v>
      </c>
      <c r="G542" s="158"/>
    </row>
    <row r="543" spans="1:12" ht="60">
      <c r="A543" s="157"/>
      <c r="B543" s="92"/>
      <c r="C543" s="16" t="s">
        <v>2550</v>
      </c>
      <c r="D543" s="477">
        <v>1</v>
      </c>
      <c r="E543" s="15" t="s">
        <v>379</v>
      </c>
      <c r="F543" s="41" t="s">
        <v>2994</v>
      </c>
      <c r="G543" s="158"/>
    </row>
    <row r="544" spans="1:12" ht="45">
      <c r="A544" s="157"/>
      <c r="B544" s="92"/>
      <c r="C544" s="16" t="s">
        <v>1167</v>
      </c>
      <c r="D544" s="477">
        <v>1</v>
      </c>
      <c r="E544" s="15" t="s">
        <v>341</v>
      </c>
      <c r="F544" s="41" t="s">
        <v>1168</v>
      </c>
      <c r="G544" s="158"/>
    </row>
    <row r="545" spans="1:12" ht="30" hidden="1">
      <c r="A545" s="593"/>
      <c r="B545" s="92"/>
      <c r="C545" s="13" t="s">
        <v>2995</v>
      </c>
      <c r="D545" s="477"/>
      <c r="E545" s="15" t="s">
        <v>341</v>
      </c>
      <c r="F545" s="584"/>
      <c r="G545" s="158"/>
      <c r="J545" s="4"/>
      <c r="K545" s="4"/>
      <c r="L545" s="4"/>
    </row>
    <row r="546" spans="1:12" ht="60" hidden="1">
      <c r="A546" s="593"/>
      <c r="B546" s="92"/>
      <c r="C546" s="13" t="s">
        <v>2996</v>
      </c>
      <c r="D546" s="477"/>
      <c r="E546" s="15" t="s">
        <v>341</v>
      </c>
      <c r="F546" s="584"/>
      <c r="G546" s="158"/>
      <c r="J546" s="4"/>
      <c r="K546" s="4"/>
      <c r="L546" s="4"/>
    </row>
    <row r="547" spans="1:12" ht="31.5">
      <c r="A547" s="157" t="s">
        <v>2103</v>
      </c>
      <c r="B547" s="92" t="s">
        <v>1170</v>
      </c>
      <c r="C547" s="16" t="s">
        <v>6903</v>
      </c>
      <c r="D547" s="477">
        <v>1</v>
      </c>
      <c r="E547" s="15" t="s">
        <v>271</v>
      </c>
      <c r="F547" s="41" t="s">
        <v>1172</v>
      </c>
      <c r="G547" s="158"/>
    </row>
    <row r="548" spans="1:12" ht="30" hidden="1">
      <c r="A548" s="593"/>
      <c r="B548" s="92"/>
      <c r="C548" s="16" t="s">
        <v>1173</v>
      </c>
      <c r="D548" s="477"/>
      <c r="E548" s="15" t="s">
        <v>420</v>
      </c>
      <c r="F548" s="15"/>
      <c r="G548" s="158"/>
      <c r="J548" s="4"/>
      <c r="K548" s="4"/>
      <c r="L548" s="4"/>
    </row>
    <row r="549" spans="1:12" ht="47.25">
      <c r="A549" s="157" t="s">
        <v>2107</v>
      </c>
      <c r="B549" s="92" t="s">
        <v>1175</v>
      </c>
      <c r="C549" s="16" t="s">
        <v>1176</v>
      </c>
      <c r="D549" s="477">
        <v>1</v>
      </c>
      <c r="E549" s="15" t="s">
        <v>341</v>
      </c>
      <c r="F549" s="15"/>
      <c r="G549" s="158"/>
    </row>
    <row r="550" spans="1:12" ht="60">
      <c r="A550" s="157"/>
      <c r="B550" s="92"/>
      <c r="C550" s="23" t="s">
        <v>2551</v>
      </c>
      <c r="D550" s="477">
        <v>1</v>
      </c>
      <c r="E550" s="21" t="s">
        <v>379</v>
      </c>
      <c r="F550" s="18" t="s">
        <v>2552</v>
      </c>
      <c r="G550" s="158"/>
    </row>
    <row r="551" spans="1:12" ht="40.15" customHeight="1">
      <c r="A551" s="111" t="s">
        <v>2113</v>
      </c>
      <c r="B551" s="1305" t="s">
        <v>32</v>
      </c>
      <c r="C551" s="1306"/>
      <c r="D551" s="1306"/>
      <c r="E551" s="1306"/>
      <c r="F551" s="1306"/>
      <c r="G551" s="1307"/>
      <c r="H551" s="22">
        <f>SUM(D552:D559)</f>
        <v>3</v>
      </c>
      <c r="I551" s="22">
        <f>COUNT(D552:D559)*2</f>
        <v>6</v>
      </c>
    </row>
    <row r="552" spans="1:12" ht="47.25">
      <c r="A552" s="157" t="s">
        <v>2115</v>
      </c>
      <c r="B552" s="165" t="s">
        <v>1180</v>
      </c>
      <c r="C552" s="41" t="s">
        <v>6904</v>
      </c>
      <c r="D552" s="477">
        <v>1</v>
      </c>
      <c r="E552" s="15" t="s">
        <v>379</v>
      </c>
      <c r="F552" s="584"/>
      <c r="G552" s="250"/>
    </row>
    <row r="553" spans="1:12" ht="15.75" hidden="1">
      <c r="A553" s="593"/>
      <c r="B553" s="165"/>
      <c r="C553" s="41" t="s">
        <v>2997</v>
      </c>
      <c r="D553" s="477"/>
      <c r="E553" s="15" t="s">
        <v>379</v>
      </c>
      <c r="F553" s="584"/>
      <c r="G553" s="250"/>
      <c r="J553" s="4"/>
      <c r="K553" s="4"/>
      <c r="L553" s="4"/>
    </row>
    <row r="554" spans="1:12" ht="15.75" hidden="1">
      <c r="A554" s="593"/>
      <c r="B554" s="165"/>
      <c r="C554" s="18" t="s">
        <v>2998</v>
      </c>
      <c r="D554" s="477"/>
      <c r="E554" s="15" t="s">
        <v>379</v>
      </c>
      <c r="F554" s="584" t="s">
        <v>2999</v>
      </c>
      <c r="G554" s="250"/>
      <c r="J554" s="4"/>
      <c r="K554" s="4"/>
      <c r="L554" s="4"/>
    </row>
    <row r="555" spans="1:12" ht="15.75" hidden="1">
      <c r="A555" s="593"/>
      <c r="B555" s="165"/>
      <c r="C555" s="18" t="s">
        <v>3000</v>
      </c>
      <c r="D555" s="477"/>
      <c r="E555" s="15" t="s">
        <v>379</v>
      </c>
      <c r="F555" s="584" t="s">
        <v>2999</v>
      </c>
      <c r="G555" s="250"/>
      <c r="J555" s="4"/>
      <c r="K555" s="4"/>
      <c r="L555" s="4"/>
    </row>
    <row r="556" spans="1:12" ht="15.75" hidden="1">
      <c r="A556" s="593"/>
      <c r="B556" s="165"/>
      <c r="C556" s="18" t="s">
        <v>3001</v>
      </c>
      <c r="D556" s="477"/>
      <c r="E556" s="15" t="s">
        <v>379</v>
      </c>
      <c r="F556" s="584" t="s">
        <v>2999</v>
      </c>
      <c r="G556" s="250"/>
      <c r="J556" s="4"/>
      <c r="K556" s="4"/>
      <c r="L556" s="4"/>
    </row>
    <row r="557" spans="1:12" ht="30">
      <c r="A557" s="157"/>
      <c r="B557" s="165"/>
      <c r="C557" s="18" t="s">
        <v>1183</v>
      </c>
      <c r="D557" s="477">
        <v>1</v>
      </c>
      <c r="E557" s="15" t="s">
        <v>379</v>
      </c>
      <c r="F557" s="15"/>
      <c r="G557" s="250"/>
    </row>
    <row r="558" spans="1:12" ht="45">
      <c r="A558" s="157" t="s">
        <v>2126</v>
      </c>
      <c r="B558" s="92" t="s">
        <v>1185</v>
      </c>
      <c r="C558" s="18" t="s">
        <v>1187</v>
      </c>
      <c r="D558" s="477">
        <v>1</v>
      </c>
      <c r="E558" s="15" t="s">
        <v>379</v>
      </c>
      <c r="F558" s="584"/>
      <c r="G558" s="250"/>
    </row>
    <row r="559" spans="1:12" ht="45" hidden="1">
      <c r="A559" s="593"/>
      <c r="B559" s="92"/>
      <c r="C559" s="18" t="s">
        <v>1187</v>
      </c>
      <c r="D559" s="477"/>
      <c r="E559" s="15" t="s">
        <v>420</v>
      </c>
      <c r="F559" s="584"/>
      <c r="G559" s="250"/>
      <c r="J559" s="4"/>
      <c r="K559" s="4"/>
      <c r="L559" s="4"/>
    </row>
    <row r="560" spans="1:12" ht="40.15" customHeight="1">
      <c r="A560" s="111" t="s">
        <v>2129</v>
      </c>
      <c r="B560" s="1305" t="s">
        <v>30</v>
      </c>
      <c r="C560" s="1306"/>
      <c r="D560" s="1306"/>
      <c r="E560" s="1306"/>
      <c r="F560" s="1306"/>
      <c r="G560" s="1307"/>
      <c r="H560" s="22">
        <f>SUM(D561:D574)</f>
        <v>4</v>
      </c>
      <c r="I560" s="22">
        <f>COUNT(D561:D574)*2</f>
        <v>8</v>
      </c>
    </row>
    <row r="561" spans="1:12" ht="105">
      <c r="A561" s="157" t="s">
        <v>2131</v>
      </c>
      <c r="B561" s="34" t="s">
        <v>1189</v>
      </c>
      <c r="C561" s="13" t="s">
        <v>3003</v>
      </c>
      <c r="D561" s="482">
        <v>1</v>
      </c>
      <c r="E561" s="15" t="s">
        <v>271</v>
      </c>
      <c r="F561" s="41" t="s">
        <v>2553</v>
      </c>
      <c r="G561" s="250"/>
    </row>
    <row r="562" spans="1:12" ht="150">
      <c r="A562" s="157"/>
      <c r="B562" s="34"/>
      <c r="C562" s="18" t="s">
        <v>2554</v>
      </c>
      <c r="D562" s="482">
        <v>1</v>
      </c>
      <c r="E562" s="15" t="s">
        <v>271</v>
      </c>
      <c r="F562" s="41" t="s">
        <v>4079</v>
      </c>
      <c r="G562" s="250"/>
    </row>
    <row r="563" spans="1:12" ht="45" hidden="1">
      <c r="A563" s="593"/>
      <c r="B563" s="34"/>
      <c r="C563" s="23" t="s">
        <v>2556</v>
      </c>
      <c r="D563" s="482"/>
      <c r="E563" s="15" t="s">
        <v>271</v>
      </c>
      <c r="F563" s="19" t="s">
        <v>1195</v>
      </c>
      <c r="G563" s="250"/>
      <c r="J563" s="4"/>
      <c r="K563" s="4"/>
      <c r="L563" s="4"/>
    </row>
    <row r="564" spans="1:12" ht="45" hidden="1">
      <c r="A564" s="593"/>
      <c r="B564" s="34"/>
      <c r="C564" s="23" t="s">
        <v>1196</v>
      </c>
      <c r="D564" s="482"/>
      <c r="E564" s="15" t="s">
        <v>271</v>
      </c>
      <c r="F564" s="18" t="s">
        <v>1197</v>
      </c>
      <c r="G564" s="250"/>
      <c r="J564" s="4"/>
      <c r="K564" s="4"/>
      <c r="L564" s="4"/>
    </row>
    <row r="565" spans="1:12" ht="45" hidden="1">
      <c r="A565" s="593"/>
      <c r="B565" s="34"/>
      <c r="C565" s="18" t="s">
        <v>1198</v>
      </c>
      <c r="D565" s="482"/>
      <c r="E565" s="15" t="s">
        <v>271</v>
      </c>
      <c r="F565" s="41" t="s">
        <v>1199</v>
      </c>
      <c r="G565" s="250"/>
      <c r="J565" s="4"/>
      <c r="K565" s="4"/>
      <c r="L565" s="4"/>
    </row>
    <row r="566" spans="1:12" ht="30" hidden="1">
      <c r="A566" s="593"/>
      <c r="B566" s="34"/>
      <c r="C566" s="251" t="s">
        <v>1200</v>
      </c>
      <c r="D566" s="482"/>
      <c r="E566" s="15" t="s">
        <v>271</v>
      </c>
      <c r="F566" s="41"/>
      <c r="G566" s="250"/>
      <c r="J566" s="4"/>
      <c r="K566" s="4"/>
      <c r="L566" s="4"/>
    </row>
    <row r="567" spans="1:12" ht="60">
      <c r="A567" s="157" t="s">
        <v>2137</v>
      </c>
      <c r="B567" s="34" t="s">
        <v>1202</v>
      </c>
      <c r="C567" s="65" t="s">
        <v>2139</v>
      </c>
      <c r="D567" s="482">
        <v>1</v>
      </c>
      <c r="E567" s="252" t="s">
        <v>379</v>
      </c>
      <c r="F567" s="23" t="s">
        <v>2557</v>
      </c>
      <c r="G567" s="250"/>
    </row>
    <row r="568" spans="1:12" ht="45" hidden="1">
      <c r="A568" s="593"/>
      <c r="B568" s="34"/>
      <c r="C568" s="65" t="s">
        <v>1205</v>
      </c>
      <c r="D568" s="482"/>
      <c r="E568" s="252" t="s">
        <v>379</v>
      </c>
      <c r="F568" s="23" t="s">
        <v>1206</v>
      </c>
      <c r="G568" s="250"/>
      <c r="J568" s="4"/>
      <c r="K568" s="4"/>
      <c r="L568" s="4"/>
    </row>
    <row r="569" spans="1:12" ht="30">
      <c r="A569" s="157"/>
      <c r="B569" s="34"/>
      <c r="C569" s="16" t="s">
        <v>3006</v>
      </c>
      <c r="D569" s="482">
        <v>1</v>
      </c>
      <c r="E569" s="252" t="s">
        <v>379</v>
      </c>
      <c r="F569" s="23" t="s">
        <v>3007</v>
      </c>
      <c r="G569" s="250"/>
    </row>
    <row r="570" spans="1:12" ht="60" hidden="1">
      <c r="A570" s="593"/>
      <c r="B570" s="34"/>
      <c r="C570" s="71" t="s">
        <v>1207</v>
      </c>
      <c r="D570" s="482"/>
      <c r="E570" s="252" t="s">
        <v>379</v>
      </c>
      <c r="F570" s="101" t="s">
        <v>3008</v>
      </c>
      <c r="G570" s="250"/>
      <c r="J570" s="4"/>
      <c r="K570" s="4"/>
      <c r="L570" s="4"/>
    </row>
    <row r="571" spans="1:12" ht="30" hidden="1">
      <c r="A571" s="593"/>
      <c r="B571" s="34"/>
      <c r="C571" s="18" t="s">
        <v>3009</v>
      </c>
      <c r="D571" s="482"/>
      <c r="E571" s="252" t="s">
        <v>379</v>
      </c>
      <c r="F571" s="15"/>
      <c r="G571" s="250"/>
      <c r="J571" s="4"/>
      <c r="K571" s="4"/>
      <c r="L571" s="4"/>
    </row>
    <row r="572" spans="1:12" ht="30" hidden="1">
      <c r="A572" s="593"/>
      <c r="B572" s="34"/>
      <c r="C572" s="18" t="s">
        <v>1209</v>
      </c>
      <c r="D572" s="482"/>
      <c r="E572" s="252" t="s">
        <v>379</v>
      </c>
      <c r="F572" s="15"/>
      <c r="G572" s="250"/>
      <c r="J572" s="4"/>
      <c r="K572" s="4"/>
      <c r="L572" s="4"/>
    </row>
    <row r="573" spans="1:12" ht="45" hidden="1">
      <c r="A573" s="593"/>
      <c r="B573" s="34"/>
      <c r="C573" s="41" t="s">
        <v>3010</v>
      </c>
      <c r="D573" s="482"/>
      <c r="E573" s="252" t="s">
        <v>379</v>
      </c>
      <c r="F573" s="41"/>
      <c r="G573" s="250"/>
      <c r="J573" s="4"/>
      <c r="K573" s="4"/>
      <c r="L573" s="4"/>
    </row>
    <row r="574" spans="1:12" ht="45" hidden="1">
      <c r="A574" s="593"/>
      <c r="B574" s="34"/>
      <c r="C574" s="41" t="s">
        <v>3011</v>
      </c>
      <c r="D574" s="482"/>
      <c r="E574" s="252" t="s">
        <v>379</v>
      </c>
      <c r="F574" s="41" t="s">
        <v>2144</v>
      </c>
      <c r="G574" s="250"/>
      <c r="J574" s="4"/>
      <c r="K574" s="4"/>
      <c r="L574" s="4"/>
    </row>
    <row r="575" spans="1:12" ht="40.15" customHeight="1">
      <c r="A575" s="111" t="s">
        <v>2145</v>
      </c>
      <c r="B575" s="1305" t="s">
        <v>28</v>
      </c>
      <c r="C575" s="1306"/>
      <c r="D575" s="1306"/>
      <c r="E575" s="1306"/>
      <c r="F575" s="1306"/>
      <c r="G575" s="1307"/>
      <c r="H575" s="22">
        <f>SUM(D576:D590)</f>
        <v>5</v>
      </c>
      <c r="I575" s="22">
        <f>COUNT(D576:D590)*2</f>
        <v>10</v>
      </c>
    </row>
    <row r="576" spans="1:12" ht="45">
      <c r="A576" s="157" t="s">
        <v>2146</v>
      </c>
      <c r="B576" s="23" t="s">
        <v>1211</v>
      </c>
      <c r="C576" s="41" t="s">
        <v>1212</v>
      </c>
      <c r="D576" s="477">
        <v>1</v>
      </c>
      <c r="E576" s="15" t="s">
        <v>341</v>
      </c>
      <c r="F576" s="584"/>
      <c r="G576" s="158"/>
    </row>
    <row r="577" spans="1:12" ht="45" hidden="1">
      <c r="A577" s="593"/>
      <c r="B577" s="23"/>
      <c r="C577" s="41" t="s">
        <v>2147</v>
      </c>
      <c r="D577" s="477"/>
      <c r="E577" s="15" t="s">
        <v>341</v>
      </c>
      <c r="F577" s="584"/>
      <c r="G577" s="158"/>
      <c r="J577" s="4"/>
      <c r="K577" s="4"/>
      <c r="L577" s="4"/>
    </row>
    <row r="578" spans="1:12" ht="30" hidden="1">
      <c r="A578" s="593"/>
      <c r="B578" s="23"/>
      <c r="C578" s="41" t="s">
        <v>3876</v>
      </c>
      <c r="D578" s="477"/>
      <c r="E578" s="15" t="s">
        <v>341</v>
      </c>
      <c r="F578" s="584"/>
      <c r="G578" s="158"/>
      <c r="J578" s="4"/>
      <c r="K578" s="4"/>
      <c r="L578" s="4"/>
    </row>
    <row r="579" spans="1:12" ht="45" hidden="1">
      <c r="A579" s="593" t="s">
        <v>2148</v>
      </c>
      <c r="B579" s="34" t="s">
        <v>1214</v>
      </c>
      <c r="C579" s="16" t="s">
        <v>1215</v>
      </c>
      <c r="D579" s="477"/>
      <c r="E579" s="15" t="s">
        <v>379</v>
      </c>
      <c r="F579" s="18" t="s">
        <v>1216</v>
      </c>
      <c r="G579" s="158"/>
      <c r="J579" s="4"/>
      <c r="K579" s="4"/>
      <c r="L579" s="4"/>
    </row>
    <row r="580" spans="1:12" ht="30" hidden="1">
      <c r="A580" s="593"/>
      <c r="B580" s="34"/>
      <c r="C580" s="16" t="s">
        <v>1217</v>
      </c>
      <c r="D580" s="477"/>
      <c r="E580" s="15" t="s">
        <v>379</v>
      </c>
      <c r="F580" s="18" t="s">
        <v>1218</v>
      </c>
      <c r="G580" s="158"/>
      <c r="J580" s="4"/>
      <c r="K580" s="4"/>
      <c r="L580" s="4"/>
    </row>
    <row r="581" spans="1:12" ht="45">
      <c r="A581" s="157" t="s">
        <v>2152</v>
      </c>
      <c r="B581" s="34" t="s">
        <v>1220</v>
      </c>
      <c r="C581" s="16" t="s">
        <v>1221</v>
      </c>
      <c r="D581" s="477">
        <v>1</v>
      </c>
      <c r="E581" s="15" t="s">
        <v>540</v>
      </c>
      <c r="F581" s="15"/>
      <c r="G581" s="158"/>
    </row>
    <row r="582" spans="1:12" ht="30" hidden="1">
      <c r="A582" s="593"/>
      <c r="B582" s="34"/>
      <c r="C582" s="16" t="s">
        <v>2156</v>
      </c>
      <c r="D582" s="477"/>
      <c r="E582" s="15" t="s">
        <v>540</v>
      </c>
      <c r="F582" s="15"/>
      <c r="G582" s="158"/>
      <c r="J582" s="4"/>
      <c r="K582" s="4"/>
      <c r="L582" s="4"/>
    </row>
    <row r="583" spans="1:12" ht="45" hidden="1">
      <c r="A583" s="593"/>
      <c r="B583" s="34"/>
      <c r="C583" s="23" t="s">
        <v>1223</v>
      </c>
      <c r="D583" s="477"/>
      <c r="E583" s="15" t="s">
        <v>540</v>
      </c>
      <c r="F583" s="15"/>
      <c r="G583" s="158"/>
      <c r="J583" s="4"/>
      <c r="K583" s="4"/>
      <c r="L583" s="4"/>
    </row>
    <row r="584" spans="1:12" ht="30" hidden="1">
      <c r="A584" s="593"/>
      <c r="B584" s="34"/>
      <c r="C584" s="16" t="s">
        <v>1224</v>
      </c>
      <c r="D584" s="477"/>
      <c r="E584" s="15" t="s">
        <v>379</v>
      </c>
      <c r="F584" s="18" t="s">
        <v>1225</v>
      </c>
      <c r="G584" s="158"/>
      <c r="J584" s="4"/>
      <c r="K584" s="4"/>
      <c r="L584" s="4"/>
    </row>
    <row r="585" spans="1:12" ht="60" hidden="1">
      <c r="A585" s="593"/>
      <c r="B585" s="34"/>
      <c r="C585" s="16" t="s">
        <v>1226</v>
      </c>
      <c r="D585" s="477"/>
      <c r="E585" s="15" t="s">
        <v>379</v>
      </c>
      <c r="F585" s="18" t="s">
        <v>1227</v>
      </c>
      <c r="G585" s="158"/>
      <c r="J585" s="4"/>
      <c r="K585" s="4"/>
      <c r="L585" s="4"/>
    </row>
    <row r="586" spans="1:12" ht="30">
      <c r="A586" s="157"/>
      <c r="B586" s="34"/>
      <c r="C586" s="16" t="s">
        <v>3016</v>
      </c>
      <c r="D586" s="477">
        <v>1</v>
      </c>
      <c r="E586" s="15" t="s">
        <v>379</v>
      </c>
      <c r="F586" s="18"/>
      <c r="G586" s="158"/>
    </row>
    <row r="587" spans="1:12" ht="30">
      <c r="A587" s="157"/>
      <c r="B587" s="34"/>
      <c r="C587" s="16" t="s">
        <v>3017</v>
      </c>
      <c r="D587" s="477">
        <v>1</v>
      </c>
      <c r="E587" s="15" t="s">
        <v>540</v>
      </c>
      <c r="F587" s="18"/>
      <c r="G587" s="158"/>
    </row>
    <row r="588" spans="1:12" ht="30" hidden="1">
      <c r="A588" s="593"/>
      <c r="B588" s="34"/>
      <c r="C588" s="16" t="s">
        <v>4080</v>
      </c>
      <c r="D588" s="477"/>
      <c r="E588" s="15" t="s">
        <v>341</v>
      </c>
      <c r="F588" s="18"/>
      <c r="G588" s="158"/>
      <c r="J588" s="4"/>
      <c r="K588" s="4"/>
      <c r="L588" s="4"/>
    </row>
    <row r="589" spans="1:12" ht="45" hidden="1">
      <c r="A589" s="593" t="s">
        <v>2159</v>
      </c>
      <c r="B589" s="23" t="s">
        <v>1229</v>
      </c>
      <c r="C589" s="41" t="s">
        <v>2559</v>
      </c>
      <c r="D589" s="477"/>
      <c r="E589" s="15" t="s">
        <v>379</v>
      </c>
      <c r="F589" s="584"/>
      <c r="G589" s="158"/>
      <c r="J589" s="4"/>
      <c r="K589" s="4"/>
      <c r="L589" s="4"/>
    </row>
    <row r="590" spans="1:12" ht="30">
      <c r="A590" s="157" t="s">
        <v>1232</v>
      </c>
      <c r="B590" s="23" t="s">
        <v>1233</v>
      </c>
      <c r="C590" s="41" t="s">
        <v>4081</v>
      </c>
      <c r="D590" s="477">
        <v>1</v>
      </c>
      <c r="E590" s="15" t="s">
        <v>660</v>
      </c>
      <c r="F590" s="584"/>
      <c r="G590" s="158"/>
    </row>
    <row r="591" spans="1:12" ht="40.15" customHeight="1">
      <c r="A591" s="111" t="s">
        <v>2162</v>
      </c>
      <c r="B591" s="1305" t="s">
        <v>26</v>
      </c>
      <c r="C591" s="1306"/>
      <c r="D591" s="1306"/>
      <c r="E591" s="1306"/>
      <c r="F591" s="1306"/>
      <c r="G591" s="1307"/>
      <c r="H591" s="22">
        <f>SUM(D592:D606)</f>
        <v>9</v>
      </c>
      <c r="I591" s="22">
        <f>COUNT(D592:D606)*2</f>
        <v>18</v>
      </c>
    </row>
    <row r="592" spans="1:12" ht="60">
      <c r="A592" s="157" t="s">
        <v>2164</v>
      </c>
      <c r="B592" s="165" t="s">
        <v>1235</v>
      </c>
      <c r="C592" s="13" t="s">
        <v>6905</v>
      </c>
      <c r="D592" s="479">
        <v>1</v>
      </c>
      <c r="E592" s="60" t="s">
        <v>341</v>
      </c>
      <c r="F592" s="34" t="s">
        <v>3476</v>
      </c>
      <c r="G592" s="250"/>
    </row>
    <row r="593" spans="1:12" ht="30" hidden="1">
      <c r="A593" s="593"/>
      <c r="B593" s="165"/>
      <c r="C593" s="18" t="s">
        <v>6532</v>
      </c>
      <c r="D593" s="479"/>
      <c r="E593" s="60" t="s">
        <v>341</v>
      </c>
      <c r="F593" s="204"/>
      <c r="G593" s="250"/>
      <c r="J593" s="4"/>
      <c r="K593" s="4"/>
      <c r="L593" s="4"/>
    </row>
    <row r="594" spans="1:12" ht="120">
      <c r="A594" s="157"/>
      <c r="B594" s="165"/>
      <c r="C594" s="18" t="s">
        <v>6531</v>
      </c>
      <c r="D594" s="479">
        <v>1</v>
      </c>
      <c r="E594" s="60" t="s">
        <v>379</v>
      </c>
      <c r="F594" s="18" t="s">
        <v>6542</v>
      </c>
      <c r="G594" s="250"/>
    </row>
    <row r="595" spans="1:12" ht="105">
      <c r="A595" s="157"/>
      <c r="B595" s="165"/>
      <c r="C595" s="18" t="s">
        <v>2168</v>
      </c>
      <c r="D595" s="479">
        <v>1</v>
      </c>
      <c r="E595" s="60" t="s">
        <v>341</v>
      </c>
      <c r="F595" s="18" t="s">
        <v>6541</v>
      </c>
      <c r="G595" s="250"/>
    </row>
    <row r="596" spans="1:12" ht="45">
      <c r="A596" s="157"/>
      <c r="B596" s="165"/>
      <c r="C596" s="13" t="s">
        <v>1237</v>
      </c>
      <c r="D596" s="479">
        <v>1</v>
      </c>
      <c r="E596" s="60" t="s">
        <v>341</v>
      </c>
      <c r="F596" s="34" t="s">
        <v>3477</v>
      </c>
      <c r="G596" s="250"/>
    </row>
    <row r="597" spans="1:12" ht="30" hidden="1">
      <c r="A597" s="593"/>
      <c r="B597" s="165"/>
      <c r="C597" s="16" t="s">
        <v>1238</v>
      </c>
      <c r="D597" s="479"/>
      <c r="E597" s="60"/>
      <c r="F597" s="204"/>
      <c r="G597" s="250"/>
      <c r="J597" s="4"/>
      <c r="K597" s="4"/>
      <c r="L597" s="4"/>
    </row>
    <row r="598" spans="1:12" ht="31.5">
      <c r="A598" s="157" t="s">
        <v>2169</v>
      </c>
      <c r="B598" s="165" t="s">
        <v>1240</v>
      </c>
      <c r="C598" s="16" t="s">
        <v>6906</v>
      </c>
      <c r="D598" s="484">
        <v>1</v>
      </c>
      <c r="E598" s="24" t="s">
        <v>341</v>
      </c>
      <c r="F598" s="13" t="s">
        <v>6539</v>
      </c>
      <c r="G598" s="250"/>
    </row>
    <row r="599" spans="1:12" ht="150">
      <c r="A599" s="157"/>
      <c r="B599" s="165"/>
      <c r="C599" s="16" t="s">
        <v>6534</v>
      </c>
      <c r="D599" s="43">
        <v>1</v>
      </c>
      <c r="E599" s="24" t="s">
        <v>341</v>
      </c>
      <c r="F599" s="13" t="s">
        <v>6540</v>
      </c>
      <c r="G599" s="250"/>
    </row>
    <row r="600" spans="1:12" ht="45" hidden="1">
      <c r="A600" s="593"/>
      <c r="B600" s="165"/>
      <c r="C600" s="16" t="s">
        <v>1243</v>
      </c>
      <c r="D600" s="43"/>
      <c r="E600" s="24" t="s">
        <v>271</v>
      </c>
      <c r="F600" s="13" t="s">
        <v>1244</v>
      </c>
      <c r="G600" s="250"/>
      <c r="J600" s="4"/>
      <c r="K600" s="4"/>
      <c r="L600" s="4"/>
    </row>
    <row r="601" spans="1:12" ht="60">
      <c r="A601" s="157"/>
      <c r="B601" s="165"/>
      <c r="C601" s="16" t="s">
        <v>1245</v>
      </c>
      <c r="D601" s="43">
        <v>1</v>
      </c>
      <c r="E601" s="24" t="s">
        <v>420</v>
      </c>
      <c r="F601" s="13" t="s">
        <v>1246</v>
      </c>
      <c r="G601" s="250"/>
    </row>
    <row r="602" spans="1:12" ht="75" hidden="1">
      <c r="A602" s="593"/>
      <c r="B602" s="165"/>
      <c r="C602" s="16" t="s">
        <v>6535</v>
      </c>
      <c r="D602" s="43"/>
      <c r="E602" s="15" t="s">
        <v>341</v>
      </c>
      <c r="F602" s="23" t="s">
        <v>6538</v>
      </c>
      <c r="G602" s="250"/>
      <c r="J602" s="4"/>
      <c r="K602" s="4"/>
      <c r="L602" s="4"/>
    </row>
    <row r="603" spans="1:12" ht="47.25">
      <c r="A603" s="157" t="s">
        <v>2174</v>
      </c>
      <c r="B603" s="165" t="s">
        <v>1248</v>
      </c>
      <c r="C603" s="74" t="s">
        <v>1250</v>
      </c>
      <c r="D603" s="479">
        <v>1</v>
      </c>
      <c r="E603" s="230" t="s">
        <v>271</v>
      </c>
      <c r="F603" s="584"/>
      <c r="G603" s="250"/>
    </row>
    <row r="604" spans="1:12" ht="30" hidden="1">
      <c r="A604" s="593"/>
      <c r="B604" s="165"/>
      <c r="C604" s="74" t="s">
        <v>1250</v>
      </c>
      <c r="D604" s="479"/>
      <c r="E604" s="60" t="s">
        <v>271</v>
      </c>
      <c r="F604" s="584"/>
      <c r="G604" s="250"/>
      <c r="J604" s="4"/>
      <c r="K604" s="4"/>
      <c r="L604" s="4"/>
    </row>
    <row r="605" spans="1:12" ht="45" hidden="1">
      <c r="A605" s="679"/>
      <c r="B605" s="584"/>
      <c r="C605" s="74" t="s">
        <v>1251</v>
      </c>
      <c r="D605" s="479"/>
      <c r="E605" s="60"/>
      <c r="F605" s="584"/>
      <c r="G605" s="250"/>
      <c r="J605" s="4"/>
      <c r="K605" s="4"/>
      <c r="L605" s="4"/>
    </row>
    <row r="606" spans="1:12" ht="30">
      <c r="A606" s="255"/>
      <c r="B606" s="584"/>
      <c r="C606" s="606" t="s">
        <v>6533</v>
      </c>
      <c r="D606" s="479">
        <v>1</v>
      </c>
      <c r="E606" s="60" t="s">
        <v>540</v>
      </c>
      <c r="F606" s="584"/>
      <c r="G606" s="250"/>
    </row>
    <row r="607" spans="1:12" ht="18.75">
      <c r="A607" s="249"/>
      <c r="B607" s="1368" t="s">
        <v>2177</v>
      </c>
      <c r="C607" s="1372"/>
      <c r="D607" s="1372"/>
      <c r="E607" s="1372"/>
      <c r="F607" s="1372"/>
      <c r="G607" s="1372"/>
      <c r="H607" s="22">
        <f>H608+H615+H619+H642+H646+H654+H662+H666+H673+H611</f>
        <v>14</v>
      </c>
      <c r="I607" s="22">
        <f>I608+I615+I619+I642+I646+I654+I662+I611+I666+I673</f>
        <v>28</v>
      </c>
    </row>
    <row r="608" spans="1:12" ht="40.15" hidden="1" customHeight="1">
      <c r="A608" s="680" t="s">
        <v>25</v>
      </c>
      <c r="B608" s="1305" t="s">
        <v>24</v>
      </c>
      <c r="C608" s="1306"/>
      <c r="D608" s="1306"/>
      <c r="E608" s="1306"/>
      <c r="F608" s="1306"/>
      <c r="G608" s="1307"/>
      <c r="H608" s="22">
        <f>SUM(D609:D610)</f>
        <v>0</v>
      </c>
      <c r="I608" s="22">
        <f>COUNT(D609:D610)*2</f>
        <v>0</v>
      </c>
      <c r="J608" s="4"/>
      <c r="K608" s="4"/>
      <c r="L608" s="4"/>
    </row>
    <row r="609" spans="1:12" ht="63" hidden="1">
      <c r="A609" s="578" t="s">
        <v>1254</v>
      </c>
      <c r="B609" s="92" t="s">
        <v>1255</v>
      </c>
      <c r="C609" s="63" t="s">
        <v>1256</v>
      </c>
      <c r="D609" s="473"/>
      <c r="E609" s="21" t="s">
        <v>540</v>
      </c>
      <c r="F609" s="19"/>
      <c r="G609" s="44"/>
      <c r="J609" s="4"/>
      <c r="K609" s="4"/>
      <c r="L609" s="4"/>
    </row>
    <row r="610" spans="1:12" ht="30" hidden="1">
      <c r="A610" s="57" t="s">
        <v>1257</v>
      </c>
      <c r="B610" s="23" t="s">
        <v>1258</v>
      </c>
      <c r="C610" s="19"/>
      <c r="D610" s="19"/>
      <c r="E610" s="21"/>
      <c r="F610" s="19"/>
      <c r="G610" s="19"/>
      <c r="H610" s="81"/>
      <c r="I610" s="81"/>
      <c r="J610" s="4"/>
      <c r="K610" s="4"/>
      <c r="L610" s="4"/>
    </row>
    <row r="611" spans="1:12" ht="40.15" hidden="1" customHeight="1">
      <c r="A611" s="137" t="s">
        <v>23</v>
      </c>
      <c r="B611" s="1305" t="s">
        <v>22</v>
      </c>
      <c r="C611" s="1306"/>
      <c r="D611" s="1306"/>
      <c r="E611" s="1306"/>
      <c r="F611" s="1306"/>
      <c r="G611" s="1307"/>
      <c r="H611" s="81">
        <f>SUM(D612:D614)</f>
        <v>0</v>
      </c>
      <c r="I611" s="81">
        <f>COUNT(D612:D614)*2</f>
        <v>0</v>
      </c>
      <c r="J611" s="4"/>
      <c r="K611" s="4"/>
      <c r="L611" s="4"/>
    </row>
    <row r="612" spans="1:12" ht="31.5" hidden="1">
      <c r="A612" s="57" t="s">
        <v>1259</v>
      </c>
      <c r="B612" s="165" t="s">
        <v>1260</v>
      </c>
      <c r="C612" s="19"/>
      <c r="D612" s="19"/>
      <c r="E612" s="21"/>
      <c r="F612" s="19"/>
      <c r="G612" s="19"/>
      <c r="H612" s="81"/>
      <c r="I612" s="81"/>
      <c r="J612" s="4"/>
      <c r="K612" s="4"/>
      <c r="L612" s="4"/>
    </row>
    <row r="613" spans="1:12" ht="31.5" hidden="1">
      <c r="A613" s="57" t="s">
        <v>1261</v>
      </c>
      <c r="B613" s="165" t="s">
        <v>1262</v>
      </c>
      <c r="C613" s="19"/>
      <c r="D613" s="19"/>
      <c r="E613" s="21"/>
      <c r="F613" s="19"/>
      <c r="G613" s="19"/>
      <c r="H613" s="81"/>
      <c r="I613" s="81"/>
      <c r="J613" s="4"/>
      <c r="K613" s="4"/>
      <c r="L613" s="4"/>
    </row>
    <row r="614" spans="1:12" ht="31.5" hidden="1">
      <c r="A614" s="57" t="s">
        <v>1263</v>
      </c>
      <c r="B614" s="165" t="s">
        <v>1264</v>
      </c>
      <c r="C614" s="19"/>
      <c r="D614" s="19"/>
      <c r="E614" s="21"/>
      <c r="F614" s="19"/>
      <c r="G614" s="19"/>
      <c r="H614" s="81"/>
      <c r="I614" s="81"/>
      <c r="J614" s="4"/>
      <c r="K614" s="4"/>
      <c r="L614" s="4"/>
    </row>
    <row r="615" spans="1:12" ht="40.15" customHeight="1">
      <c r="A615" s="111" t="s">
        <v>2187</v>
      </c>
      <c r="B615" s="1305" t="s">
        <v>20</v>
      </c>
      <c r="C615" s="1306"/>
      <c r="D615" s="1306"/>
      <c r="E615" s="1306"/>
      <c r="F615" s="1306"/>
      <c r="G615" s="1307"/>
      <c r="H615" s="22">
        <f>SUM(D616:D618)</f>
        <v>1</v>
      </c>
      <c r="I615" s="22">
        <f>COUNT(D616:D618)*2</f>
        <v>2</v>
      </c>
    </row>
    <row r="616" spans="1:12" ht="75" hidden="1">
      <c r="A616" s="576" t="s">
        <v>2189</v>
      </c>
      <c r="B616" s="165" t="s">
        <v>1266</v>
      </c>
      <c r="C616" s="18" t="s">
        <v>4082</v>
      </c>
      <c r="D616" s="473"/>
      <c r="E616" s="21" t="s">
        <v>540</v>
      </c>
      <c r="F616" s="19"/>
      <c r="G616" s="44"/>
      <c r="J616" s="4"/>
      <c r="K616" s="4"/>
      <c r="L616" s="4"/>
    </row>
    <row r="617" spans="1:12" ht="47.25" hidden="1">
      <c r="A617" s="20" t="s">
        <v>2193</v>
      </c>
      <c r="B617" s="165" t="s">
        <v>1270</v>
      </c>
      <c r="C617" s="19"/>
      <c r="D617" s="44"/>
      <c r="E617" s="21"/>
      <c r="F617" s="19"/>
      <c r="G617" s="19"/>
      <c r="H617" s="81"/>
      <c r="I617" s="81"/>
      <c r="J617" s="4"/>
      <c r="K617" s="4"/>
      <c r="L617" s="4"/>
    </row>
    <row r="618" spans="1:12" ht="47.25">
      <c r="A618" s="11" t="s">
        <v>2195</v>
      </c>
      <c r="B618" s="92" t="s">
        <v>1273</v>
      </c>
      <c r="C618" s="165" t="s">
        <v>1274</v>
      </c>
      <c r="D618" s="473">
        <v>1</v>
      </c>
      <c r="E618" s="21" t="s">
        <v>540</v>
      </c>
      <c r="F618" s="165" t="s">
        <v>1275</v>
      </c>
      <c r="G618" s="44"/>
    </row>
    <row r="619" spans="1:12" ht="40.15" customHeight="1">
      <c r="A619" s="111" t="s">
        <v>2198</v>
      </c>
      <c r="B619" s="1305" t="s">
        <v>18</v>
      </c>
      <c r="C619" s="1306"/>
      <c r="D619" s="1306"/>
      <c r="E619" s="1306"/>
      <c r="F619" s="1306"/>
      <c r="G619" s="1307"/>
      <c r="H619" s="22">
        <f>SUM(D620:D641)</f>
        <v>3</v>
      </c>
      <c r="I619" s="22">
        <f>COUNT(D620:D641)*2</f>
        <v>6</v>
      </c>
    </row>
    <row r="620" spans="1:12" ht="60">
      <c r="A620" s="11" t="s">
        <v>2200</v>
      </c>
      <c r="B620" s="165" t="s">
        <v>1277</v>
      </c>
      <c r="C620" s="101" t="s">
        <v>1278</v>
      </c>
      <c r="D620" s="473">
        <v>1</v>
      </c>
      <c r="E620" s="21" t="s">
        <v>648</v>
      </c>
      <c r="F620" s="19"/>
      <c r="G620" s="44"/>
    </row>
    <row r="621" spans="1:12" ht="45">
      <c r="A621" s="11"/>
      <c r="B621" s="165"/>
      <c r="C621" s="16" t="s">
        <v>1279</v>
      </c>
      <c r="D621" s="473">
        <v>1</v>
      </c>
      <c r="E621" s="21" t="s">
        <v>377</v>
      </c>
      <c r="F621" s="19"/>
      <c r="G621" s="44"/>
    </row>
    <row r="622" spans="1:12" ht="60" hidden="1">
      <c r="A622" s="576" t="s">
        <v>2202</v>
      </c>
      <c r="B622" s="165" t="s">
        <v>1281</v>
      </c>
      <c r="C622" s="41" t="s">
        <v>4083</v>
      </c>
      <c r="D622" s="473"/>
      <c r="E622" s="21" t="s">
        <v>648</v>
      </c>
      <c r="F622" s="41" t="s">
        <v>4084</v>
      </c>
      <c r="G622" s="44"/>
      <c r="J622" s="4"/>
      <c r="K622" s="4"/>
      <c r="L622" s="4"/>
    </row>
    <row r="623" spans="1:12" ht="30" hidden="1">
      <c r="A623" s="576"/>
      <c r="B623" s="165"/>
      <c r="C623" s="41" t="s">
        <v>4085</v>
      </c>
      <c r="D623" s="473"/>
      <c r="E623" s="21" t="s">
        <v>648</v>
      </c>
      <c r="F623" s="41"/>
      <c r="G623" s="44"/>
      <c r="J623" s="4"/>
      <c r="K623" s="4"/>
      <c r="L623" s="4"/>
    </row>
    <row r="624" spans="1:12" ht="75" hidden="1">
      <c r="A624" s="576"/>
      <c r="B624" s="165"/>
      <c r="C624" s="41" t="s">
        <v>4086</v>
      </c>
      <c r="D624" s="473"/>
      <c r="E624" s="21" t="s">
        <v>648</v>
      </c>
      <c r="F624" s="41"/>
      <c r="G624" s="44"/>
      <c r="J624" s="4"/>
      <c r="K624" s="4"/>
      <c r="L624" s="4"/>
    </row>
    <row r="625" spans="1:12" s="22" customFormat="1" ht="45" hidden="1">
      <c r="A625" s="576"/>
      <c r="B625" s="165"/>
      <c r="C625" s="41" t="s">
        <v>4087</v>
      </c>
      <c r="D625" s="473"/>
      <c r="E625" s="21" t="s">
        <v>648</v>
      </c>
      <c r="F625" s="41"/>
      <c r="G625" s="44"/>
      <c r="J625" s="4"/>
      <c r="K625" s="4"/>
      <c r="L625" s="4"/>
    </row>
    <row r="626" spans="1:12" s="22" customFormat="1" ht="45" hidden="1">
      <c r="A626" s="576"/>
      <c r="B626" s="165"/>
      <c r="C626" s="41" t="s">
        <v>4088</v>
      </c>
      <c r="D626" s="473"/>
      <c r="E626" s="21" t="s">
        <v>648</v>
      </c>
      <c r="F626" s="41"/>
      <c r="G626" s="44"/>
      <c r="J626" s="4"/>
      <c r="K626" s="4"/>
      <c r="L626" s="4"/>
    </row>
    <row r="627" spans="1:12" s="22" customFormat="1" ht="60" hidden="1">
      <c r="A627" s="576"/>
      <c r="B627" s="34"/>
      <c r="C627" s="41" t="s">
        <v>4089</v>
      </c>
      <c r="D627" s="473"/>
      <c r="E627" s="21" t="s">
        <v>648</v>
      </c>
      <c r="F627" s="41"/>
      <c r="G627" s="44"/>
      <c r="J627" s="4"/>
      <c r="K627" s="4"/>
      <c r="L627" s="4"/>
    </row>
    <row r="628" spans="1:12" s="22" customFormat="1" ht="45" hidden="1">
      <c r="A628" s="576"/>
      <c r="B628" s="165"/>
      <c r="C628" s="41" t="s">
        <v>4090</v>
      </c>
      <c r="D628" s="473"/>
      <c r="E628" s="21" t="s">
        <v>648</v>
      </c>
      <c r="F628" s="41"/>
      <c r="G628" s="44"/>
      <c r="J628" s="4"/>
      <c r="K628" s="4"/>
      <c r="L628" s="4"/>
    </row>
    <row r="629" spans="1:12" s="22" customFormat="1" ht="45" hidden="1">
      <c r="A629" s="576"/>
      <c r="B629" s="165"/>
      <c r="C629" s="41" t="s">
        <v>4091</v>
      </c>
      <c r="D629" s="473"/>
      <c r="E629" s="21" t="s">
        <v>648</v>
      </c>
      <c r="F629" s="41"/>
      <c r="G629" s="44"/>
      <c r="J629" s="4"/>
      <c r="K629" s="4"/>
      <c r="L629" s="4"/>
    </row>
    <row r="630" spans="1:12" s="22" customFormat="1" ht="75" hidden="1">
      <c r="A630" s="576"/>
      <c r="B630" s="165"/>
      <c r="C630" s="41" t="s">
        <v>4092</v>
      </c>
      <c r="D630" s="473"/>
      <c r="E630" s="21" t="s">
        <v>648</v>
      </c>
      <c r="F630" s="41"/>
      <c r="G630" s="44"/>
      <c r="J630" s="4"/>
      <c r="K630" s="4"/>
      <c r="L630" s="4"/>
    </row>
    <row r="631" spans="1:12" s="22" customFormat="1" ht="45" hidden="1">
      <c r="A631" s="576"/>
      <c r="B631" s="165"/>
      <c r="C631" s="41" t="s">
        <v>4093</v>
      </c>
      <c r="D631" s="473"/>
      <c r="E631" s="21" t="s">
        <v>648</v>
      </c>
      <c r="F631" s="41"/>
      <c r="G631" s="44"/>
      <c r="J631" s="4"/>
      <c r="K631" s="4"/>
      <c r="L631" s="4"/>
    </row>
    <row r="632" spans="1:12" s="22" customFormat="1" ht="60" hidden="1">
      <c r="A632" s="576"/>
      <c r="B632" s="165"/>
      <c r="C632" s="41" t="s">
        <v>4094</v>
      </c>
      <c r="D632" s="473"/>
      <c r="E632" s="21" t="s">
        <v>648</v>
      </c>
      <c r="F632" s="41"/>
      <c r="G632" s="44"/>
      <c r="J632" s="4"/>
      <c r="K632" s="4"/>
      <c r="L632" s="4"/>
    </row>
    <row r="633" spans="1:12" s="22" customFormat="1" ht="45" hidden="1">
      <c r="A633" s="576"/>
      <c r="B633" s="165"/>
      <c r="C633" s="41" t="s">
        <v>4095</v>
      </c>
      <c r="D633" s="473"/>
      <c r="E633" s="21" t="s">
        <v>648</v>
      </c>
      <c r="F633" s="41"/>
      <c r="G633" s="44"/>
      <c r="J633" s="4"/>
      <c r="K633" s="4"/>
      <c r="L633" s="4"/>
    </row>
    <row r="634" spans="1:12" s="22" customFormat="1" ht="45" hidden="1">
      <c r="A634" s="576"/>
      <c r="B634" s="165"/>
      <c r="C634" s="41" t="s">
        <v>4096</v>
      </c>
      <c r="D634" s="473"/>
      <c r="E634" s="21" t="s">
        <v>648</v>
      </c>
      <c r="F634" s="41"/>
      <c r="G634" s="44"/>
      <c r="J634" s="4"/>
      <c r="K634" s="4"/>
      <c r="L634" s="4"/>
    </row>
    <row r="635" spans="1:12" s="22" customFormat="1" ht="60" hidden="1">
      <c r="A635" s="576"/>
      <c r="B635" s="165"/>
      <c r="C635" s="197" t="s">
        <v>4097</v>
      </c>
      <c r="D635" s="473"/>
      <c r="E635" s="21" t="s">
        <v>648</v>
      </c>
      <c r="F635" s="41"/>
      <c r="G635" s="44"/>
      <c r="J635" s="4"/>
      <c r="K635" s="4"/>
      <c r="L635" s="4"/>
    </row>
    <row r="636" spans="1:12" s="22" customFormat="1" ht="45" hidden="1">
      <c r="A636" s="576"/>
      <c r="B636" s="165"/>
      <c r="C636" s="41" t="s">
        <v>4098</v>
      </c>
      <c r="D636" s="473"/>
      <c r="E636" s="21" t="s">
        <v>648</v>
      </c>
      <c r="F636" s="41"/>
      <c r="G636" s="44"/>
      <c r="J636" s="4"/>
      <c r="K636" s="4"/>
      <c r="L636" s="4"/>
    </row>
    <row r="637" spans="1:12" s="22" customFormat="1" ht="45" hidden="1">
      <c r="A637" s="576"/>
      <c r="B637" s="165"/>
      <c r="C637" s="41" t="s">
        <v>4099</v>
      </c>
      <c r="D637" s="473"/>
      <c r="E637" s="21" t="s">
        <v>648</v>
      </c>
      <c r="F637" s="41"/>
      <c r="G637" s="44"/>
      <c r="J637" s="4"/>
      <c r="K637" s="4"/>
      <c r="L637" s="4"/>
    </row>
    <row r="638" spans="1:12" s="22" customFormat="1" ht="45" hidden="1">
      <c r="A638" s="576"/>
      <c r="B638" s="165"/>
      <c r="C638" s="41" t="s">
        <v>4100</v>
      </c>
      <c r="D638" s="473"/>
      <c r="E638" s="21" t="s">
        <v>648</v>
      </c>
      <c r="F638" s="41"/>
      <c r="G638" s="44"/>
      <c r="J638" s="4"/>
      <c r="K638" s="4"/>
      <c r="L638" s="4"/>
    </row>
    <row r="639" spans="1:12" s="22" customFormat="1" ht="45" hidden="1">
      <c r="A639" s="576"/>
      <c r="B639" s="165"/>
      <c r="C639" s="220" t="s">
        <v>4101</v>
      </c>
      <c r="D639" s="473"/>
      <c r="E639" s="21" t="s">
        <v>648</v>
      </c>
      <c r="F639" s="41"/>
      <c r="G639" s="44"/>
      <c r="J639" s="4"/>
      <c r="K639" s="4"/>
      <c r="L639" s="4"/>
    </row>
    <row r="640" spans="1:12" s="22" customFormat="1" ht="47.25">
      <c r="A640" s="11" t="s">
        <v>2219</v>
      </c>
      <c r="B640" s="165" t="s">
        <v>1296</v>
      </c>
      <c r="C640" s="41" t="s">
        <v>2587</v>
      </c>
      <c r="D640" s="473">
        <v>1</v>
      </c>
      <c r="E640" s="21" t="s">
        <v>540</v>
      </c>
      <c r="F640" s="584"/>
      <c r="G640" s="44"/>
      <c r="J640" s="81"/>
      <c r="K640" s="81"/>
      <c r="L640" s="81"/>
    </row>
    <row r="641" spans="1:12" ht="45" hidden="1">
      <c r="A641" s="576" t="s">
        <v>2223</v>
      </c>
      <c r="B641" s="165" t="s">
        <v>1299</v>
      </c>
      <c r="C641" s="41" t="s">
        <v>1300</v>
      </c>
      <c r="D641" s="473"/>
      <c r="E641" s="21" t="s">
        <v>341</v>
      </c>
      <c r="F641" s="41" t="s">
        <v>4102</v>
      </c>
      <c r="G641" s="44"/>
      <c r="J641" s="4"/>
      <c r="K641" s="4"/>
      <c r="L641" s="4"/>
    </row>
    <row r="642" spans="1:12" ht="40.15" customHeight="1">
      <c r="A642" s="111" t="s">
        <v>2230</v>
      </c>
      <c r="B642" s="1305" t="s">
        <v>16</v>
      </c>
      <c r="C642" s="1306"/>
      <c r="D642" s="1306"/>
      <c r="E642" s="1306"/>
      <c r="F642" s="1306"/>
      <c r="G642" s="1307"/>
      <c r="H642" s="22">
        <f>SUM(D643:D645)</f>
        <v>3</v>
      </c>
      <c r="I642" s="22">
        <f>COUNT(D643:D645)*2</f>
        <v>6</v>
      </c>
    </row>
    <row r="643" spans="1:12" ht="30">
      <c r="A643" s="11" t="s">
        <v>2232</v>
      </c>
      <c r="B643" s="165" t="s">
        <v>1304</v>
      </c>
      <c r="C643" s="41" t="s">
        <v>1305</v>
      </c>
      <c r="D643" s="473">
        <v>1</v>
      </c>
      <c r="E643" s="21" t="s">
        <v>540</v>
      </c>
      <c r="F643" s="19"/>
      <c r="G643" s="44"/>
    </row>
    <row r="644" spans="1:12" ht="47.25">
      <c r="A644" s="11" t="s">
        <v>2235</v>
      </c>
      <c r="B644" s="165" t="s">
        <v>1307</v>
      </c>
      <c r="C644" s="18" t="s">
        <v>1308</v>
      </c>
      <c r="D644" s="473">
        <v>1</v>
      </c>
      <c r="E644" s="21" t="s">
        <v>540</v>
      </c>
      <c r="F644" s="19"/>
      <c r="G644" s="44"/>
    </row>
    <row r="645" spans="1:12" ht="31.5">
      <c r="A645" s="11" t="s">
        <v>1309</v>
      </c>
      <c r="B645" s="165" t="s">
        <v>1310</v>
      </c>
      <c r="C645" s="16" t="s">
        <v>1311</v>
      </c>
      <c r="D645" s="473">
        <v>1</v>
      </c>
      <c r="E645" s="21" t="s">
        <v>540</v>
      </c>
      <c r="F645" s="19"/>
      <c r="G645" s="44"/>
    </row>
    <row r="646" spans="1:12" ht="40.15" customHeight="1">
      <c r="A646" s="111" t="s">
        <v>2239</v>
      </c>
      <c r="B646" s="1298" t="s">
        <v>14</v>
      </c>
      <c r="C646" s="1299"/>
      <c r="D646" s="1299"/>
      <c r="E646" s="1299"/>
      <c r="F646" s="1299"/>
      <c r="G646" s="1300"/>
      <c r="H646" s="22">
        <f>SUM(D647:D653)</f>
        <v>4</v>
      </c>
      <c r="I646" s="22">
        <f>COUNT(D647:D653)*2</f>
        <v>8</v>
      </c>
    </row>
    <row r="647" spans="1:12" ht="31.5">
      <c r="A647" s="11" t="s">
        <v>2240</v>
      </c>
      <c r="B647" s="12" t="s">
        <v>1313</v>
      </c>
      <c r="C647" s="18" t="s">
        <v>1314</v>
      </c>
      <c r="D647" s="473">
        <v>1</v>
      </c>
      <c r="E647" s="21" t="s">
        <v>653</v>
      </c>
      <c r="F647" s="19"/>
      <c r="G647" s="44"/>
    </row>
    <row r="648" spans="1:12" ht="47.25" hidden="1">
      <c r="A648" s="576" t="s">
        <v>1315</v>
      </c>
      <c r="B648" s="12" t="s">
        <v>1316</v>
      </c>
      <c r="C648" s="18" t="s">
        <v>1317</v>
      </c>
      <c r="D648" s="473"/>
      <c r="E648" s="21" t="s">
        <v>653</v>
      </c>
      <c r="F648" s="19"/>
      <c r="G648" s="44"/>
      <c r="J648" s="4"/>
      <c r="K648" s="4"/>
      <c r="L648" s="4"/>
    </row>
    <row r="649" spans="1:12" ht="30" hidden="1">
      <c r="A649" s="576"/>
      <c r="B649" s="12"/>
      <c r="C649" s="212" t="s">
        <v>1318</v>
      </c>
      <c r="D649" s="473"/>
      <c r="E649" s="21" t="s">
        <v>653</v>
      </c>
      <c r="F649" s="19"/>
      <c r="G649" s="44"/>
      <c r="J649" s="4"/>
      <c r="K649" s="4"/>
      <c r="L649" s="4"/>
    </row>
    <row r="650" spans="1:12" ht="30" hidden="1">
      <c r="A650" s="576"/>
      <c r="B650" s="12"/>
      <c r="C650" s="18" t="s">
        <v>1319</v>
      </c>
      <c r="D650" s="473"/>
      <c r="E650" s="21" t="s">
        <v>653</v>
      </c>
      <c r="F650" s="19"/>
      <c r="G650" s="44"/>
      <c r="J650" s="4"/>
      <c r="K650" s="4"/>
      <c r="L650" s="4"/>
    </row>
    <row r="651" spans="1:12" ht="47.25">
      <c r="A651" s="11" t="s">
        <v>1320</v>
      </c>
      <c r="B651" s="42" t="s">
        <v>1321</v>
      </c>
      <c r="C651" s="101" t="s">
        <v>1322</v>
      </c>
      <c r="D651" s="473">
        <v>1</v>
      </c>
      <c r="E651" s="21" t="s">
        <v>653</v>
      </c>
      <c r="F651" s="19"/>
      <c r="G651" s="44"/>
    </row>
    <row r="652" spans="1:12" ht="47.25">
      <c r="A652" s="11" t="s">
        <v>2250</v>
      </c>
      <c r="B652" s="12" t="s">
        <v>1324</v>
      </c>
      <c r="C652" s="584" t="s">
        <v>1325</v>
      </c>
      <c r="D652" s="473">
        <v>1</v>
      </c>
      <c r="E652" s="21" t="s">
        <v>653</v>
      </c>
      <c r="F652" s="19"/>
      <c r="G652" s="44"/>
    </row>
    <row r="653" spans="1:12" ht="63">
      <c r="A653" s="11" t="s">
        <v>2252</v>
      </c>
      <c r="B653" s="12" t="s">
        <v>3030</v>
      </c>
      <c r="C653" s="18" t="s">
        <v>1328</v>
      </c>
      <c r="D653" s="473">
        <v>1</v>
      </c>
      <c r="E653" s="21" t="s">
        <v>653</v>
      </c>
      <c r="F653" s="19"/>
      <c r="G653" s="44"/>
    </row>
    <row r="654" spans="1:12" ht="40.15" customHeight="1">
      <c r="A654" s="111" t="s">
        <v>2256</v>
      </c>
      <c r="B654" s="1318" t="s">
        <v>1329</v>
      </c>
      <c r="C654" s="1319"/>
      <c r="D654" s="1303"/>
      <c r="E654" s="1319"/>
      <c r="F654" s="1319"/>
      <c r="G654" s="1478"/>
      <c r="H654" s="22">
        <f>SUM(D655:D661)</f>
        <v>1</v>
      </c>
      <c r="I654" s="22">
        <f>COUNT(D655:D661)*2</f>
        <v>2</v>
      </c>
    </row>
    <row r="655" spans="1:12" ht="31.5" hidden="1" customHeight="1">
      <c r="A655" s="20" t="s">
        <v>1330</v>
      </c>
      <c r="B655" s="41" t="s">
        <v>1332</v>
      </c>
      <c r="C655" s="41" t="s">
        <v>1333</v>
      </c>
      <c r="D655" s="74"/>
      <c r="E655" s="19" t="s">
        <v>540</v>
      </c>
      <c r="F655" s="75" t="s">
        <v>1334</v>
      </c>
      <c r="G655" s="19"/>
      <c r="H655" s="81"/>
      <c r="I655" s="81"/>
      <c r="J655" s="4"/>
      <c r="K655" s="4"/>
      <c r="L655" s="4"/>
    </row>
    <row r="656" spans="1:12" ht="90" hidden="1">
      <c r="A656" s="20" t="s">
        <v>1335</v>
      </c>
      <c r="B656" s="41" t="s">
        <v>1336</v>
      </c>
      <c r="C656" s="41" t="s">
        <v>1337</v>
      </c>
      <c r="D656" s="74"/>
      <c r="E656" s="19" t="s">
        <v>540</v>
      </c>
      <c r="F656" s="75" t="s">
        <v>1338</v>
      </c>
      <c r="G656" s="44"/>
      <c r="H656" s="81"/>
      <c r="I656" s="81"/>
      <c r="J656" s="4"/>
      <c r="K656" s="4"/>
      <c r="L656" s="4"/>
    </row>
    <row r="657" spans="1:12" ht="120" hidden="1">
      <c r="A657" s="20" t="s">
        <v>1339</v>
      </c>
      <c r="B657" s="41" t="s">
        <v>1340</v>
      </c>
      <c r="C657" s="41" t="s">
        <v>1341</v>
      </c>
      <c r="D657" s="74"/>
      <c r="E657" s="19" t="s">
        <v>540</v>
      </c>
      <c r="F657" s="75" t="s">
        <v>1342</v>
      </c>
      <c r="G657" s="44"/>
      <c r="H657" s="81"/>
      <c r="I657" s="81"/>
      <c r="J657" s="4"/>
      <c r="K657" s="4"/>
      <c r="L657" s="4"/>
    </row>
    <row r="658" spans="1:12" ht="120" hidden="1">
      <c r="A658" s="594" t="s">
        <v>1343</v>
      </c>
      <c r="B658" s="41" t="s">
        <v>1344</v>
      </c>
      <c r="C658" s="41" t="s">
        <v>1345</v>
      </c>
      <c r="D658" s="445"/>
      <c r="E658" s="19" t="s">
        <v>540</v>
      </c>
      <c r="F658" s="75" t="s">
        <v>1346</v>
      </c>
      <c r="G658" s="44"/>
      <c r="J658" s="4"/>
      <c r="K658" s="4"/>
      <c r="L658" s="4"/>
    </row>
    <row r="659" spans="1:12" ht="90">
      <c r="A659" s="53" t="s">
        <v>1347</v>
      </c>
      <c r="B659" s="41" t="s">
        <v>1348</v>
      </c>
      <c r="C659" s="41" t="s">
        <v>1349</v>
      </c>
      <c r="D659" s="445">
        <v>1</v>
      </c>
      <c r="E659" s="19" t="s">
        <v>540</v>
      </c>
      <c r="F659" s="75" t="s">
        <v>1350</v>
      </c>
      <c r="G659" s="44"/>
    </row>
    <row r="660" spans="1:12" ht="120" hidden="1">
      <c r="A660" s="20" t="s">
        <v>1351</v>
      </c>
      <c r="B660" s="41" t="s">
        <v>1352</v>
      </c>
      <c r="C660" s="41" t="s">
        <v>1353</v>
      </c>
      <c r="D660" s="74"/>
      <c r="E660" s="19" t="s">
        <v>540</v>
      </c>
      <c r="F660" s="75" t="s">
        <v>1354</v>
      </c>
      <c r="G660" s="44"/>
      <c r="H660" s="81"/>
      <c r="I660" s="81"/>
      <c r="J660" s="4"/>
      <c r="K660" s="4"/>
      <c r="L660" s="4"/>
    </row>
    <row r="661" spans="1:12" ht="135" hidden="1">
      <c r="A661" s="594" t="s">
        <v>1355</v>
      </c>
      <c r="B661" s="41" t="s">
        <v>1356</v>
      </c>
      <c r="C661" s="41" t="s">
        <v>1357</v>
      </c>
      <c r="D661" s="445"/>
      <c r="E661" s="19" t="s">
        <v>540</v>
      </c>
      <c r="F661" s="75" t="s">
        <v>1358</v>
      </c>
      <c r="G661" s="44"/>
      <c r="J661" s="4"/>
      <c r="K661" s="4"/>
      <c r="L661" s="4"/>
    </row>
    <row r="662" spans="1:12" ht="40.15" customHeight="1">
      <c r="A662" s="111" t="s">
        <v>2259</v>
      </c>
      <c r="B662" s="1305" t="s">
        <v>11</v>
      </c>
      <c r="C662" s="1306"/>
      <c r="D662" s="1306"/>
      <c r="E662" s="1306"/>
      <c r="F662" s="1306"/>
      <c r="G662" s="1307"/>
      <c r="H662" s="22">
        <f>SUM(D663:D665)</f>
        <v>2</v>
      </c>
      <c r="I662" s="22">
        <f>COUNT(D663:D665)*2</f>
        <v>4</v>
      </c>
    </row>
    <row r="663" spans="1:12" ht="31.5">
      <c r="A663" s="11" t="s">
        <v>2261</v>
      </c>
      <c r="B663" s="165" t="s">
        <v>1360</v>
      </c>
      <c r="C663" s="16" t="s">
        <v>1361</v>
      </c>
      <c r="D663" s="435">
        <v>1</v>
      </c>
      <c r="E663" s="21" t="s">
        <v>271</v>
      </c>
      <c r="F663" s="21" t="s">
        <v>1362</v>
      </c>
      <c r="G663" s="44"/>
    </row>
    <row r="664" spans="1:12" ht="30" hidden="1">
      <c r="A664" s="579"/>
      <c r="B664" s="165"/>
      <c r="C664" s="16" t="s">
        <v>1363</v>
      </c>
      <c r="D664" s="435"/>
      <c r="E664" s="21" t="s">
        <v>271</v>
      </c>
      <c r="F664" s="21" t="s">
        <v>1364</v>
      </c>
      <c r="G664" s="44"/>
      <c r="J664" s="4"/>
      <c r="K664" s="4"/>
      <c r="L664" s="4"/>
    </row>
    <row r="665" spans="1:12" ht="31.5">
      <c r="A665" s="11" t="s">
        <v>2263</v>
      </c>
      <c r="B665" s="165" t="s">
        <v>1366</v>
      </c>
      <c r="C665" s="21" t="s">
        <v>2265</v>
      </c>
      <c r="D665" s="435">
        <v>1</v>
      </c>
      <c r="E665" s="27" t="s">
        <v>540</v>
      </c>
      <c r="F665" s="16" t="s">
        <v>1367</v>
      </c>
      <c r="G665" s="44"/>
    </row>
    <row r="666" spans="1:12" ht="15.75" hidden="1">
      <c r="A666" s="76" t="s">
        <v>10</v>
      </c>
      <c r="B666" s="1308" t="s">
        <v>1368</v>
      </c>
      <c r="C666" s="1309"/>
      <c r="D666" s="1309"/>
      <c r="E666" s="1309"/>
      <c r="F666" s="1309"/>
      <c r="G666" s="1320"/>
      <c r="H666" s="81">
        <f>SUM(D667:D672)</f>
        <v>0</v>
      </c>
      <c r="I666" s="81">
        <f>COUNT(D667:D672)*2</f>
        <v>0</v>
      </c>
      <c r="J666" s="4"/>
      <c r="K666" s="4"/>
      <c r="L666" s="4"/>
    </row>
    <row r="667" spans="1:12" ht="45" hidden="1">
      <c r="A667" s="76" t="s">
        <v>1369</v>
      </c>
      <c r="B667" s="41" t="s">
        <v>1370</v>
      </c>
      <c r="C667" s="41"/>
      <c r="D667" s="41"/>
      <c r="E667" s="41"/>
      <c r="F667" s="41"/>
      <c r="G667" s="41"/>
      <c r="H667" s="81"/>
      <c r="I667" s="81"/>
      <c r="J667" s="4"/>
      <c r="K667" s="4"/>
      <c r="L667" s="4"/>
    </row>
    <row r="668" spans="1:12" ht="60" hidden="1">
      <c r="A668" s="76" t="s">
        <v>1371</v>
      </c>
      <c r="B668" s="41" t="s">
        <v>1372</v>
      </c>
      <c r="C668" s="41"/>
      <c r="D668" s="41"/>
      <c r="E668" s="41"/>
      <c r="F668" s="41"/>
      <c r="G668" s="41"/>
      <c r="H668" s="81"/>
      <c r="I668" s="81"/>
      <c r="J668" s="4"/>
      <c r="K668" s="4"/>
      <c r="L668" s="4"/>
    </row>
    <row r="669" spans="1:12" ht="60" hidden="1">
      <c r="A669" s="76" t="s">
        <v>1373</v>
      </c>
      <c r="B669" s="41" t="s">
        <v>1374</v>
      </c>
      <c r="C669" s="41"/>
      <c r="D669" s="41"/>
      <c r="E669" s="41"/>
      <c r="F669" s="41"/>
      <c r="G669" s="41"/>
      <c r="H669" s="81"/>
      <c r="I669" s="81"/>
      <c r="J669" s="4"/>
      <c r="K669" s="4"/>
      <c r="L669" s="4"/>
    </row>
    <row r="670" spans="1:12" ht="75" hidden="1">
      <c r="A670" s="76" t="s">
        <v>1375</v>
      </c>
      <c r="B670" s="41" t="s">
        <v>1376</v>
      </c>
      <c r="C670" s="41"/>
      <c r="D670" s="41"/>
      <c r="E670" s="41"/>
      <c r="F670" s="41"/>
      <c r="G670" s="41"/>
      <c r="H670" s="81"/>
      <c r="I670" s="81"/>
      <c r="J670" s="4"/>
      <c r="K670" s="4"/>
      <c r="L670" s="4"/>
    </row>
    <row r="671" spans="1:12" ht="30" hidden="1">
      <c r="A671" s="76" t="s">
        <v>1377</v>
      </c>
      <c r="B671" s="41" t="s">
        <v>1378</v>
      </c>
      <c r="C671" s="41"/>
      <c r="D671" s="41"/>
      <c r="E671" s="41"/>
      <c r="F671" s="41"/>
      <c r="G671" s="41"/>
      <c r="H671" s="81"/>
      <c r="I671" s="81"/>
      <c r="J671" s="4"/>
      <c r="K671" s="4"/>
      <c r="L671" s="4"/>
    </row>
    <row r="672" spans="1:12" ht="30" hidden="1">
      <c r="A672" s="76" t="s">
        <v>1379</v>
      </c>
      <c r="B672" s="41" t="s">
        <v>1380</v>
      </c>
      <c r="C672" s="41"/>
      <c r="D672" s="41"/>
      <c r="E672" s="41"/>
      <c r="F672" s="41"/>
      <c r="G672" s="41"/>
      <c r="H672" s="81"/>
      <c r="I672" s="81"/>
      <c r="J672" s="4"/>
      <c r="K672" s="4"/>
      <c r="L672" s="4"/>
    </row>
    <row r="673" spans="1:12" ht="15.75" hidden="1">
      <c r="A673" s="577" t="s">
        <v>1381</v>
      </c>
      <c r="B673" s="1308" t="s">
        <v>8</v>
      </c>
      <c r="C673" s="1309"/>
      <c r="D673" s="1309"/>
      <c r="E673" s="1309"/>
      <c r="F673" s="1309"/>
      <c r="G673" s="1320"/>
      <c r="H673" s="22">
        <f>SUM(D674:D683)</f>
        <v>0</v>
      </c>
      <c r="I673" s="22">
        <f>COUNT(D674:D683)*2</f>
        <v>0</v>
      </c>
      <c r="J673" s="4"/>
      <c r="K673" s="4"/>
      <c r="L673" s="4"/>
    </row>
    <row r="674" spans="1:12" ht="75" hidden="1">
      <c r="A674" s="76" t="s">
        <v>1382</v>
      </c>
      <c r="B674" s="41" t="s">
        <v>1383</v>
      </c>
      <c r="C674" s="41"/>
      <c r="D674" s="41"/>
      <c r="E674" s="41"/>
      <c r="F674" s="41"/>
      <c r="G674" s="41"/>
      <c r="H674" s="81"/>
      <c r="I674" s="81"/>
      <c r="J674" s="4"/>
      <c r="K674" s="4"/>
      <c r="L674" s="4"/>
    </row>
    <row r="675" spans="1:12" ht="60" hidden="1">
      <c r="A675" s="76" t="s">
        <v>1384</v>
      </c>
      <c r="B675" s="41" t="s">
        <v>1385</v>
      </c>
      <c r="C675" s="41"/>
      <c r="D675" s="41"/>
      <c r="E675" s="41"/>
      <c r="F675" s="41"/>
      <c r="G675" s="41"/>
      <c r="H675" s="81"/>
      <c r="I675" s="81"/>
      <c r="J675" s="4"/>
      <c r="K675" s="4"/>
      <c r="L675" s="4"/>
    </row>
    <row r="676" spans="1:12" ht="60" hidden="1">
      <c r="A676" s="76" t="s">
        <v>1386</v>
      </c>
      <c r="B676" s="41" t="s">
        <v>1387</v>
      </c>
      <c r="C676" s="41"/>
      <c r="D676" s="41"/>
      <c r="E676" s="41"/>
      <c r="F676" s="41"/>
      <c r="G676" s="41"/>
      <c r="H676" s="81"/>
      <c r="I676" s="81"/>
      <c r="J676" s="4"/>
      <c r="K676" s="4"/>
      <c r="L676" s="4"/>
    </row>
    <row r="677" spans="1:12" ht="45" hidden="1">
      <c r="A677" s="76" t="s">
        <v>1388</v>
      </c>
      <c r="B677" s="41" t="s">
        <v>1389</v>
      </c>
      <c r="C677" s="41"/>
      <c r="D677" s="41"/>
      <c r="E677" s="41"/>
      <c r="F677" s="41"/>
      <c r="G677" s="41"/>
      <c r="H677" s="81"/>
      <c r="I677" s="81"/>
      <c r="J677" s="4"/>
      <c r="K677" s="4"/>
      <c r="L677" s="4"/>
    </row>
    <row r="678" spans="1:12" ht="45" hidden="1">
      <c r="A678" s="76" t="s">
        <v>1390</v>
      </c>
      <c r="B678" s="41" t="s">
        <v>1391</v>
      </c>
      <c r="C678" s="41"/>
      <c r="D678" s="41"/>
      <c r="E678" s="41"/>
      <c r="F678" s="41"/>
      <c r="G678" s="41"/>
      <c r="H678" s="81"/>
      <c r="I678" s="81"/>
      <c r="J678" s="4"/>
      <c r="K678" s="4"/>
      <c r="L678" s="4"/>
    </row>
    <row r="679" spans="1:12" ht="90" hidden="1">
      <c r="A679" s="577" t="s">
        <v>1392</v>
      </c>
      <c r="B679" s="41" t="s">
        <v>2266</v>
      </c>
      <c r="C679" s="41" t="s">
        <v>1394</v>
      </c>
      <c r="D679" s="485"/>
      <c r="E679" s="27" t="s">
        <v>540</v>
      </c>
      <c r="F679" s="41" t="s">
        <v>1395</v>
      </c>
      <c r="G679" s="14"/>
      <c r="J679" s="4"/>
      <c r="K679" s="4"/>
      <c r="L679" s="4"/>
    </row>
    <row r="680" spans="1:12" ht="75" hidden="1">
      <c r="A680" s="20" t="s">
        <v>1396</v>
      </c>
      <c r="B680" s="41" t="s">
        <v>1397</v>
      </c>
      <c r="C680" s="41"/>
      <c r="D680" s="41"/>
      <c r="E680" s="41"/>
      <c r="F680" s="41"/>
      <c r="G680" s="41"/>
      <c r="H680" s="81"/>
      <c r="I680" s="81"/>
      <c r="J680" s="4"/>
      <c r="K680" s="4"/>
      <c r="L680" s="4"/>
    </row>
    <row r="681" spans="1:12" ht="30" hidden="1">
      <c r="A681" s="20" t="s">
        <v>1398</v>
      </c>
      <c r="B681" s="41" t="s">
        <v>1399</v>
      </c>
      <c r="C681" s="41"/>
      <c r="D681" s="41"/>
      <c r="E681" s="41"/>
      <c r="F681" s="41"/>
      <c r="G681" s="41"/>
      <c r="H681" s="81"/>
      <c r="I681" s="81"/>
      <c r="J681" s="4"/>
      <c r="K681" s="4"/>
      <c r="L681" s="4"/>
    </row>
    <row r="682" spans="1:12" ht="15.75" hidden="1" customHeight="1">
      <c r="A682" s="20" t="s">
        <v>1400</v>
      </c>
      <c r="B682" s="41" t="s">
        <v>1401</v>
      </c>
      <c r="C682" s="41"/>
      <c r="D682" s="41"/>
      <c r="E682" s="41"/>
      <c r="F682" s="41"/>
      <c r="G682" s="41"/>
      <c r="H682" s="81"/>
      <c r="I682" s="81"/>
      <c r="J682" s="4"/>
      <c r="K682" s="4"/>
      <c r="L682" s="4"/>
    </row>
    <row r="683" spans="1:12" ht="60" hidden="1">
      <c r="A683" s="20" t="s">
        <v>1402</v>
      </c>
      <c r="B683" s="41" t="s">
        <v>1403</v>
      </c>
      <c r="C683" s="41"/>
      <c r="D683" s="41"/>
      <c r="E683" s="41"/>
      <c r="F683" s="41"/>
      <c r="G683" s="41"/>
      <c r="H683" s="81"/>
      <c r="I683" s="81"/>
      <c r="J683" s="4"/>
      <c r="K683" s="4"/>
      <c r="L683" s="4"/>
    </row>
    <row r="684" spans="1:12" ht="18.75">
      <c r="A684" s="334"/>
      <c r="B684" s="1368" t="s">
        <v>1404</v>
      </c>
      <c r="C684" s="1372"/>
      <c r="D684" s="1372"/>
      <c r="E684" s="1372"/>
      <c r="F684" s="1372"/>
      <c r="G684" s="1373"/>
      <c r="H684" s="22">
        <f>H685+H689+H694+H705</f>
        <v>8</v>
      </c>
      <c r="I684" s="22">
        <f>I685+I689+I694+I705</f>
        <v>16</v>
      </c>
    </row>
    <row r="685" spans="1:12" ht="40.15" customHeight="1">
      <c r="A685" s="95" t="s">
        <v>2269</v>
      </c>
      <c r="B685" s="1305" t="s">
        <v>6</v>
      </c>
      <c r="C685" s="1306"/>
      <c r="D685" s="1306"/>
      <c r="E685" s="1306"/>
      <c r="F685" s="1306"/>
      <c r="G685" s="1307"/>
      <c r="H685" s="22">
        <f>SUM(D686:D688)</f>
        <v>1</v>
      </c>
      <c r="I685" s="22">
        <f>COUNT(D686:D688)*2</f>
        <v>2</v>
      </c>
    </row>
    <row r="686" spans="1:12" ht="30">
      <c r="A686" s="11" t="s">
        <v>2270</v>
      </c>
      <c r="B686" s="23" t="s">
        <v>1406</v>
      </c>
      <c r="C686" s="23" t="s">
        <v>2753</v>
      </c>
      <c r="D686" s="477">
        <v>1</v>
      </c>
      <c r="E686" s="15" t="s">
        <v>648</v>
      </c>
      <c r="F686" s="584"/>
      <c r="G686" s="158"/>
    </row>
    <row r="687" spans="1:12" ht="30" hidden="1">
      <c r="A687" s="576"/>
      <c r="B687" s="23"/>
      <c r="C687" s="41" t="s">
        <v>4103</v>
      </c>
      <c r="D687" s="477"/>
      <c r="E687" s="15" t="s">
        <v>648</v>
      </c>
      <c r="F687" s="584"/>
      <c r="G687" s="158"/>
      <c r="J687" s="4"/>
      <c r="K687" s="4"/>
      <c r="L687" s="4"/>
    </row>
    <row r="688" spans="1:12" ht="51.75" hidden="1" customHeight="1">
      <c r="A688" s="20" t="s">
        <v>2274</v>
      </c>
      <c r="B688" s="48" t="s">
        <v>1418</v>
      </c>
      <c r="C688" s="584"/>
      <c r="D688" s="584"/>
      <c r="E688" s="15"/>
      <c r="F688" s="584"/>
      <c r="G688" s="584"/>
      <c r="H688" s="81"/>
      <c r="I688" s="81"/>
      <c r="J688" s="4"/>
      <c r="K688" s="4"/>
      <c r="L688" s="4"/>
    </row>
    <row r="689" spans="1:12" ht="40.15" customHeight="1">
      <c r="A689" s="95" t="s">
        <v>2276</v>
      </c>
      <c r="B689" s="1305" t="s">
        <v>4</v>
      </c>
      <c r="C689" s="1306"/>
      <c r="D689" s="1306"/>
      <c r="E689" s="1306"/>
      <c r="F689" s="1306"/>
      <c r="G689" s="1307"/>
      <c r="H689" s="22">
        <f>SUM(D690:D693)</f>
        <v>1</v>
      </c>
      <c r="I689" s="22">
        <f>COUNT(D690:D693)*2</f>
        <v>2</v>
      </c>
    </row>
    <row r="690" spans="1:12" ht="36.75" customHeight="1">
      <c r="A690" s="11" t="s">
        <v>2277</v>
      </c>
      <c r="B690" s="23" t="s">
        <v>1420</v>
      </c>
      <c r="C690" s="23" t="s">
        <v>4104</v>
      </c>
      <c r="D690" s="477">
        <v>1</v>
      </c>
      <c r="E690" s="15" t="s">
        <v>648</v>
      </c>
      <c r="F690" s="584"/>
      <c r="G690" s="250"/>
    </row>
    <row r="691" spans="1:12" ht="21.75" hidden="1" customHeight="1">
      <c r="A691" s="576"/>
      <c r="B691" s="23"/>
      <c r="C691" s="23" t="s">
        <v>4105</v>
      </c>
      <c r="D691" s="477"/>
      <c r="E691" s="15" t="s">
        <v>648</v>
      </c>
      <c r="F691" s="584"/>
      <c r="G691" s="250"/>
      <c r="J691" s="4"/>
      <c r="K691" s="4"/>
      <c r="L691" s="4"/>
    </row>
    <row r="692" spans="1:12" ht="21.75" hidden="1" customHeight="1">
      <c r="A692" s="576"/>
      <c r="B692" s="23"/>
      <c r="C692" s="449" t="s">
        <v>4106</v>
      </c>
      <c r="D692" s="477"/>
      <c r="E692" s="15" t="s">
        <v>648</v>
      </c>
      <c r="F692" s="584"/>
      <c r="G692" s="250"/>
      <c r="J692" s="4"/>
      <c r="K692" s="4"/>
      <c r="L692" s="4"/>
    </row>
    <row r="693" spans="1:12" ht="45" hidden="1" customHeight="1">
      <c r="A693" s="20" t="s">
        <v>1428</v>
      </c>
      <c r="B693" s="71" t="s">
        <v>1429</v>
      </c>
      <c r="C693" s="584"/>
      <c r="D693" s="584"/>
      <c r="E693" s="15"/>
      <c r="F693" s="584"/>
      <c r="G693" s="584"/>
      <c r="H693" s="81"/>
      <c r="I693" s="81"/>
      <c r="J693" s="4"/>
      <c r="K693" s="4"/>
      <c r="L693" s="4"/>
    </row>
    <row r="694" spans="1:12" ht="40.15" customHeight="1">
      <c r="A694" s="95" t="s">
        <v>2283</v>
      </c>
      <c r="B694" s="1305" t="s">
        <v>2</v>
      </c>
      <c r="C694" s="1306"/>
      <c r="D694" s="1306"/>
      <c r="E694" s="1306"/>
      <c r="F694" s="1306"/>
      <c r="G694" s="1307"/>
      <c r="H694" s="22">
        <f>SUM(D695:D704)</f>
        <v>5</v>
      </c>
      <c r="I694" s="22">
        <f>COUNT(D695:D704)*2</f>
        <v>10</v>
      </c>
    </row>
    <row r="695" spans="1:12" ht="30">
      <c r="A695" s="11" t="s">
        <v>2284</v>
      </c>
      <c r="B695" s="23" t="s">
        <v>1431</v>
      </c>
      <c r="C695" s="23" t="s">
        <v>2601</v>
      </c>
      <c r="D695" s="477">
        <v>1</v>
      </c>
      <c r="E695" s="15" t="s">
        <v>648</v>
      </c>
      <c r="F695" s="584"/>
      <c r="G695" s="158"/>
    </row>
    <row r="696" spans="1:12" ht="30" hidden="1">
      <c r="A696" s="576"/>
      <c r="B696" s="23"/>
      <c r="C696" s="23" t="s">
        <v>4107</v>
      </c>
      <c r="D696" s="477"/>
      <c r="E696" s="15" t="s">
        <v>648</v>
      </c>
      <c r="F696" s="584"/>
      <c r="G696" s="158"/>
      <c r="J696" s="4"/>
      <c r="K696" s="4"/>
      <c r="L696" s="4"/>
    </row>
    <row r="697" spans="1:12" ht="45" hidden="1">
      <c r="A697" s="576"/>
      <c r="B697" s="23"/>
      <c r="C697" s="16" t="s">
        <v>4108</v>
      </c>
      <c r="D697" s="477"/>
      <c r="E697" s="15" t="s">
        <v>648</v>
      </c>
      <c r="F697" s="584"/>
      <c r="G697" s="158"/>
      <c r="J697" s="4"/>
      <c r="K697" s="4"/>
      <c r="L697" s="4"/>
    </row>
    <row r="698" spans="1:12" ht="30">
      <c r="A698" s="11"/>
      <c r="B698" s="23"/>
      <c r="C698" s="16" t="s">
        <v>1432</v>
      </c>
      <c r="D698" s="477">
        <v>1</v>
      </c>
      <c r="E698" s="15" t="s">
        <v>648</v>
      </c>
      <c r="F698" s="584"/>
      <c r="G698" s="158"/>
    </row>
    <row r="699" spans="1:12" ht="15">
      <c r="A699" s="11"/>
      <c r="B699" s="23"/>
      <c r="C699" s="319" t="s">
        <v>4109</v>
      </c>
      <c r="D699" s="477">
        <v>1</v>
      </c>
      <c r="E699" s="15" t="s">
        <v>648</v>
      </c>
      <c r="F699" s="584"/>
      <c r="G699" s="158"/>
    </row>
    <row r="700" spans="1:12" ht="15">
      <c r="A700" s="11"/>
      <c r="B700" s="23"/>
      <c r="C700" s="319" t="s">
        <v>4110</v>
      </c>
      <c r="D700" s="477">
        <v>1</v>
      </c>
      <c r="E700" s="15" t="s">
        <v>648</v>
      </c>
      <c r="F700" s="584"/>
      <c r="G700" s="158"/>
    </row>
    <row r="701" spans="1:12" ht="45" hidden="1">
      <c r="A701" s="576"/>
      <c r="B701" s="23"/>
      <c r="C701" s="18" t="s">
        <v>4111</v>
      </c>
      <c r="D701" s="477"/>
      <c r="E701" s="15" t="s">
        <v>648</v>
      </c>
      <c r="F701" s="41" t="s">
        <v>4112</v>
      </c>
      <c r="G701" s="158"/>
      <c r="J701" s="4"/>
      <c r="K701" s="4"/>
      <c r="L701" s="4"/>
    </row>
    <row r="702" spans="1:12" ht="15">
      <c r="A702" s="11"/>
      <c r="B702" s="23"/>
      <c r="C702" s="21" t="s">
        <v>4113</v>
      </c>
      <c r="D702" s="477">
        <v>1</v>
      </c>
      <c r="E702" s="15" t="s">
        <v>648</v>
      </c>
      <c r="F702" s="41"/>
      <c r="G702" s="158"/>
    </row>
    <row r="703" spans="1:12" ht="30" hidden="1">
      <c r="A703" s="576"/>
      <c r="B703" s="23"/>
      <c r="C703" s="319" t="s">
        <v>4114</v>
      </c>
      <c r="D703" s="477"/>
      <c r="E703" s="15" t="s">
        <v>648</v>
      </c>
      <c r="F703" s="319" t="s">
        <v>3509</v>
      </c>
      <c r="G703" s="158"/>
      <c r="J703" s="4"/>
      <c r="K703" s="4"/>
      <c r="L703" s="4"/>
    </row>
    <row r="704" spans="1:12" ht="45" hidden="1" customHeight="1">
      <c r="A704" s="20" t="s">
        <v>1435</v>
      </c>
      <c r="B704" s="71" t="s">
        <v>1436</v>
      </c>
      <c r="C704" s="584"/>
      <c r="D704" s="584"/>
      <c r="E704" s="15"/>
      <c r="F704" s="584"/>
      <c r="G704" s="584"/>
      <c r="H704" s="81"/>
      <c r="I704" s="81"/>
      <c r="J704" s="4"/>
      <c r="K704" s="4"/>
      <c r="L704" s="4"/>
    </row>
    <row r="705" spans="1:12" ht="40.15" customHeight="1">
      <c r="A705" s="95" t="s">
        <v>2300</v>
      </c>
      <c r="B705" s="1305" t="s">
        <v>0</v>
      </c>
      <c r="C705" s="1306"/>
      <c r="D705" s="1306"/>
      <c r="E705" s="1306"/>
      <c r="F705" s="1306"/>
      <c r="G705" s="1307"/>
      <c r="H705" s="22">
        <f>SUM(D706:D708)</f>
        <v>1</v>
      </c>
      <c r="I705" s="22">
        <f>COUNT(D706:D708)*2</f>
        <v>2</v>
      </c>
    </row>
    <row r="706" spans="1:12" ht="30">
      <c r="A706" s="11" t="s">
        <v>2302</v>
      </c>
      <c r="B706" s="23" t="s">
        <v>1438</v>
      </c>
      <c r="C706" s="23" t="s">
        <v>2607</v>
      </c>
      <c r="D706" s="477">
        <v>1</v>
      </c>
      <c r="E706" s="15" t="s">
        <v>648</v>
      </c>
      <c r="F706" s="584"/>
      <c r="G706" s="250"/>
    </row>
    <row r="707" spans="1:12" ht="15" hidden="1">
      <c r="A707" s="576"/>
      <c r="B707" s="23"/>
      <c r="C707" s="23" t="s">
        <v>2608</v>
      </c>
      <c r="D707" s="477"/>
      <c r="E707" s="15" t="s">
        <v>648</v>
      </c>
      <c r="F707" s="584"/>
      <c r="G707" s="250"/>
      <c r="J707" s="4"/>
      <c r="K707" s="4"/>
      <c r="L707" s="4"/>
    </row>
    <row r="708" spans="1:12" ht="28.5" hidden="1" customHeight="1">
      <c r="A708" s="20" t="s">
        <v>1443</v>
      </c>
      <c r="B708" s="23" t="s">
        <v>2610</v>
      </c>
      <c r="C708" s="23"/>
      <c r="D708" s="584"/>
      <c r="E708" s="15"/>
      <c r="F708" s="584"/>
      <c r="G708" s="584"/>
      <c r="H708" s="81"/>
      <c r="I708" s="81"/>
      <c r="J708" s="4"/>
      <c r="K708" s="4"/>
      <c r="L708" s="4"/>
    </row>
    <row r="709" spans="1:12" ht="13.5" customHeight="1">
      <c r="A709" s="269"/>
      <c r="B709" s="81"/>
      <c r="C709" s="81"/>
      <c r="D709" s="486"/>
      <c r="E709" s="81"/>
      <c r="F709" s="81"/>
    </row>
    <row r="710" spans="1:12" ht="13.5" customHeight="1">
      <c r="A710" s="269"/>
      <c r="B710" s="81"/>
      <c r="C710" s="81"/>
      <c r="D710" s="486"/>
      <c r="E710" s="81"/>
      <c r="F710" s="81"/>
      <c r="G710" s="81"/>
    </row>
    <row r="711" spans="1:12" ht="13.5" customHeight="1">
      <c r="A711" s="1007"/>
      <c r="B711" s="1005"/>
      <c r="C711" s="1005"/>
      <c r="D711" s="1008"/>
      <c r="E711" s="1005"/>
      <c r="F711" s="82"/>
      <c r="G711" s="81"/>
    </row>
    <row r="712" spans="1:12" ht="13.5" customHeight="1">
      <c r="A712" s="1007"/>
      <c r="B712" s="1005" t="s">
        <v>1446</v>
      </c>
      <c r="C712" s="1005" t="s">
        <v>2308</v>
      </c>
      <c r="D712" s="1008" t="s">
        <v>1448</v>
      </c>
      <c r="E712" s="1005">
        <f>H2</f>
        <v>11</v>
      </c>
      <c r="F712" s="82"/>
      <c r="G712" s="81"/>
    </row>
    <row r="713" spans="1:12" ht="13.5" customHeight="1">
      <c r="A713" s="1007" t="s">
        <v>176</v>
      </c>
      <c r="B713" s="1005">
        <f>IF(E712=0,0,H43)</f>
        <v>6</v>
      </c>
      <c r="C713" s="1005">
        <f>IF(E712=0,0,I43)</f>
        <v>12</v>
      </c>
      <c r="D713" s="1009">
        <f>IF(D721=0,0,B713/C713)</f>
        <v>0.5</v>
      </c>
      <c r="E713" s="1005"/>
      <c r="F713" s="82"/>
      <c r="G713" s="81"/>
    </row>
    <row r="714" spans="1:12" ht="13.5" customHeight="1">
      <c r="A714" s="1007" t="s">
        <v>178</v>
      </c>
      <c r="B714" s="1005">
        <f>IF(E712=0,0,H99)</f>
        <v>16</v>
      </c>
      <c r="C714" s="1005">
        <f>IF(E712=0,0,I99)</f>
        <v>32</v>
      </c>
      <c r="D714" s="1009">
        <f>IF(D721=0,0,B714/C714)</f>
        <v>0.5</v>
      </c>
      <c r="E714" s="1005"/>
      <c r="F714" s="82"/>
      <c r="G714" s="81"/>
    </row>
    <row r="715" spans="1:12" ht="13.5" customHeight="1">
      <c r="A715" s="1007" t="s">
        <v>180</v>
      </c>
      <c r="B715" s="1005">
        <f>IF(E712=0,0,H155)</f>
        <v>33</v>
      </c>
      <c r="C715" s="1005">
        <f>IF(E712=0,0,I155)</f>
        <v>66</v>
      </c>
      <c r="D715" s="1009">
        <f>IF(D721=0,0,B715/C715)</f>
        <v>0.5</v>
      </c>
      <c r="E715" s="1005"/>
      <c r="F715" s="82"/>
      <c r="G715" s="81"/>
    </row>
    <row r="716" spans="1:12" ht="13.5" customHeight="1">
      <c r="A716" s="1007" t="s">
        <v>182</v>
      </c>
      <c r="B716" s="1010">
        <f>IF(E712=0,0,H247)</f>
        <v>21</v>
      </c>
      <c r="C716" s="1010">
        <f>IF(E712=0,0,I247)</f>
        <v>42</v>
      </c>
      <c r="D716" s="1009">
        <f>IF(D721=0,0,B716/C716)</f>
        <v>0.5</v>
      </c>
      <c r="E716" s="1005"/>
      <c r="F716" s="82"/>
      <c r="G716" s="81"/>
    </row>
    <row r="717" spans="1:12" ht="13.5" customHeight="1">
      <c r="A717" s="1007" t="s">
        <v>184</v>
      </c>
      <c r="B717" s="1010">
        <f>IF(E712=0,0,H329)</f>
        <v>33</v>
      </c>
      <c r="C717" s="1010">
        <f>IF(E712=0,0,I329)</f>
        <v>66</v>
      </c>
      <c r="D717" s="1009">
        <f>IF(D721=0,0,B717/C717)</f>
        <v>0.5</v>
      </c>
      <c r="E717" s="1005"/>
      <c r="F717" s="82"/>
      <c r="G717" s="81"/>
    </row>
    <row r="718" spans="1:12" ht="13.5" customHeight="1">
      <c r="A718" s="1007" t="s">
        <v>186</v>
      </c>
      <c r="B718" s="1010">
        <f>IF(E712=0,0,H530)</f>
        <v>30</v>
      </c>
      <c r="C718" s="1010">
        <f>IF(E712=0,0,I530)</f>
        <v>60</v>
      </c>
      <c r="D718" s="1009">
        <f>IF(D721=0,0,B718/C718)</f>
        <v>0.5</v>
      </c>
      <c r="E718" s="1005"/>
      <c r="F718" s="82"/>
      <c r="G718" s="81"/>
    </row>
    <row r="719" spans="1:12" ht="13.5" customHeight="1">
      <c r="A719" s="1007" t="s">
        <v>187</v>
      </c>
      <c r="B719" s="1010">
        <f>IF(E712=0,0,H607)</f>
        <v>14</v>
      </c>
      <c r="C719" s="1010">
        <f>IF(E712=0,0,I607)</f>
        <v>28</v>
      </c>
      <c r="D719" s="1009">
        <f>IF(D721=0,0,B719/C719)</f>
        <v>0.5</v>
      </c>
      <c r="E719" s="1005"/>
      <c r="F719" s="82"/>
      <c r="G719" s="81"/>
    </row>
    <row r="720" spans="1:12" ht="13.5" customHeight="1">
      <c r="A720" s="1007" t="s">
        <v>189</v>
      </c>
      <c r="B720" s="1010">
        <f>IF(E712=0,0,H684)</f>
        <v>8</v>
      </c>
      <c r="C720" s="1010">
        <f>IF(E712=0,0,I684)</f>
        <v>16</v>
      </c>
      <c r="D720" s="1009">
        <f>IF(D721=0,0,B720/C720)</f>
        <v>0.5</v>
      </c>
      <c r="E720" s="1005"/>
      <c r="F720" s="82"/>
      <c r="G720" s="81"/>
    </row>
    <row r="721" spans="1:7" ht="13.5" customHeight="1">
      <c r="A721" s="1007" t="s">
        <v>1449</v>
      </c>
      <c r="B721" s="1005">
        <f>IF(E712=0,0,SUM(B713:B720))</f>
        <v>161</v>
      </c>
      <c r="C721" s="1005">
        <f>IF(E712=0,0,SUM(C713:C720))</f>
        <v>322</v>
      </c>
      <c r="D721" s="1009">
        <f>IF(E712=0,0,B721/C721)</f>
        <v>0.5</v>
      </c>
      <c r="E721" s="1005"/>
      <c r="F721" s="82"/>
      <c r="G721" s="81"/>
    </row>
    <row r="722" spans="1:7" ht="13.5" customHeight="1">
      <c r="A722" s="1007"/>
      <c r="B722" s="1005"/>
      <c r="C722" s="1005"/>
      <c r="D722" s="1008"/>
      <c r="E722" s="1005"/>
      <c r="F722" s="82"/>
      <c r="G722" s="81"/>
    </row>
    <row r="723" spans="1:7" ht="13.5" customHeight="1">
      <c r="A723" s="1007"/>
      <c r="B723" s="1005"/>
      <c r="C723" s="1005"/>
      <c r="D723" s="1008"/>
      <c r="E723" s="1005"/>
      <c r="F723" s="82"/>
      <c r="G723" s="81"/>
    </row>
    <row r="724" spans="1:7" ht="13.5" customHeight="1">
      <c r="A724" s="1007">
        <v>0</v>
      </c>
      <c r="B724" s="1005"/>
      <c r="C724" s="1005"/>
      <c r="D724" s="1008"/>
      <c r="E724" s="1005"/>
      <c r="F724" s="82"/>
      <c r="G724" s="81"/>
    </row>
    <row r="725" spans="1:7" ht="13.5" customHeight="1">
      <c r="A725" s="1007">
        <v>1</v>
      </c>
      <c r="B725" s="1005"/>
      <c r="C725" s="1005"/>
      <c r="D725" s="1008"/>
      <c r="E725" s="1005"/>
      <c r="F725" s="82"/>
      <c r="G725" s="81"/>
    </row>
    <row r="726" spans="1:7" ht="13.5" customHeight="1">
      <c r="A726" s="1007">
        <v>2</v>
      </c>
      <c r="B726" s="1005"/>
      <c r="C726" s="1005"/>
      <c r="D726" s="1008"/>
      <c r="E726" s="1005"/>
      <c r="F726" s="82"/>
      <c r="G726" s="81"/>
    </row>
    <row r="727" spans="1:7" ht="13.5" customHeight="1">
      <c r="A727" s="1007"/>
      <c r="B727" s="1005"/>
      <c r="C727" s="1005"/>
      <c r="D727" s="1008"/>
      <c r="E727" s="1005"/>
      <c r="F727" s="82"/>
      <c r="G727" s="81"/>
    </row>
    <row r="728" spans="1:7" ht="13.5" customHeight="1">
      <c r="A728" s="1007"/>
      <c r="B728" s="1005"/>
      <c r="C728" s="1005"/>
      <c r="D728" s="1008"/>
      <c r="E728" s="1005"/>
      <c r="F728" s="82"/>
      <c r="G728" s="81"/>
    </row>
    <row r="729" spans="1:7" ht="13.5" customHeight="1">
      <c r="B729" s="22"/>
      <c r="C729" s="22"/>
      <c r="D729" s="494"/>
      <c r="E729" s="22"/>
      <c r="F729" s="81"/>
      <c r="G729" s="81"/>
    </row>
    <row r="730" spans="1:7" ht="13.5" customHeight="1">
      <c r="A730" s="269"/>
      <c r="B730" s="81"/>
      <c r="C730" s="81"/>
      <c r="D730" s="486"/>
      <c r="E730" s="81"/>
      <c r="F730" s="81"/>
      <c r="G730" s="81"/>
    </row>
    <row r="731" spans="1:7" ht="13.5" customHeight="1">
      <c r="A731" s="269"/>
      <c r="B731" s="81"/>
      <c r="C731" s="81"/>
      <c r="D731" s="486"/>
      <c r="E731" s="81"/>
      <c r="F731" s="81"/>
      <c r="G731" s="81"/>
    </row>
    <row r="732" spans="1:7" ht="13.5" customHeight="1">
      <c r="A732" s="269"/>
      <c r="B732" s="81"/>
      <c r="C732" s="81"/>
      <c r="D732" s="486"/>
      <c r="E732" s="81"/>
      <c r="F732" s="81"/>
      <c r="G732" s="81"/>
    </row>
    <row r="733" spans="1:7" ht="13.5" customHeight="1">
      <c r="A733" s="269"/>
      <c r="B733" s="81"/>
      <c r="C733" s="81"/>
      <c r="D733" s="486"/>
      <c r="E733" s="81"/>
      <c r="F733" s="81"/>
      <c r="G733" s="81"/>
    </row>
    <row r="734" spans="1:7" ht="13.5" customHeight="1">
      <c r="A734" s="269"/>
      <c r="B734" s="81"/>
      <c r="C734" s="81"/>
      <c r="D734" s="486"/>
      <c r="E734" s="81"/>
      <c r="F734" s="81"/>
      <c r="G734" s="81"/>
    </row>
    <row r="735" spans="1:7" ht="13.5" customHeight="1">
      <c r="A735" s="269"/>
      <c r="B735" s="81"/>
      <c r="C735" s="81"/>
      <c r="D735" s="486"/>
      <c r="E735" s="81"/>
      <c r="F735" s="81"/>
      <c r="G735" s="81"/>
    </row>
    <row r="736" spans="1:7" ht="13.5" customHeight="1">
      <c r="A736" s="269"/>
      <c r="B736" s="81"/>
      <c r="C736" s="81"/>
      <c r="D736" s="486"/>
      <c r="E736" s="81"/>
      <c r="F736" s="81"/>
      <c r="G736" s="81"/>
    </row>
  </sheetData>
  <sheetProtection algorithmName="SHA-512" hashValue="oYCF2Ogwa7fenxNvbBR2ya2e4jTdQ+by/QnsmJ/h96Xd3nnVA8zdT+1Vo2JrxN9+aMGFEZxl1diUTC/9pKU11g==" saltValue="qt4PWq8PzZZhB6QupihWxw==" spinCount="100000" sheet="1" objects="1" scenarios="1"/>
  <protectedRanges>
    <protectedRange sqref="D658:D661" name="Range5"/>
    <protectedRange sqref="G229:G245" name="Range3"/>
    <protectedRange sqref="D599:D602" name="Range1_4"/>
    <protectedRange sqref="D229:D245" name="Range2"/>
    <protectedRange sqref="D598" name="Range4"/>
  </protectedRanges>
  <autoFilter ref="A41:I708">
    <filterColumn colId="0">
      <colorFilter dxfId="11"/>
    </filterColumn>
  </autoFilter>
  <mergeCells count="125">
    <mergeCell ref="B694:G694"/>
    <mergeCell ref="B705:G705"/>
    <mergeCell ref="B662:G662"/>
    <mergeCell ref="B666:G666"/>
    <mergeCell ref="B673:G673"/>
    <mergeCell ref="B684:G684"/>
    <mergeCell ref="B685:G685"/>
    <mergeCell ref="B689:G689"/>
    <mergeCell ref="B611:G611"/>
    <mergeCell ref="B615:G615"/>
    <mergeCell ref="B619:G619"/>
    <mergeCell ref="B642:G642"/>
    <mergeCell ref="B646:G646"/>
    <mergeCell ref="B654:G654"/>
    <mergeCell ref="B551:G551"/>
    <mergeCell ref="B560:G560"/>
    <mergeCell ref="B575:G575"/>
    <mergeCell ref="B591:G591"/>
    <mergeCell ref="B607:G607"/>
    <mergeCell ref="B608:G608"/>
    <mergeCell ref="B513:G513"/>
    <mergeCell ref="B518:G518"/>
    <mergeCell ref="B519:G519"/>
    <mergeCell ref="B530:G530"/>
    <mergeCell ref="B531:G531"/>
    <mergeCell ref="B539:G539"/>
    <mergeCell ref="B462:G462"/>
    <mergeCell ref="B469:G469"/>
    <mergeCell ref="B476:G476"/>
    <mergeCell ref="B488:G488"/>
    <mergeCell ref="B495:G495"/>
    <mergeCell ref="B506:G506"/>
    <mergeCell ref="B426:G426"/>
    <mergeCell ref="B433:G433"/>
    <mergeCell ref="B437:G437"/>
    <mergeCell ref="B452:G452"/>
    <mergeCell ref="B456:G456"/>
    <mergeCell ref="B461:G461"/>
    <mergeCell ref="B372:G372"/>
    <mergeCell ref="B375:G375"/>
    <mergeCell ref="B381:G381"/>
    <mergeCell ref="B393:G393"/>
    <mergeCell ref="B402:G402"/>
    <mergeCell ref="B413:G413"/>
    <mergeCell ref="B326:G326"/>
    <mergeCell ref="B329:G329"/>
    <mergeCell ref="B330:G330"/>
    <mergeCell ref="B339:G339"/>
    <mergeCell ref="B348:G348"/>
    <mergeCell ref="B362:G362"/>
    <mergeCell ref="B301:G301"/>
    <mergeCell ref="B306:G306"/>
    <mergeCell ref="B311:G311"/>
    <mergeCell ref="B314:G314"/>
    <mergeCell ref="B317:G317"/>
    <mergeCell ref="B321:G321"/>
    <mergeCell ref="B247:G247"/>
    <mergeCell ref="B248:G248"/>
    <mergeCell ref="B257:G257"/>
    <mergeCell ref="B271:G271"/>
    <mergeCell ref="B282:G282"/>
    <mergeCell ref="B295:G295"/>
    <mergeCell ref="B175:G175"/>
    <mergeCell ref="B186:G186"/>
    <mergeCell ref="B194:G194"/>
    <mergeCell ref="B202:G202"/>
    <mergeCell ref="B215:G215"/>
    <mergeCell ref="B228:G228"/>
    <mergeCell ref="B121:G121"/>
    <mergeCell ref="B127:G127"/>
    <mergeCell ref="B134:G134"/>
    <mergeCell ref="B141:G141"/>
    <mergeCell ref="B155:G155"/>
    <mergeCell ref="B156:G156"/>
    <mergeCell ref="B74:G74"/>
    <mergeCell ref="B87:G87"/>
    <mergeCell ref="B96:G96"/>
    <mergeCell ref="B99:G99"/>
    <mergeCell ref="B100:G100"/>
    <mergeCell ref="B114:G114"/>
    <mergeCell ref="B37:I37"/>
    <mergeCell ref="A38:I40"/>
    <mergeCell ref="B43:G43"/>
    <mergeCell ref="B44:G44"/>
    <mergeCell ref="B63:G63"/>
    <mergeCell ref="B69:G69"/>
    <mergeCell ref="A41:G41"/>
    <mergeCell ref="B31:I31"/>
    <mergeCell ref="B32:I32"/>
    <mergeCell ref="B33:I33"/>
    <mergeCell ref="B34:I34"/>
    <mergeCell ref="B35:I35"/>
    <mergeCell ref="B36:I36"/>
    <mergeCell ref="B25:I25"/>
    <mergeCell ref="B26:I26"/>
    <mergeCell ref="B27:I27"/>
    <mergeCell ref="B28:I28"/>
    <mergeCell ref="B29:I29"/>
    <mergeCell ref="B30:I30"/>
    <mergeCell ref="B19:I19"/>
    <mergeCell ref="B20:I20"/>
    <mergeCell ref="B21:I21"/>
    <mergeCell ref="B22:I22"/>
    <mergeCell ref="B23:I23"/>
    <mergeCell ref="B24:I24"/>
    <mergeCell ref="A7:I7"/>
    <mergeCell ref="A8:C8"/>
    <mergeCell ref="D8:I8"/>
    <mergeCell ref="D9:I16"/>
    <mergeCell ref="A17:I17"/>
    <mergeCell ref="B18:I18"/>
    <mergeCell ref="A5:B5"/>
    <mergeCell ref="C5:E5"/>
    <mergeCell ref="G5:I5"/>
    <mergeCell ref="A6:B6"/>
    <mergeCell ref="C6:E6"/>
    <mergeCell ref="G6:I6"/>
    <mergeCell ref="A1:F1"/>
    <mergeCell ref="G1:I1"/>
    <mergeCell ref="A2:G2"/>
    <mergeCell ref="H2:I2"/>
    <mergeCell ref="A3:I3"/>
    <mergeCell ref="A4:B4"/>
    <mergeCell ref="C4:E4"/>
    <mergeCell ref="G4:I4"/>
  </mergeCells>
  <dataValidations count="11">
    <dataValidation type="list" allowBlank="1" showInputMessage="1" showErrorMessage="1" sqref="D684">
      <formula1>$A$690:$A$692</formula1>
    </dataValidation>
    <dataValidation type="list" allowBlank="1" showInputMessage="1" showErrorMessage="1" sqref="D667:D672 D722:D1048576 D155:D227 D87:D94 D690:D693 D686:D688 D674:D683 D96:D140 D229:D460 D147:D150 D695:D712 D462:D517 D519:D653 D655:D661 D663:D665 D42:D85">
      <formula1>$A$724:$A$726</formula1>
    </dataValidation>
    <dataValidation type="list" allowBlank="1" showInputMessage="1" showErrorMessage="1" sqref="D662">
      <formula1>$A$706:$A$708</formula1>
    </dataValidation>
    <dataValidation type="list" allowBlank="1" showInputMessage="1" showErrorMessage="1" sqref="D654">
      <formula1>$A$700:$A$702</formula1>
    </dataValidation>
    <dataValidation type="list" allowBlank="1" showInputMessage="1" showErrorMessage="1" sqref="D667:D672">
      <formula1>$A$731:$A$733</formula1>
    </dataValidation>
    <dataValidation type="list" allowBlank="1" showInputMessage="1" showErrorMessage="1" sqref="D86">
      <formula1>$A$965:$A$967</formula1>
    </dataValidation>
    <dataValidation type="list" allowBlank="1" showInputMessage="1" showErrorMessage="1" sqref="D95">
      <formula1>$A$960:$A$962</formula1>
    </dataValidation>
    <dataValidation type="list" allowBlank="1" showInputMessage="1" showErrorMessage="1" sqref="D147:D150">
      <formula1>$A$825:$A$827</formula1>
    </dataValidation>
    <dataValidation type="list" allowBlank="1" showInputMessage="1" showErrorMessage="1" sqref="D142:D146 D151:D154">
      <formula1>$A$900:$A$902</formula1>
    </dataValidation>
    <dataValidation type="list" allowBlank="1" showInputMessage="1" showErrorMessage="1" sqref="D461">
      <formula1>$A$796:$A$798</formula1>
    </dataValidation>
    <dataValidation type="list" allowBlank="1" showInputMessage="1" showErrorMessage="1" sqref="D518">
      <formula1>$A$795:$A$797</formula1>
    </dataValidation>
  </dataValidations>
  <pageMargins left="0.70866141732283472" right="0.70866141732283472" top="0.74803149606299213" bottom="0.74803149606299213" header="0.31496062992125984" footer="0.31496062992125984"/>
  <pageSetup paperSize="9" scale="50" orientation="portrait" r:id="rId1"/>
  <headerFooter>
    <oddHeader>&amp;LChecklist No. - 10&amp;CIntensive Care Unit &amp;RVersion - NHSRC/3.0</oddHeader>
    <oddFooter>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M688"/>
  <sheetViews>
    <sheetView topLeftCell="A4" zoomScale="80" zoomScaleNormal="80" zoomScaleSheetLayoutView="90" zoomScalePageLayoutView="95" workbookViewId="0">
      <selection activeCell="D659" sqref="D659"/>
    </sheetView>
  </sheetViews>
  <sheetFormatPr defaultColWidth="9.140625" defaultRowHeight="15.75"/>
  <cols>
    <col min="1" max="1" width="17.140625" style="339" customWidth="1"/>
    <col min="2" max="2" width="31.28515625" style="4" customWidth="1"/>
    <col min="3" max="3" width="29.42578125" style="4" customWidth="1"/>
    <col min="4" max="4" width="7.7109375" style="326" customWidth="1"/>
    <col min="5" max="5" width="9.28515625" style="29" customWidth="1"/>
    <col min="6" max="6" width="32" style="4" customWidth="1"/>
    <col min="7" max="7" width="30.7109375" style="4" customWidth="1"/>
    <col min="8" max="8" width="6.140625" style="22" customWidth="1"/>
    <col min="9" max="9" width="5.5703125" style="22" customWidth="1"/>
    <col min="10" max="13" width="9.140625" style="81"/>
    <col min="14" max="16384" width="9.140625" style="4"/>
  </cols>
  <sheetData>
    <row r="1" spans="1:9" ht="33.75">
      <c r="A1" s="1216" t="s">
        <v>162</v>
      </c>
      <c r="B1" s="1216"/>
      <c r="C1" s="1216"/>
      <c r="D1" s="1216"/>
      <c r="E1" s="1216"/>
      <c r="F1" s="1216"/>
      <c r="G1" s="1217" t="s">
        <v>7154</v>
      </c>
      <c r="H1" s="1218"/>
      <c r="I1" s="1219"/>
    </row>
    <row r="2" spans="1:9" ht="33.75">
      <c r="A2" s="1324" t="s">
        <v>4115</v>
      </c>
      <c r="B2" s="1325"/>
      <c r="C2" s="1325"/>
      <c r="D2" s="1325"/>
      <c r="E2" s="1325"/>
      <c r="F2" s="1325"/>
      <c r="G2" s="1325"/>
      <c r="H2" s="1326">
        <v>12</v>
      </c>
      <c r="I2" s="1327"/>
    </row>
    <row r="3" spans="1:9" ht="28.5">
      <c r="A3" s="1227" t="s">
        <v>166</v>
      </c>
      <c r="B3" s="1227"/>
      <c r="C3" s="1227"/>
      <c r="D3" s="1227"/>
      <c r="E3" s="1227"/>
      <c r="F3" s="1227"/>
      <c r="G3" s="1227"/>
      <c r="H3" s="1328"/>
      <c r="I3" s="1328"/>
    </row>
    <row r="4" spans="1:9" ht="32.25" customHeight="1">
      <c r="A4" s="1247" t="s">
        <v>167</v>
      </c>
      <c r="B4" s="1247"/>
      <c r="C4" s="1248"/>
      <c r="D4" s="1248"/>
      <c r="E4" s="1248"/>
      <c r="F4" s="5" t="s">
        <v>168</v>
      </c>
      <c r="G4" s="1248"/>
      <c r="H4" s="1323"/>
      <c r="I4" s="1323"/>
    </row>
    <row r="5" spans="1:9" ht="36.75" customHeight="1">
      <c r="A5" s="1321" t="s">
        <v>169</v>
      </c>
      <c r="B5" s="1322"/>
      <c r="C5" s="1248"/>
      <c r="D5" s="1248"/>
      <c r="E5" s="1248"/>
      <c r="F5" s="585" t="s">
        <v>170</v>
      </c>
      <c r="G5" s="1248"/>
      <c r="H5" s="1323"/>
      <c r="I5" s="1323"/>
    </row>
    <row r="6" spans="1:9" ht="42">
      <c r="A6" s="1232" t="s">
        <v>171</v>
      </c>
      <c r="B6" s="1232"/>
      <c r="C6" s="1233"/>
      <c r="D6" s="1233"/>
      <c r="E6" s="1233"/>
      <c r="F6" s="585" t="s">
        <v>172</v>
      </c>
      <c r="G6" s="1248"/>
      <c r="H6" s="1323"/>
      <c r="I6" s="1323"/>
    </row>
    <row r="7" spans="1:9" ht="33.75">
      <c r="A7" s="1239" t="s">
        <v>4116</v>
      </c>
      <c r="B7" s="1566"/>
      <c r="C7" s="1566"/>
      <c r="D7" s="1566"/>
      <c r="E7" s="1566"/>
      <c r="F7" s="1566"/>
      <c r="G7" s="1566"/>
      <c r="H7" s="1566"/>
      <c r="I7" s="1566"/>
    </row>
    <row r="8" spans="1:9" ht="33.6" customHeight="1">
      <c r="A8" s="1392" t="s">
        <v>174</v>
      </c>
      <c r="B8" s="1392"/>
      <c r="C8" s="1392"/>
      <c r="D8" s="1335" t="s">
        <v>4117</v>
      </c>
      <c r="E8" s="1335"/>
      <c r="F8" s="1335"/>
      <c r="G8" s="1335"/>
      <c r="H8" s="1336"/>
      <c r="I8" s="1336"/>
    </row>
    <row r="9" spans="1:9" ht="33.6" customHeight="1">
      <c r="A9" s="83" t="s">
        <v>176</v>
      </c>
      <c r="B9" s="84" t="s">
        <v>177</v>
      </c>
      <c r="C9" s="236">
        <f>'IPD (2)'!D661</f>
        <v>0.5</v>
      </c>
      <c r="D9" s="1338">
        <f>D669</f>
        <v>0.5</v>
      </c>
      <c r="E9" s="1339"/>
      <c r="F9" s="1339"/>
      <c r="G9" s="1339"/>
      <c r="H9" s="1340"/>
      <c r="I9" s="1341"/>
    </row>
    <row r="10" spans="1:9" ht="33.6" customHeight="1">
      <c r="A10" s="83" t="s">
        <v>178</v>
      </c>
      <c r="B10" s="84" t="s">
        <v>179</v>
      </c>
      <c r="C10" s="236">
        <f>'IPD (2)'!D662</f>
        <v>0.5</v>
      </c>
      <c r="D10" s="1342"/>
      <c r="E10" s="1343"/>
      <c r="F10" s="1343"/>
      <c r="G10" s="1343"/>
      <c r="H10" s="1344"/>
      <c r="I10" s="1345"/>
    </row>
    <row r="11" spans="1:9" ht="33.6" customHeight="1">
      <c r="A11" s="83" t="s">
        <v>180</v>
      </c>
      <c r="B11" s="84" t="s">
        <v>181</v>
      </c>
      <c r="C11" s="236">
        <f>'IPD (2)'!D663</f>
        <v>0.5</v>
      </c>
      <c r="D11" s="1342"/>
      <c r="E11" s="1343"/>
      <c r="F11" s="1343"/>
      <c r="G11" s="1343"/>
      <c r="H11" s="1344"/>
      <c r="I11" s="1345"/>
    </row>
    <row r="12" spans="1:9" ht="33.6" customHeight="1">
      <c r="A12" s="83" t="s">
        <v>182</v>
      </c>
      <c r="B12" s="84" t="s">
        <v>183</v>
      </c>
      <c r="C12" s="236">
        <f>'IPD (2)'!D664</f>
        <v>0.5</v>
      </c>
      <c r="D12" s="1342"/>
      <c r="E12" s="1343"/>
      <c r="F12" s="1343"/>
      <c r="G12" s="1343"/>
      <c r="H12" s="1344"/>
      <c r="I12" s="1345"/>
    </row>
    <row r="13" spans="1:9" ht="33.6" customHeight="1">
      <c r="A13" s="83" t="s">
        <v>184</v>
      </c>
      <c r="B13" s="84" t="s">
        <v>185</v>
      </c>
      <c r="C13" s="236">
        <f>'IPD (2)'!D665</f>
        <v>0.5</v>
      </c>
      <c r="D13" s="1342"/>
      <c r="E13" s="1343"/>
      <c r="F13" s="1343"/>
      <c r="G13" s="1343"/>
      <c r="H13" s="1344"/>
      <c r="I13" s="1345"/>
    </row>
    <row r="14" spans="1:9" ht="33.6" customHeight="1">
      <c r="A14" s="83" t="s">
        <v>186</v>
      </c>
      <c r="B14" s="84" t="s">
        <v>146</v>
      </c>
      <c r="C14" s="236">
        <f>'IPD (2)'!D666</f>
        <v>0.5</v>
      </c>
      <c r="D14" s="1342"/>
      <c r="E14" s="1343"/>
      <c r="F14" s="1343"/>
      <c r="G14" s="1343"/>
      <c r="H14" s="1344"/>
      <c r="I14" s="1345"/>
    </row>
    <row r="15" spans="1:9" ht="33.6" customHeight="1">
      <c r="A15" s="83" t="s">
        <v>187</v>
      </c>
      <c r="B15" s="84" t="s">
        <v>1454</v>
      </c>
      <c r="C15" s="236">
        <f>'IPD (2)'!D667</f>
        <v>0.5</v>
      </c>
      <c r="D15" s="1342"/>
      <c r="E15" s="1343"/>
      <c r="F15" s="1343"/>
      <c r="G15" s="1343"/>
      <c r="H15" s="1344"/>
      <c r="I15" s="1345"/>
    </row>
    <row r="16" spans="1:9" ht="33.6" customHeight="1">
      <c r="A16" s="83" t="s">
        <v>189</v>
      </c>
      <c r="B16" s="84" t="s">
        <v>190</v>
      </c>
      <c r="C16" s="236">
        <f>'IPD (2)'!D668</f>
        <v>0.5</v>
      </c>
      <c r="D16" s="1346"/>
      <c r="E16" s="1347"/>
      <c r="F16" s="1347"/>
      <c r="G16" s="1347"/>
      <c r="H16" s="1348"/>
      <c r="I16" s="1349"/>
    </row>
    <row r="17" spans="1:9" ht="33.6" customHeight="1">
      <c r="A17" s="1357"/>
      <c r="B17" s="1358"/>
      <c r="C17" s="1358"/>
      <c r="D17" s="1358"/>
      <c r="E17" s="1358"/>
      <c r="F17" s="1358"/>
      <c r="G17" s="1358"/>
      <c r="H17" s="1359"/>
      <c r="I17" s="1360"/>
    </row>
    <row r="18" spans="1:9" ht="33.6" customHeight="1">
      <c r="A18" s="590"/>
      <c r="B18" s="1510" t="s">
        <v>191</v>
      </c>
      <c r="C18" s="1510"/>
      <c r="D18" s="1569"/>
      <c r="E18" s="1510"/>
      <c r="F18" s="1510"/>
      <c r="G18" s="1510"/>
      <c r="H18" s="1511"/>
      <c r="I18" s="1511"/>
    </row>
    <row r="19" spans="1:9" ht="33.6" customHeight="1">
      <c r="A19" s="6">
        <v>1</v>
      </c>
      <c r="B19" s="1259"/>
      <c r="C19" s="1259"/>
      <c r="D19" s="1259"/>
      <c r="E19" s="1259"/>
      <c r="F19" s="1259"/>
      <c r="G19" s="1259"/>
      <c r="H19" s="1515"/>
      <c r="I19" s="1515"/>
    </row>
    <row r="20" spans="1:9" ht="33.6" customHeight="1">
      <c r="A20" s="6">
        <v>2</v>
      </c>
      <c r="B20" s="1259"/>
      <c r="C20" s="1259"/>
      <c r="D20" s="1259"/>
      <c r="E20" s="1259"/>
      <c r="F20" s="1259"/>
      <c r="G20" s="1259"/>
      <c r="H20" s="1515"/>
      <c r="I20" s="1515"/>
    </row>
    <row r="21" spans="1:9" ht="33.6" customHeight="1">
      <c r="A21" s="6">
        <v>3</v>
      </c>
      <c r="B21" s="1259"/>
      <c r="C21" s="1259"/>
      <c r="D21" s="1259"/>
      <c r="E21" s="1259"/>
      <c r="F21" s="1259"/>
      <c r="G21" s="1259"/>
      <c r="H21" s="1515"/>
      <c r="I21" s="1515"/>
    </row>
    <row r="22" spans="1:9" ht="33.6" customHeight="1">
      <c r="A22" s="6">
        <v>4</v>
      </c>
      <c r="B22" s="1259"/>
      <c r="C22" s="1259"/>
      <c r="D22" s="1259"/>
      <c r="E22" s="1259"/>
      <c r="F22" s="1259"/>
      <c r="G22" s="1259"/>
      <c r="H22" s="1515"/>
      <c r="I22" s="1515"/>
    </row>
    <row r="23" spans="1:9" ht="33.6" customHeight="1">
      <c r="A23" s="6">
        <v>5</v>
      </c>
      <c r="B23" s="1259"/>
      <c r="C23" s="1259"/>
      <c r="D23" s="1259"/>
      <c r="E23" s="1259"/>
      <c r="F23" s="1259"/>
      <c r="G23" s="1259"/>
      <c r="H23" s="1515"/>
      <c r="I23" s="1515"/>
    </row>
    <row r="24" spans="1:9" ht="33.6" customHeight="1">
      <c r="A24" s="590"/>
      <c r="B24" s="1353" t="s">
        <v>192</v>
      </c>
      <c r="C24" s="1354"/>
      <c r="D24" s="1565"/>
      <c r="E24" s="1354"/>
      <c r="F24" s="1354"/>
      <c r="G24" s="1354"/>
      <c r="H24" s="1355"/>
      <c r="I24" s="1356"/>
    </row>
    <row r="25" spans="1:9" ht="33.6" customHeight="1">
      <c r="A25" s="6">
        <v>1</v>
      </c>
      <c r="B25" s="1259"/>
      <c r="C25" s="1259"/>
      <c r="D25" s="1259"/>
      <c r="E25" s="1259"/>
      <c r="F25" s="1259"/>
      <c r="G25" s="1259"/>
      <c r="H25" s="1515"/>
      <c r="I25" s="1515"/>
    </row>
    <row r="26" spans="1:9" ht="33.6" customHeight="1">
      <c r="A26" s="6">
        <v>2</v>
      </c>
      <c r="B26" s="1259"/>
      <c r="C26" s="1259"/>
      <c r="D26" s="1259"/>
      <c r="E26" s="1259"/>
      <c r="F26" s="1259"/>
      <c r="G26" s="1259"/>
      <c r="H26" s="1515"/>
      <c r="I26" s="1515"/>
    </row>
    <row r="27" spans="1:9" ht="33.6" customHeight="1">
      <c r="A27" s="6">
        <v>3</v>
      </c>
      <c r="B27" s="1259"/>
      <c r="C27" s="1259"/>
      <c r="D27" s="1259"/>
      <c r="E27" s="1259"/>
      <c r="F27" s="1259"/>
      <c r="G27" s="1259"/>
      <c r="H27" s="1515"/>
      <c r="I27" s="1515"/>
    </row>
    <row r="28" spans="1:9" ht="33.6" customHeight="1">
      <c r="A28" s="6">
        <v>4</v>
      </c>
      <c r="B28" s="1261"/>
      <c r="C28" s="1350"/>
      <c r="D28" s="1350"/>
      <c r="E28" s="1350"/>
      <c r="F28" s="1350"/>
      <c r="G28" s="1350"/>
      <c r="H28" s="1351"/>
      <c r="I28" s="1352"/>
    </row>
    <row r="29" spans="1:9" ht="33.6" customHeight="1">
      <c r="A29" s="6">
        <v>5</v>
      </c>
      <c r="B29" s="1261"/>
      <c r="C29" s="1350"/>
      <c r="D29" s="1350"/>
      <c r="E29" s="1350"/>
      <c r="F29" s="1350"/>
      <c r="G29" s="1350"/>
      <c r="H29" s="1351"/>
      <c r="I29" s="1352"/>
    </row>
    <row r="30" spans="1:9" ht="33.6" customHeight="1">
      <c r="A30" s="590"/>
      <c r="B30" s="1510" t="s">
        <v>193</v>
      </c>
      <c r="C30" s="1510"/>
      <c r="D30" s="1569"/>
      <c r="E30" s="1510"/>
      <c r="F30" s="1510"/>
      <c r="G30" s="1510"/>
      <c r="H30" s="1511"/>
      <c r="I30" s="1511"/>
    </row>
    <row r="31" spans="1:9" ht="33.6" customHeight="1">
      <c r="A31" s="6">
        <v>1</v>
      </c>
      <c r="B31" s="1259"/>
      <c r="C31" s="1259"/>
      <c r="D31" s="1259"/>
      <c r="E31" s="1259"/>
      <c r="F31" s="1259"/>
      <c r="G31" s="1259"/>
      <c r="H31" s="1515"/>
      <c r="I31" s="1515"/>
    </row>
    <row r="32" spans="1:9" ht="33.6" customHeight="1">
      <c r="A32" s="6">
        <v>2</v>
      </c>
      <c r="B32" s="1259"/>
      <c r="C32" s="1259"/>
      <c r="D32" s="1259"/>
      <c r="E32" s="1259"/>
      <c r="F32" s="1259"/>
      <c r="G32" s="1259"/>
      <c r="H32" s="1515"/>
      <c r="I32" s="1515"/>
    </row>
    <row r="33" spans="1:13" ht="33.6" customHeight="1">
      <c r="A33" s="6">
        <v>3</v>
      </c>
      <c r="B33" s="1259"/>
      <c r="C33" s="1259"/>
      <c r="D33" s="1259"/>
      <c r="E33" s="1259"/>
      <c r="F33" s="1259"/>
      <c r="G33" s="1259"/>
      <c r="H33" s="1515"/>
      <c r="I33" s="1515"/>
    </row>
    <row r="34" spans="1:13" ht="33.6" customHeight="1">
      <c r="A34" s="6">
        <v>4</v>
      </c>
      <c r="B34" s="1259"/>
      <c r="C34" s="1259"/>
      <c r="D34" s="1259"/>
      <c r="E34" s="1259"/>
      <c r="F34" s="1259"/>
      <c r="G34" s="1259"/>
      <c r="H34" s="1515"/>
      <c r="I34" s="1515"/>
    </row>
    <row r="35" spans="1:13" ht="33.6" customHeight="1">
      <c r="A35" s="6">
        <v>5</v>
      </c>
      <c r="B35" s="1261"/>
      <c r="C35" s="1350"/>
      <c r="D35" s="1350"/>
      <c r="E35" s="1350"/>
      <c r="F35" s="1350"/>
      <c r="G35" s="1350"/>
      <c r="H35" s="1351"/>
      <c r="I35" s="1352"/>
    </row>
    <row r="36" spans="1:13" ht="33.6" customHeight="1">
      <c r="A36" s="590"/>
      <c r="B36" s="1282" t="s">
        <v>194</v>
      </c>
      <c r="C36" s="1361"/>
      <c r="D36" s="1570"/>
      <c r="E36" s="1361"/>
      <c r="F36" s="1361"/>
      <c r="G36" s="1361"/>
      <c r="H36" s="1362"/>
      <c r="I36" s="1363"/>
    </row>
    <row r="37" spans="1:13" ht="33.6" customHeight="1">
      <c r="A37" s="590"/>
      <c r="B37" s="1417" t="s">
        <v>195</v>
      </c>
      <c r="C37" s="1417"/>
      <c r="D37" s="1259"/>
      <c r="E37" s="1417"/>
      <c r="F37" s="1417"/>
      <c r="G37" s="1417"/>
      <c r="H37" s="1516"/>
      <c r="I37" s="1516"/>
    </row>
    <row r="38" spans="1:13" ht="24.75" customHeight="1">
      <c r="A38" s="1364"/>
      <c r="B38" s="1364"/>
      <c r="C38" s="1364"/>
      <c r="D38" s="1364"/>
      <c r="E38" s="1364"/>
      <c r="F38" s="1364"/>
      <c r="G38" s="1364"/>
      <c r="H38" s="1365"/>
      <c r="I38" s="1365"/>
    </row>
    <row r="39" spans="1:13" ht="25.5" customHeight="1">
      <c r="A39" s="1364"/>
      <c r="B39" s="1364"/>
      <c r="C39" s="1364"/>
      <c r="D39" s="1364"/>
      <c r="E39" s="1364"/>
      <c r="F39" s="1364"/>
      <c r="G39" s="1364"/>
      <c r="H39" s="1365"/>
      <c r="I39" s="1365"/>
    </row>
    <row r="40" spans="1:13" ht="21" customHeight="1">
      <c r="A40" s="1364"/>
      <c r="B40" s="1364"/>
      <c r="C40" s="1364"/>
      <c r="D40" s="1364"/>
      <c r="E40" s="1364"/>
      <c r="F40" s="1364"/>
      <c r="G40" s="1364"/>
      <c r="H40" s="1365"/>
      <c r="I40" s="1365"/>
    </row>
    <row r="41" spans="1:13" ht="26.25">
      <c r="A41" s="1631" t="s">
        <v>4118</v>
      </c>
      <c r="B41" s="1625"/>
      <c r="C41" s="1625"/>
      <c r="D41" s="1293"/>
      <c r="E41" s="1293"/>
      <c r="F41" s="1293"/>
      <c r="G41" s="1586"/>
    </row>
    <row r="42" spans="1:13" ht="45">
      <c r="A42" s="87" t="s">
        <v>4119</v>
      </c>
      <c r="B42" s="182" t="s">
        <v>2770</v>
      </c>
      <c r="C42" s="237" t="s">
        <v>2315</v>
      </c>
      <c r="D42" s="183" t="s">
        <v>2316</v>
      </c>
      <c r="E42" s="184" t="s">
        <v>2772</v>
      </c>
      <c r="F42" s="237" t="s">
        <v>2318</v>
      </c>
      <c r="G42" s="237" t="s">
        <v>2319</v>
      </c>
    </row>
    <row r="43" spans="1:13" ht="21">
      <c r="A43" s="335"/>
      <c r="B43" s="1452" t="s">
        <v>204</v>
      </c>
      <c r="C43" s="1452"/>
      <c r="D43" s="1452"/>
      <c r="E43" s="1452"/>
      <c r="F43" s="1452"/>
      <c r="G43" s="1452"/>
      <c r="H43" s="22">
        <f>H44+H75+H97+H65+H71+H88</f>
        <v>4</v>
      </c>
      <c r="I43" s="22">
        <f>I44+I75+I97+I65+I71+I88</f>
        <v>8</v>
      </c>
    </row>
    <row r="44" spans="1:13" ht="36" customHeight="1">
      <c r="A44" s="999" t="s">
        <v>1458</v>
      </c>
      <c r="B44" s="1366" t="s">
        <v>1459</v>
      </c>
      <c r="C44" s="1458"/>
      <c r="D44" s="1458"/>
      <c r="E44" s="1458"/>
      <c r="F44" s="1458"/>
      <c r="G44" s="1459"/>
      <c r="H44" s="22">
        <f>SUM(D45:D64)</f>
        <v>4</v>
      </c>
      <c r="I44" s="22">
        <f>COUNT(D45:D64)*2</f>
        <v>8</v>
      </c>
    </row>
    <row r="45" spans="1:13" ht="31.5">
      <c r="A45" s="11" t="s">
        <v>1460</v>
      </c>
      <c r="B45" s="92" t="s">
        <v>206</v>
      </c>
      <c r="C45" s="34" t="s">
        <v>4120</v>
      </c>
      <c r="D45" s="473">
        <v>1</v>
      </c>
      <c r="E45" s="21" t="s">
        <v>271</v>
      </c>
      <c r="F45" s="19"/>
      <c r="G45" s="44"/>
    </row>
    <row r="46" spans="1:13" ht="30">
      <c r="A46" s="11"/>
      <c r="B46" s="92"/>
      <c r="C46" s="34" t="s">
        <v>4121</v>
      </c>
      <c r="D46" s="473">
        <v>1</v>
      </c>
      <c r="E46" s="21" t="s">
        <v>271</v>
      </c>
      <c r="F46" s="19"/>
      <c r="G46" s="44"/>
    </row>
    <row r="47" spans="1:13" ht="31.5" hidden="1">
      <c r="A47" s="576" t="s">
        <v>1461</v>
      </c>
      <c r="B47" s="92" t="s">
        <v>211</v>
      </c>
      <c r="C47" s="41" t="s">
        <v>4122</v>
      </c>
      <c r="D47" s="473"/>
      <c r="E47" s="21" t="s">
        <v>271</v>
      </c>
      <c r="F47" s="19"/>
      <c r="G47" s="44"/>
      <c r="J47" s="4"/>
      <c r="K47" s="4"/>
      <c r="L47" s="4"/>
      <c r="M47" s="4"/>
    </row>
    <row r="48" spans="1:13" ht="30">
      <c r="A48" s="11"/>
      <c r="B48" s="92"/>
      <c r="C48" s="34" t="s">
        <v>4123</v>
      </c>
      <c r="D48" s="473">
        <v>1</v>
      </c>
      <c r="E48" s="21" t="s">
        <v>271</v>
      </c>
      <c r="F48" s="19"/>
      <c r="G48" s="44"/>
    </row>
    <row r="49" spans="1:13" ht="31.5" hidden="1">
      <c r="A49" s="188" t="s">
        <v>1462</v>
      </c>
      <c r="B49" s="92" t="s">
        <v>215</v>
      </c>
      <c r="C49" s="41"/>
      <c r="D49" s="19"/>
      <c r="E49" s="21"/>
      <c r="F49" s="19"/>
      <c r="G49" s="19"/>
      <c r="H49" s="81"/>
      <c r="I49" s="81"/>
      <c r="J49" s="4"/>
      <c r="K49" s="4"/>
      <c r="L49" s="4"/>
      <c r="M49" s="4"/>
    </row>
    <row r="50" spans="1:13" ht="31.5" hidden="1">
      <c r="A50" s="20" t="s">
        <v>1463</v>
      </c>
      <c r="B50" s="92" t="s">
        <v>1464</v>
      </c>
      <c r="C50" s="19"/>
      <c r="D50" s="19"/>
      <c r="E50" s="21"/>
      <c r="F50" s="19"/>
      <c r="G50" s="19"/>
      <c r="H50" s="81"/>
      <c r="I50" s="81"/>
      <c r="J50" s="4"/>
      <c r="K50" s="4"/>
      <c r="L50" s="4"/>
      <c r="M50" s="4"/>
    </row>
    <row r="51" spans="1:13" ht="31.5" hidden="1">
      <c r="A51" s="576" t="s">
        <v>1465</v>
      </c>
      <c r="B51" s="92" t="s">
        <v>223</v>
      </c>
      <c r="C51" s="41" t="s">
        <v>4124</v>
      </c>
      <c r="D51" s="473"/>
      <c r="E51" s="21" t="s">
        <v>271</v>
      </c>
      <c r="F51" s="19"/>
      <c r="G51" s="44"/>
      <c r="J51" s="4"/>
      <c r="K51" s="4"/>
      <c r="L51" s="4"/>
      <c r="M51" s="4"/>
    </row>
    <row r="52" spans="1:13" ht="31.5" hidden="1">
      <c r="A52" s="20" t="s">
        <v>1466</v>
      </c>
      <c r="B52" s="92" t="s">
        <v>227</v>
      </c>
      <c r="C52" s="19"/>
      <c r="D52" s="19"/>
      <c r="E52" s="21"/>
      <c r="F52" s="19"/>
      <c r="G52" s="19"/>
      <c r="H52" s="81"/>
      <c r="I52" s="81"/>
      <c r="J52" s="4"/>
      <c r="K52" s="4"/>
      <c r="L52" s="4"/>
      <c r="M52" s="4"/>
    </row>
    <row r="53" spans="1:13" ht="31.5" hidden="1">
      <c r="A53" s="576" t="s">
        <v>1467</v>
      </c>
      <c r="B53" s="92" t="s">
        <v>231</v>
      </c>
      <c r="C53" s="41" t="s">
        <v>4125</v>
      </c>
      <c r="D53" s="473"/>
      <c r="E53" s="21" t="s">
        <v>271</v>
      </c>
      <c r="F53" s="19"/>
      <c r="G53" s="44"/>
      <c r="J53" s="4"/>
      <c r="K53" s="4"/>
      <c r="L53" s="4"/>
      <c r="M53" s="4"/>
    </row>
    <row r="54" spans="1:13" ht="31.5" hidden="1">
      <c r="A54" s="20" t="s">
        <v>234</v>
      </c>
      <c r="B54" s="92" t="s">
        <v>235</v>
      </c>
      <c r="C54" s="19"/>
      <c r="D54" s="19"/>
      <c r="E54" s="21"/>
      <c r="F54" s="19"/>
      <c r="G54" s="19"/>
      <c r="H54" s="81"/>
      <c r="I54" s="81"/>
      <c r="J54" s="4"/>
      <c r="K54" s="4"/>
      <c r="L54" s="4"/>
      <c r="M54" s="4"/>
    </row>
    <row r="55" spans="1:13" ht="31.5" hidden="1">
      <c r="A55" s="576" t="s">
        <v>1468</v>
      </c>
      <c r="B55" s="92" t="s">
        <v>237</v>
      </c>
      <c r="C55" s="41" t="s">
        <v>4126</v>
      </c>
      <c r="D55" s="473"/>
      <c r="E55" s="21" t="s">
        <v>271</v>
      </c>
      <c r="F55" s="19"/>
      <c r="G55" s="44"/>
      <c r="J55" s="4"/>
      <c r="K55" s="4"/>
      <c r="L55" s="4"/>
      <c r="M55" s="4"/>
    </row>
    <row r="56" spans="1:13" ht="31.5" hidden="1">
      <c r="A56" s="20" t="s">
        <v>240</v>
      </c>
      <c r="B56" s="92" t="s">
        <v>241</v>
      </c>
      <c r="C56" s="19"/>
      <c r="D56" s="19"/>
      <c r="E56" s="21"/>
      <c r="F56" s="19"/>
      <c r="G56" s="19"/>
      <c r="H56" s="81"/>
      <c r="I56" s="81"/>
      <c r="J56" s="4"/>
      <c r="K56" s="4"/>
      <c r="L56" s="4"/>
      <c r="M56" s="4"/>
    </row>
    <row r="57" spans="1:13" ht="31.5" hidden="1">
      <c r="A57" s="20" t="s">
        <v>242</v>
      </c>
      <c r="B57" s="92" t="s">
        <v>243</v>
      </c>
      <c r="C57" s="19"/>
      <c r="D57" s="19"/>
      <c r="E57" s="21"/>
      <c r="F57" s="19"/>
      <c r="G57" s="19"/>
      <c r="H57" s="81"/>
      <c r="I57" s="81"/>
      <c r="J57" s="4"/>
      <c r="K57" s="4"/>
      <c r="L57" s="4"/>
      <c r="M57" s="4"/>
    </row>
    <row r="58" spans="1:13" ht="31.5" hidden="1">
      <c r="A58" s="576" t="s">
        <v>244</v>
      </c>
      <c r="B58" s="92" t="s">
        <v>245</v>
      </c>
      <c r="C58" s="23" t="s">
        <v>4127</v>
      </c>
      <c r="D58" s="473"/>
      <c r="E58" s="21" t="s">
        <v>271</v>
      </c>
      <c r="F58" s="19"/>
      <c r="G58" s="44"/>
      <c r="J58" s="4"/>
      <c r="K58" s="4"/>
      <c r="L58" s="4"/>
      <c r="M58" s="4"/>
    </row>
    <row r="59" spans="1:13" ht="31.5" hidden="1">
      <c r="A59" s="20" t="s">
        <v>1469</v>
      </c>
      <c r="B59" s="92" t="s">
        <v>247</v>
      </c>
      <c r="C59" s="19"/>
      <c r="D59" s="19"/>
      <c r="E59" s="21"/>
      <c r="F59" s="19"/>
      <c r="G59" s="19"/>
      <c r="H59" s="81"/>
      <c r="I59" s="81"/>
      <c r="J59" s="4"/>
      <c r="K59" s="4"/>
      <c r="L59" s="4"/>
      <c r="M59" s="4"/>
    </row>
    <row r="60" spans="1:13" ht="31.5">
      <c r="A60" s="308" t="s">
        <v>1470</v>
      </c>
      <c r="B60" s="92" t="s">
        <v>253</v>
      </c>
      <c r="C60" s="34" t="s">
        <v>2323</v>
      </c>
      <c r="D60" s="473">
        <v>1</v>
      </c>
      <c r="E60" s="21" t="s">
        <v>271</v>
      </c>
      <c r="F60" s="19"/>
      <c r="G60" s="44"/>
    </row>
    <row r="61" spans="1:13" ht="47.25" hidden="1">
      <c r="A61" s="576" t="s">
        <v>256</v>
      </c>
      <c r="B61" s="92" t="s">
        <v>257</v>
      </c>
      <c r="C61" s="41" t="s">
        <v>4128</v>
      </c>
      <c r="D61" s="473"/>
      <c r="E61" s="21" t="s">
        <v>271</v>
      </c>
      <c r="F61" s="19"/>
      <c r="G61" s="44"/>
      <c r="J61" s="4"/>
      <c r="K61" s="4"/>
      <c r="L61" s="4"/>
      <c r="M61" s="4"/>
    </row>
    <row r="62" spans="1:13" ht="31.5" hidden="1">
      <c r="A62" s="576" t="s">
        <v>1473</v>
      </c>
      <c r="B62" s="92" t="s">
        <v>259</v>
      </c>
      <c r="C62" s="23" t="s">
        <v>4129</v>
      </c>
      <c r="D62" s="473"/>
      <c r="E62" s="21" t="s">
        <v>271</v>
      </c>
      <c r="F62" s="19"/>
      <c r="G62" s="44"/>
      <c r="J62" s="4"/>
      <c r="K62" s="4"/>
      <c r="L62" s="4"/>
      <c r="M62" s="4"/>
    </row>
    <row r="63" spans="1:13" ht="31.5" hidden="1">
      <c r="A63" s="188" t="s">
        <v>262</v>
      </c>
      <c r="B63" s="92" t="s">
        <v>263</v>
      </c>
      <c r="C63" s="41"/>
      <c r="D63" s="19"/>
      <c r="E63" s="21"/>
      <c r="F63" s="19"/>
      <c r="G63" s="19"/>
      <c r="H63" s="81"/>
      <c r="I63" s="81"/>
      <c r="J63" s="4"/>
      <c r="K63" s="4"/>
      <c r="L63" s="4"/>
      <c r="M63" s="4"/>
    </row>
    <row r="64" spans="1:13" ht="31.5" hidden="1">
      <c r="A64" s="188" t="s">
        <v>264</v>
      </c>
      <c r="B64" s="92" t="s">
        <v>265</v>
      </c>
      <c r="C64" s="41"/>
      <c r="D64" s="19"/>
      <c r="E64" s="21"/>
      <c r="F64" s="19"/>
      <c r="G64" s="19"/>
      <c r="H64" s="81"/>
      <c r="I64" s="81"/>
      <c r="J64" s="4"/>
      <c r="K64" s="4"/>
      <c r="L64" s="4"/>
      <c r="M64" s="4"/>
    </row>
    <row r="65" spans="1:9" s="4" customFormat="1" ht="40.15" hidden="1" customHeight="1">
      <c r="A65" s="189" t="s">
        <v>141</v>
      </c>
      <c r="B65" s="1366" t="s">
        <v>1474</v>
      </c>
      <c r="C65" s="1458"/>
      <c r="D65" s="1458"/>
      <c r="E65" s="1458"/>
      <c r="F65" s="1458"/>
      <c r="G65" s="1459"/>
      <c r="H65" s="81">
        <f>SUM(D66:D70)</f>
        <v>0</v>
      </c>
      <c r="I65" s="81">
        <f>COUNT(D66:D70)*2</f>
        <v>0</v>
      </c>
    </row>
    <row r="66" spans="1:9" s="4" customFormat="1" ht="31.5" hidden="1">
      <c r="A66" s="20" t="s">
        <v>266</v>
      </c>
      <c r="B66" s="92" t="s">
        <v>267</v>
      </c>
      <c r="C66" s="19"/>
      <c r="D66" s="19"/>
      <c r="E66" s="21"/>
      <c r="F66" s="19"/>
      <c r="G66" s="19"/>
      <c r="H66" s="81"/>
      <c r="I66" s="81"/>
    </row>
    <row r="67" spans="1:9" s="4" customFormat="1" ht="31.5" hidden="1">
      <c r="A67" s="20" t="s">
        <v>268</v>
      </c>
      <c r="B67" s="92" t="s">
        <v>269</v>
      </c>
      <c r="C67" s="19"/>
      <c r="D67" s="19"/>
      <c r="E67" s="21"/>
      <c r="F67" s="19"/>
      <c r="G67" s="19"/>
      <c r="H67" s="81"/>
      <c r="I67" s="81"/>
    </row>
    <row r="68" spans="1:9" s="4" customFormat="1" ht="31.5" hidden="1">
      <c r="A68" s="20" t="s">
        <v>272</v>
      </c>
      <c r="B68" s="92" t="s">
        <v>273</v>
      </c>
      <c r="C68" s="19"/>
      <c r="D68" s="19"/>
      <c r="E68" s="21"/>
      <c r="F68" s="19"/>
      <c r="G68" s="19"/>
      <c r="H68" s="81"/>
      <c r="I68" s="81"/>
    </row>
    <row r="69" spans="1:9" s="4" customFormat="1" ht="31.5" hidden="1">
      <c r="A69" s="20" t="s">
        <v>274</v>
      </c>
      <c r="B69" s="92" t="s">
        <v>275</v>
      </c>
      <c r="C69" s="19"/>
      <c r="D69" s="19"/>
      <c r="E69" s="21"/>
      <c r="F69" s="19"/>
      <c r="G69" s="19"/>
      <c r="H69" s="81"/>
      <c r="I69" s="81"/>
    </row>
    <row r="70" spans="1:9" s="4" customFormat="1" ht="31.5" hidden="1">
      <c r="A70" s="20" t="s">
        <v>277</v>
      </c>
      <c r="B70" s="92" t="s">
        <v>278</v>
      </c>
      <c r="C70" s="19"/>
      <c r="D70" s="19"/>
      <c r="E70" s="21"/>
      <c r="F70" s="19"/>
      <c r="G70" s="19"/>
      <c r="H70" s="81"/>
      <c r="I70" s="81"/>
    </row>
    <row r="71" spans="1:9" s="4" customFormat="1" ht="40.15" hidden="1" customHeight="1">
      <c r="A71" s="189" t="s">
        <v>279</v>
      </c>
      <c r="B71" s="1366" t="s">
        <v>1493</v>
      </c>
      <c r="C71" s="1458"/>
      <c r="D71" s="1458"/>
      <c r="E71" s="1458"/>
      <c r="F71" s="1458"/>
      <c r="G71" s="1459"/>
      <c r="H71" s="81">
        <f>SUM(D72:D74)</f>
        <v>0</v>
      </c>
      <c r="I71" s="81">
        <f>COUNT(D72:D74)*2</f>
        <v>0</v>
      </c>
    </row>
    <row r="72" spans="1:9" s="4" customFormat="1" ht="31.5" hidden="1">
      <c r="A72" s="188" t="s">
        <v>1494</v>
      </c>
      <c r="B72" s="92" t="s">
        <v>281</v>
      </c>
      <c r="C72" s="41"/>
      <c r="D72" s="19"/>
      <c r="E72" s="21"/>
      <c r="F72" s="19"/>
      <c r="G72" s="19"/>
      <c r="H72" s="81"/>
      <c r="I72" s="81"/>
    </row>
    <row r="73" spans="1:9" s="4" customFormat="1" ht="31.5" hidden="1">
      <c r="A73" s="188" t="s">
        <v>1495</v>
      </c>
      <c r="B73" s="92" t="s">
        <v>286</v>
      </c>
      <c r="C73" s="41"/>
      <c r="D73" s="19"/>
      <c r="E73" s="21"/>
      <c r="F73" s="19"/>
      <c r="G73" s="19"/>
      <c r="H73" s="81"/>
      <c r="I73" s="81"/>
    </row>
    <row r="74" spans="1:9" s="4" customFormat="1" ht="47.25" hidden="1">
      <c r="A74" s="20" t="s">
        <v>1498</v>
      </c>
      <c r="B74" s="92" t="s">
        <v>290</v>
      </c>
      <c r="C74" s="19"/>
      <c r="D74" s="19"/>
      <c r="E74" s="21"/>
      <c r="F74" s="19"/>
      <c r="G74" s="19"/>
      <c r="H74" s="81"/>
      <c r="I74" s="81"/>
    </row>
    <row r="75" spans="1:9" s="4" customFormat="1" ht="18.75" hidden="1">
      <c r="A75" s="576" t="s">
        <v>137</v>
      </c>
      <c r="B75" s="1366" t="s">
        <v>1499</v>
      </c>
      <c r="C75" s="1458"/>
      <c r="D75" s="1458"/>
      <c r="E75" s="1458"/>
      <c r="F75" s="1458"/>
      <c r="G75" s="1459"/>
      <c r="H75" s="22">
        <f>SUM(D76:D87)</f>
        <v>0</v>
      </c>
      <c r="I75" s="22">
        <f>COUNT(D76:D87)*2</f>
        <v>0</v>
      </c>
    </row>
    <row r="76" spans="1:9" s="4" customFormat="1" ht="63" hidden="1">
      <c r="A76" s="576" t="s">
        <v>292</v>
      </c>
      <c r="B76" s="92" t="s">
        <v>293</v>
      </c>
      <c r="C76" s="41" t="s">
        <v>4130</v>
      </c>
      <c r="D76" s="473"/>
      <c r="E76" s="21" t="s">
        <v>540</v>
      </c>
      <c r="F76" s="23" t="s">
        <v>4131</v>
      </c>
      <c r="G76" s="44"/>
      <c r="H76" s="22"/>
      <c r="I76" s="22"/>
    </row>
    <row r="77" spans="1:9" s="4" customFormat="1" ht="63" hidden="1">
      <c r="A77" s="576" t="s">
        <v>294</v>
      </c>
      <c r="B77" s="92" t="s">
        <v>295</v>
      </c>
      <c r="C77" s="41" t="s">
        <v>4132</v>
      </c>
      <c r="D77" s="473"/>
      <c r="E77" s="21" t="s">
        <v>540</v>
      </c>
      <c r="F77" s="19"/>
      <c r="G77" s="44"/>
      <c r="H77" s="22"/>
      <c r="I77" s="22"/>
    </row>
    <row r="78" spans="1:9" s="4" customFormat="1" ht="63" hidden="1">
      <c r="A78" s="576" t="s">
        <v>296</v>
      </c>
      <c r="B78" s="92" t="s">
        <v>297</v>
      </c>
      <c r="C78" s="41" t="s">
        <v>4133</v>
      </c>
      <c r="D78" s="473"/>
      <c r="E78" s="21" t="s">
        <v>540</v>
      </c>
      <c r="F78" s="19"/>
      <c r="G78" s="44"/>
      <c r="H78" s="22"/>
      <c r="I78" s="22"/>
    </row>
    <row r="79" spans="1:9" s="4" customFormat="1" ht="47.25" hidden="1">
      <c r="A79" s="576" t="s">
        <v>298</v>
      </c>
      <c r="B79" s="92" t="s">
        <v>299</v>
      </c>
      <c r="C79" s="41" t="s">
        <v>4134</v>
      </c>
      <c r="D79" s="473"/>
      <c r="E79" s="21" t="s">
        <v>540</v>
      </c>
      <c r="F79" s="19"/>
      <c r="G79" s="44"/>
      <c r="H79" s="22"/>
      <c r="I79" s="22"/>
    </row>
    <row r="80" spans="1:9" s="4" customFormat="1" ht="63" hidden="1">
      <c r="A80" s="576" t="s">
        <v>300</v>
      </c>
      <c r="B80" s="92" t="s">
        <v>1500</v>
      </c>
      <c r="C80" s="41" t="s">
        <v>4135</v>
      </c>
      <c r="D80" s="473"/>
      <c r="E80" s="21" t="s">
        <v>271</v>
      </c>
      <c r="F80" s="19"/>
      <c r="G80" s="44"/>
      <c r="H80" s="22"/>
      <c r="I80" s="22"/>
    </row>
    <row r="81" spans="1:9" s="4" customFormat="1" ht="47.25" hidden="1">
      <c r="A81" s="20" t="s">
        <v>302</v>
      </c>
      <c r="B81" s="92" t="s">
        <v>303</v>
      </c>
      <c r="C81" s="19"/>
      <c r="D81" s="19"/>
      <c r="E81" s="21"/>
      <c r="F81" s="19"/>
      <c r="G81" s="19"/>
      <c r="H81" s="81"/>
      <c r="I81" s="81"/>
    </row>
    <row r="82" spans="1:9" s="4" customFormat="1" ht="63" hidden="1">
      <c r="A82" s="576" t="s">
        <v>304</v>
      </c>
      <c r="B82" s="92" t="s">
        <v>305</v>
      </c>
      <c r="C82" s="41" t="s">
        <v>4136</v>
      </c>
      <c r="D82" s="473"/>
      <c r="E82" s="21" t="s">
        <v>271</v>
      </c>
      <c r="F82" s="19"/>
      <c r="G82" s="44"/>
      <c r="H82" s="22"/>
      <c r="I82" s="22"/>
    </row>
    <row r="83" spans="1:9" s="4" customFormat="1" ht="110.25" hidden="1">
      <c r="A83" s="20" t="s">
        <v>306</v>
      </c>
      <c r="B83" s="92" t="s">
        <v>307</v>
      </c>
      <c r="C83" s="19"/>
      <c r="D83" s="19"/>
      <c r="E83" s="21"/>
      <c r="F83" s="19"/>
      <c r="G83" s="19"/>
      <c r="H83" s="81"/>
      <c r="I83" s="81"/>
    </row>
    <row r="84" spans="1:9" s="4" customFormat="1" ht="63" hidden="1">
      <c r="A84" s="20" t="s">
        <v>308</v>
      </c>
      <c r="B84" s="92" t="s">
        <v>309</v>
      </c>
      <c r="C84" s="19"/>
      <c r="D84" s="19"/>
      <c r="E84" s="21"/>
      <c r="F84" s="19"/>
      <c r="G84" s="19"/>
      <c r="H84" s="81"/>
      <c r="I84" s="81"/>
    </row>
    <row r="85" spans="1:9" s="4" customFormat="1" ht="47.25" hidden="1">
      <c r="A85" s="20" t="s">
        <v>310</v>
      </c>
      <c r="B85" s="92" t="s">
        <v>311</v>
      </c>
      <c r="C85" s="19"/>
      <c r="D85" s="19"/>
      <c r="E85" s="21"/>
      <c r="F85" s="19"/>
      <c r="G85" s="19"/>
      <c r="H85" s="81"/>
      <c r="I85" s="81"/>
    </row>
    <row r="86" spans="1:9" s="4" customFormat="1" ht="45" hidden="1">
      <c r="A86" s="20" t="s">
        <v>312</v>
      </c>
      <c r="B86" s="23" t="s">
        <v>313</v>
      </c>
      <c r="C86" s="19"/>
      <c r="D86" s="19"/>
      <c r="E86" s="21"/>
      <c r="F86" s="19"/>
      <c r="G86" s="19"/>
      <c r="H86" s="81"/>
      <c r="I86" s="81"/>
    </row>
    <row r="87" spans="1:9" s="4" customFormat="1" ht="45" hidden="1">
      <c r="A87" s="20" t="s">
        <v>6055</v>
      </c>
      <c r="B87" s="16" t="s">
        <v>6056</v>
      </c>
      <c r="C87" s="23"/>
      <c r="D87" s="21"/>
      <c r="E87" s="21"/>
      <c r="F87" s="19"/>
      <c r="G87" s="388"/>
      <c r="H87" s="81"/>
      <c r="I87" s="81"/>
    </row>
    <row r="88" spans="1:9" s="4" customFormat="1" ht="40.15" hidden="1" customHeight="1">
      <c r="A88" s="189" t="s">
        <v>1501</v>
      </c>
      <c r="B88" s="1366" t="s">
        <v>1502</v>
      </c>
      <c r="C88" s="1458"/>
      <c r="D88" s="1458"/>
      <c r="E88" s="1458"/>
      <c r="F88" s="1458"/>
      <c r="G88" s="1459"/>
      <c r="H88" s="81">
        <f>SUM(D89:D96)</f>
        <v>0</v>
      </c>
      <c r="I88" s="81">
        <f>COUNT(D89:D96)*2</f>
        <v>0</v>
      </c>
    </row>
    <row r="89" spans="1:9" s="4" customFormat="1" ht="31.5" hidden="1">
      <c r="A89" s="20" t="s">
        <v>314</v>
      </c>
      <c r="B89" s="92" t="s">
        <v>315</v>
      </c>
      <c r="C89" s="19"/>
      <c r="D89" s="19"/>
      <c r="E89" s="21"/>
      <c r="F89" s="19"/>
      <c r="G89" s="19"/>
      <c r="H89" s="81"/>
      <c r="I89" s="81"/>
    </row>
    <row r="90" spans="1:9" s="4" customFormat="1" ht="31.5" hidden="1">
      <c r="A90" s="20" t="s">
        <v>316</v>
      </c>
      <c r="B90" s="92" t="s">
        <v>317</v>
      </c>
      <c r="C90" s="19"/>
      <c r="D90" s="19"/>
      <c r="E90" s="21"/>
      <c r="F90" s="19"/>
      <c r="G90" s="19"/>
      <c r="H90" s="81"/>
      <c r="I90" s="81"/>
    </row>
    <row r="91" spans="1:9" s="4" customFormat="1" ht="31.5" hidden="1">
      <c r="A91" s="20" t="s">
        <v>1503</v>
      </c>
      <c r="B91" s="92" t="s">
        <v>319</v>
      </c>
      <c r="C91" s="19"/>
      <c r="D91" s="19"/>
      <c r="E91" s="21"/>
      <c r="F91" s="19"/>
      <c r="G91" s="19"/>
      <c r="H91" s="81"/>
      <c r="I91" s="81"/>
    </row>
    <row r="92" spans="1:9" s="4" customFormat="1" ht="31.5" hidden="1">
      <c r="A92" s="20" t="s">
        <v>321</v>
      </c>
      <c r="B92" s="92" t="s">
        <v>322</v>
      </c>
      <c r="C92" s="19"/>
      <c r="D92" s="19"/>
      <c r="E92" s="21"/>
      <c r="F92" s="19"/>
      <c r="G92" s="19"/>
      <c r="H92" s="81"/>
      <c r="I92" s="81"/>
    </row>
    <row r="93" spans="1:9" s="4" customFormat="1" ht="31.5" hidden="1">
      <c r="A93" s="20" t="s">
        <v>323</v>
      </c>
      <c r="B93" s="92" t="s">
        <v>324</v>
      </c>
      <c r="C93" s="19"/>
      <c r="D93" s="19"/>
      <c r="E93" s="21"/>
      <c r="F93" s="19"/>
      <c r="G93" s="19"/>
      <c r="H93" s="81"/>
      <c r="I93" s="81"/>
    </row>
    <row r="94" spans="1:9" s="4" customFormat="1" ht="31.5" hidden="1">
      <c r="A94" s="20" t="s">
        <v>325</v>
      </c>
      <c r="B94" s="92" t="s">
        <v>326</v>
      </c>
      <c r="C94" s="19"/>
      <c r="D94" s="19"/>
      <c r="E94" s="21"/>
      <c r="F94" s="19"/>
      <c r="G94" s="19"/>
      <c r="H94" s="81"/>
      <c r="I94" s="81"/>
    </row>
    <row r="95" spans="1:9" s="4" customFormat="1" ht="31.5" hidden="1">
      <c r="A95" s="20" t="s">
        <v>1504</v>
      </c>
      <c r="B95" s="92" t="s">
        <v>328</v>
      </c>
      <c r="C95" s="19"/>
      <c r="D95" s="19"/>
      <c r="E95" s="21"/>
      <c r="F95" s="19"/>
      <c r="G95" s="19"/>
      <c r="H95" s="81"/>
      <c r="I95" s="81"/>
    </row>
    <row r="96" spans="1:9" s="4" customFormat="1" ht="31.5" hidden="1">
      <c r="A96" s="20" t="s">
        <v>3063</v>
      </c>
      <c r="B96" s="12" t="s">
        <v>3064</v>
      </c>
      <c r="C96" s="16"/>
      <c r="D96" s="14"/>
      <c r="E96" s="15"/>
      <c r="F96" s="21"/>
      <c r="G96" s="389"/>
      <c r="H96" s="81"/>
      <c r="I96" s="81"/>
    </row>
    <row r="97" spans="1:13" ht="18.75" hidden="1">
      <c r="A97" s="681" t="s">
        <v>1505</v>
      </c>
      <c r="B97" s="1366" t="s">
        <v>132</v>
      </c>
      <c r="C97" s="1458"/>
      <c r="D97" s="1458"/>
      <c r="E97" s="1458"/>
      <c r="F97" s="1458"/>
      <c r="G97" s="1459"/>
      <c r="H97" s="22">
        <f>SUM(D98:D99)</f>
        <v>0</v>
      </c>
      <c r="I97" s="22">
        <f>COUNT(D98:D99)*2</f>
        <v>0</v>
      </c>
      <c r="J97" s="4"/>
      <c r="K97" s="4"/>
      <c r="L97" s="4"/>
      <c r="M97" s="4"/>
    </row>
    <row r="98" spans="1:13" ht="63" hidden="1">
      <c r="A98" s="595" t="s">
        <v>1506</v>
      </c>
      <c r="B98" s="92" t="s">
        <v>331</v>
      </c>
      <c r="C98" s="41" t="s">
        <v>4137</v>
      </c>
      <c r="D98" s="477"/>
      <c r="E98" s="15" t="s">
        <v>540</v>
      </c>
      <c r="F98" s="41"/>
      <c r="G98" s="44"/>
      <c r="J98" s="4"/>
      <c r="K98" s="4"/>
      <c r="L98" s="4"/>
      <c r="M98" s="4"/>
    </row>
    <row r="99" spans="1:13" ht="78.75" hidden="1">
      <c r="A99" s="20" t="s">
        <v>334</v>
      </c>
      <c r="B99" s="92" t="s">
        <v>335</v>
      </c>
      <c r="C99" s="19"/>
      <c r="D99" s="19"/>
      <c r="E99" s="21"/>
      <c r="F99" s="19"/>
      <c r="G99" s="19"/>
      <c r="H99" s="81"/>
      <c r="I99" s="81"/>
      <c r="J99" s="4"/>
      <c r="K99" s="4"/>
      <c r="L99" s="4"/>
      <c r="M99" s="4"/>
    </row>
    <row r="100" spans="1:13" ht="21">
      <c r="A100" s="335"/>
      <c r="B100" s="1452" t="s">
        <v>337</v>
      </c>
      <c r="C100" s="1452"/>
      <c r="D100" s="1452"/>
      <c r="E100" s="1452"/>
      <c r="F100" s="1452"/>
      <c r="G100" s="1452"/>
      <c r="H100" s="22">
        <f>H101+H115+H128+H138+H144+H152</f>
        <v>11</v>
      </c>
      <c r="I100" s="22">
        <f>I101+I115+I128+I138+I144+I152</f>
        <v>22</v>
      </c>
    </row>
    <row r="101" spans="1:13" ht="36" customHeight="1">
      <c r="A101" s="351" t="s">
        <v>1507</v>
      </c>
      <c r="B101" s="1366" t="s">
        <v>1508</v>
      </c>
      <c r="C101" s="1458"/>
      <c r="D101" s="1458"/>
      <c r="E101" s="1458"/>
      <c r="F101" s="1458"/>
      <c r="G101" s="1459"/>
      <c r="H101" s="22">
        <f>SUM(D102:D114)</f>
        <v>2</v>
      </c>
      <c r="I101" s="22">
        <f>COUNT(D102:D114)*2</f>
        <v>4</v>
      </c>
    </row>
    <row r="102" spans="1:13" ht="31.5">
      <c r="A102" s="308" t="s">
        <v>1509</v>
      </c>
      <c r="B102" s="135" t="s">
        <v>339</v>
      </c>
      <c r="C102" s="107" t="s">
        <v>6907</v>
      </c>
      <c r="D102" s="473">
        <v>1</v>
      </c>
      <c r="E102" s="24" t="s">
        <v>341</v>
      </c>
      <c r="F102" s="34" t="s">
        <v>2341</v>
      </c>
      <c r="G102" s="44"/>
    </row>
    <row r="103" spans="1:13" ht="45">
      <c r="A103" s="308"/>
      <c r="B103" s="525"/>
      <c r="C103" s="34" t="s">
        <v>6908</v>
      </c>
      <c r="D103" s="473">
        <v>1</v>
      </c>
      <c r="E103" s="24" t="s">
        <v>341</v>
      </c>
      <c r="F103" s="117"/>
      <c r="G103" s="44"/>
    </row>
    <row r="104" spans="1:13" ht="30" hidden="1">
      <c r="A104" s="595"/>
      <c r="B104" s="193"/>
      <c r="C104" s="41" t="s">
        <v>3538</v>
      </c>
      <c r="D104" s="477"/>
      <c r="E104" s="15" t="s">
        <v>341</v>
      </c>
      <c r="F104" s="584"/>
      <c r="G104" s="44"/>
      <c r="J104" s="4"/>
      <c r="K104" s="4"/>
      <c r="L104" s="4"/>
      <c r="M104" s="4"/>
    </row>
    <row r="105" spans="1:13" ht="47.25" hidden="1">
      <c r="A105" s="595" t="s">
        <v>1512</v>
      </c>
      <c r="B105" s="190" t="s">
        <v>347</v>
      </c>
      <c r="C105" s="41" t="s">
        <v>4139</v>
      </c>
      <c r="D105" s="477"/>
      <c r="E105" s="15" t="s">
        <v>341</v>
      </c>
      <c r="F105" s="19"/>
      <c r="G105" s="44"/>
      <c r="J105" s="4"/>
      <c r="K105" s="4"/>
      <c r="L105" s="4"/>
      <c r="M105" s="4"/>
    </row>
    <row r="106" spans="1:13" ht="30" hidden="1">
      <c r="A106" s="595"/>
      <c r="B106" s="190"/>
      <c r="C106" s="41" t="s">
        <v>4140</v>
      </c>
      <c r="D106" s="477"/>
      <c r="E106" s="15" t="s">
        <v>341</v>
      </c>
      <c r="F106" s="19"/>
      <c r="G106" s="44"/>
      <c r="J106" s="4"/>
      <c r="K106" s="4"/>
      <c r="L106" s="4"/>
      <c r="M106" s="4"/>
    </row>
    <row r="107" spans="1:13" ht="30" hidden="1">
      <c r="A107" s="595"/>
      <c r="B107" s="190"/>
      <c r="C107" s="41" t="s">
        <v>4141</v>
      </c>
      <c r="D107" s="477"/>
      <c r="E107" s="15" t="s">
        <v>341</v>
      </c>
      <c r="F107" s="19"/>
      <c r="G107" s="44"/>
      <c r="J107" s="4"/>
      <c r="K107" s="4"/>
      <c r="L107" s="4"/>
      <c r="M107" s="4"/>
    </row>
    <row r="108" spans="1:13" ht="45" hidden="1">
      <c r="A108" s="595"/>
      <c r="B108" s="190"/>
      <c r="C108" s="41" t="s">
        <v>2346</v>
      </c>
      <c r="D108" s="477"/>
      <c r="E108" s="15" t="s">
        <v>341</v>
      </c>
      <c r="F108" s="19"/>
      <c r="G108" s="44"/>
      <c r="J108" s="4"/>
      <c r="K108" s="4"/>
      <c r="L108" s="4"/>
      <c r="M108" s="4"/>
    </row>
    <row r="109" spans="1:13" ht="47.25" hidden="1">
      <c r="A109" s="20" t="s">
        <v>352</v>
      </c>
      <c r="B109" s="190" t="s">
        <v>353</v>
      </c>
      <c r="C109" s="19"/>
      <c r="D109" s="19"/>
      <c r="E109" s="21"/>
      <c r="F109" s="19"/>
      <c r="G109" s="19"/>
      <c r="H109" s="81"/>
      <c r="I109" s="81"/>
      <c r="J109" s="4"/>
      <c r="K109" s="4"/>
      <c r="L109" s="4"/>
      <c r="M109" s="4"/>
    </row>
    <row r="110" spans="1:13" ht="47.25" hidden="1">
      <c r="A110" s="576" t="s">
        <v>1515</v>
      </c>
      <c r="B110" s="190" t="s">
        <v>355</v>
      </c>
      <c r="C110" s="41" t="s">
        <v>4142</v>
      </c>
      <c r="D110" s="477"/>
      <c r="E110" s="21" t="s">
        <v>341</v>
      </c>
      <c r="F110" s="19"/>
      <c r="G110" s="44"/>
      <c r="J110" s="4"/>
      <c r="K110" s="4"/>
      <c r="L110" s="4"/>
      <c r="M110" s="4"/>
    </row>
    <row r="111" spans="1:13" ht="63" hidden="1">
      <c r="A111" s="595" t="s">
        <v>356</v>
      </c>
      <c r="B111" s="190" t="s">
        <v>357</v>
      </c>
      <c r="C111" s="41" t="s">
        <v>4143</v>
      </c>
      <c r="D111" s="477"/>
      <c r="E111" s="21" t="s">
        <v>341</v>
      </c>
      <c r="F111" s="41"/>
      <c r="G111" s="44"/>
      <c r="J111" s="4"/>
      <c r="K111" s="4"/>
      <c r="L111" s="4"/>
      <c r="M111" s="4"/>
    </row>
    <row r="112" spans="1:13" ht="47.25" hidden="1">
      <c r="A112" s="595" t="s">
        <v>1517</v>
      </c>
      <c r="B112" s="190" t="s">
        <v>360</v>
      </c>
      <c r="C112" s="32" t="s">
        <v>361</v>
      </c>
      <c r="D112" s="477"/>
      <c r="E112" s="21" t="s">
        <v>341</v>
      </c>
      <c r="F112" s="19"/>
      <c r="G112" s="44"/>
      <c r="J112" s="4"/>
      <c r="K112" s="4"/>
      <c r="L112" s="4"/>
      <c r="M112" s="4"/>
    </row>
    <row r="113" spans="1:13" ht="63" hidden="1">
      <c r="A113" s="188" t="s">
        <v>1519</v>
      </c>
      <c r="B113" s="190" t="s">
        <v>363</v>
      </c>
      <c r="C113" s="41"/>
      <c r="D113" s="19"/>
      <c r="E113" s="21"/>
      <c r="F113" s="19"/>
      <c r="G113" s="19"/>
      <c r="H113" s="81"/>
      <c r="I113" s="81"/>
      <c r="J113" s="4"/>
      <c r="K113" s="4"/>
      <c r="L113" s="4"/>
      <c r="M113" s="4"/>
    </row>
    <row r="114" spans="1:13" ht="47.25" hidden="1">
      <c r="A114" s="576" t="s">
        <v>366</v>
      </c>
      <c r="B114" s="190" t="s">
        <v>367</v>
      </c>
      <c r="C114" s="23" t="s">
        <v>2351</v>
      </c>
      <c r="D114" s="477"/>
      <c r="E114" s="21" t="s">
        <v>369</v>
      </c>
      <c r="F114" s="19"/>
      <c r="G114" s="44"/>
      <c r="J114" s="4"/>
      <c r="K114" s="4"/>
      <c r="L114" s="4"/>
      <c r="M114" s="4"/>
    </row>
    <row r="115" spans="1:13" ht="36" customHeight="1">
      <c r="A115" s="351" t="s">
        <v>1520</v>
      </c>
      <c r="B115" s="1366" t="s">
        <v>4144</v>
      </c>
      <c r="C115" s="1458"/>
      <c r="D115" s="1458"/>
      <c r="E115" s="1458"/>
      <c r="F115" s="1458"/>
      <c r="G115" s="1459"/>
      <c r="H115" s="22">
        <f>SUM(D116:D125)</f>
        <v>3</v>
      </c>
      <c r="I115" s="22">
        <f>COUNT(D116:D125)*2</f>
        <v>6</v>
      </c>
    </row>
    <row r="116" spans="1:13" ht="63.75" customHeight="1">
      <c r="A116" s="308" t="s">
        <v>1522</v>
      </c>
      <c r="B116" s="92" t="s">
        <v>371</v>
      </c>
      <c r="C116" s="34" t="s">
        <v>4145</v>
      </c>
      <c r="D116" s="473">
        <v>1</v>
      </c>
      <c r="E116" s="21" t="s">
        <v>341</v>
      </c>
      <c r="F116" s="34" t="s">
        <v>4146</v>
      </c>
      <c r="G116" s="44"/>
    </row>
    <row r="117" spans="1:13" ht="30">
      <c r="A117" s="308"/>
      <c r="B117" s="92"/>
      <c r="C117" s="34" t="s">
        <v>4147</v>
      </c>
      <c r="D117" s="473">
        <v>1</v>
      </c>
      <c r="E117" s="21" t="s">
        <v>660</v>
      </c>
      <c r="F117" s="19"/>
      <c r="G117" s="44"/>
    </row>
    <row r="118" spans="1:13" ht="45" hidden="1">
      <c r="A118" s="595"/>
      <c r="B118" s="195"/>
      <c r="C118" s="41" t="s">
        <v>4148</v>
      </c>
      <c r="D118" s="473"/>
      <c r="E118" s="21" t="s">
        <v>341</v>
      </c>
      <c r="F118" s="19"/>
      <c r="G118" s="44"/>
      <c r="J118" s="4"/>
      <c r="K118" s="4"/>
      <c r="L118" s="4"/>
      <c r="M118" s="4"/>
    </row>
    <row r="119" spans="1:13" ht="45" hidden="1">
      <c r="A119" s="595"/>
      <c r="B119" s="195"/>
      <c r="C119" s="41" t="s">
        <v>4149</v>
      </c>
      <c r="D119" s="473"/>
      <c r="E119" s="21" t="s">
        <v>660</v>
      </c>
      <c r="F119" s="19"/>
      <c r="G119" s="44"/>
      <c r="J119" s="4"/>
      <c r="K119" s="4"/>
      <c r="L119" s="4"/>
      <c r="M119" s="4"/>
    </row>
    <row r="120" spans="1:13" ht="30" hidden="1">
      <c r="A120" s="595"/>
      <c r="B120" s="195"/>
      <c r="C120" s="41" t="s">
        <v>4150</v>
      </c>
      <c r="D120" s="473"/>
      <c r="E120" s="21" t="s">
        <v>895</v>
      </c>
      <c r="F120" s="19"/>
      <c r="G120" s="44"/>
      <c r="J120" s="4"/>
      <c r="K120" s="4"/>
      <c r="L120" s="4"/>
      <c r="M120" s="4"/>
    </row>
    <row r="121" spans="1:13" ht="45" hidden="1">
      <c r="A121" s="595"/>
      <c r="B121" s="195"/>
      <c r="C121" s="41" t="s">
        <v>4151</v>
      </c>
      <c r="D121" s="473"/>
      <c r="E121" s="21" t="s">
        <v>4152</v>
      </c>
      <c r="F121" s="19"/>
      <c r="G121" s="44"/>
      <c r="J121" s="4"/>
      <c r="K121" s="4"/>
      <c r="L121" s="4"/>
      <c r="M121" s="4"/>
    </row>
    <row r="122" spans="1:13" ht="78.75" hidden="1">
      <c r="A122" s="20" t="s">
        <v>382</v>
      </c>
      <c r="B122" s="195" t="s">
        <v>383</v>
      </c>
      <c r="C122" s="19"/>
      <c r="D122" s="19"/>
      <c r="E122" s="21"/>
      <c r="F122" s="19"/>
      <c r="G122" s="19"/>
      <c r="H122" s="81"/>
      <c r="I122" s="81"/>
      <c r="J122" s="4"/>
      <c r="K122" s="4"/>
      <c r="L122" s="4"/>
      <c r="M122" s="4"/>
    </row>
    <row r="123" spans="1:13" ht="63">
      <c r="A123" s="308" t="s">
        <v>1525</v>
      </c>
      <c r="B123" s="1025" t="s">
        <v>385</v>
      </c>
      <c r="C123" s="34" t="s">
        <v>2355</v>
      </c>
      <c r="D123" s="473">
        <v>1</v>
      </c>
      <c r="E123" s="21" t="s">
        <v>341</v>
      </c>
      <c r="F123" s="19"/>
      <c r="G123" s="44"/>
    </row>
    <row r="124" spans="1:13" ht="30" hidden="1">
      <c r="A124" s="595"/>
      <c r="B124" s="195"/>
      <c r="C124" s="41" t="s">
        <v>387</v>
      </c>
      <c r="D124" s="473"/>
      <c r="E124" s="21" t="s">
        <v>341</v>
      </c>
      <c r="F124" s="19"/>
      <c r="G124" s="44"/>
      <c r="J124" s="4"/>
      <c r="K124" s="4"/>
      <c r="L124" s="4"/>
      <c r="M124" s="4"/>
    </row>
    <row r="125" spans="1:13" ht="30" hidden="1">
      <c r="A125" s="595"/>
      <c r="B125" s="195"/>
      <c r="C125" s="32" t="s">
        <v>391</v>
      </c>
      <c r="D125" s="473"/>
      <c r="E125" s="21" t="s">
        <v>341</v>
      </c>
      <c r="F125" s="19"/>
      <c r="G125" s="44"/>
      <c r="J125" s="4"/>
      <c r="K125" s="4"/>
      <c r="L125" s="4"/>
      <c r="M125" s="4"/>
    </row>
    <row r="126" spans="1:13" ht="47.25" hidden="1">
      <c r="A126" s="188" t="s">
        <v>1530</v>
      </c>
      <c r="B126" s="195" t="s">
        <v>393</v>
      </c>
      <c r="D126" s="19"/>
      <c r="E126" s="21"/>
      <c r="F126" s="19"/>
      <c r="G126" s="19"/>
      <c r="H126" s="81"/>
      <c r="I126" s="81"/>
      <c r="J126" s="4"/>
      <c r="K126" s="4"/>
      <c r="L126" s="4"/>
      <c r="M126" s="4"/>
    </row>
    <row r="127" spans="1:13" ht="72.75" hidden="1" customHeight="1">
      <c r="A127" s="188" t="s">
        <v>394</v>
      </c>
      <c r="B127" s="38" t="s">
        <v>395</v>
      </c>
      <c r="C127" s="191"/>
      <c r="D127" s="19"/>
      <c r="E127" s="21"/>
      <c r="F127" s="19"/>
      <c r="G127" s="19"/>
      <c r="H127" s="81"/>
      <c r="I127" s="81"/>
      <c r="J127" s="4"/>
      <c r="K127" s="4"/>
      <c r="L127" s="4"/>
      <c r="M127" s="4"/>
    </row>
    <row r="128" spans="1:13" ht="36" customHeight="1">
      <c r="A128" s="351" t="s">
        <v>1533</v>
      </c>
      <c r="B128" s="1366" t="s">
        <v>1534</v>
      </c>
      <c r="C128" s="1458"/>
      <c r="D128" s="1458"/>
      <c r="E128" s="1458"/>
      <c r="F128" s="1458"/>
      <c r="G128" s="1459"/>
      <c r="H128" s="22">
        <f>SUM(D129:D137)</f>
        <v>1</v>
      </c>
      <c r="I128" s="22">
        <f>COUNT(D129:D137)*2</f>
        <v>2</v>
      </c>
    </row>
    <row r="129" spans="1:13" ht="31.5">
      <c r="A129" s="308" t="s">
        <v>1535</v>
      </c>
      <c r="B129" s="92" t="s">
        <v>397</v>
      </c>
      <c r="C129" s="34" t="s">
        <v>4153</v>
      </c>
      <c r="D129" s="473">
        <v>1</v>
      </c>
      <c r="E129" s="24" t="s">
        <v>341</v>
      </c>
      <c r="F129" s="117" t="s">
        <v>2358</v>
      </c>
      <c r="G129" s="44"/>
    </row>
    <row r="130" spans="1:13" ht="45" hidden="1">
      <c r="A130" s="595"/>
      <c r="B130" s="193"/>
      <c r="C130" s="41" t="s">
        <v>4154</v>
      </c>
      <c r="D130" s="477"/>
      <c r="E130" s="15" t="s">
        <v>341</v>
      </c>
      <c r="F130" s="449"/>
      <c r="G130" s="44"/>
      <c r="J130" s="4"/>
      <c r="K130" s="4"/>
      <c r="L130" s="4"/>
      <c r="M130" s="4"/>
    </row>
    <row r="131" spans="1:13" ht="60" hidden="1">
      <c r="A131" s="595"/>
      <c r="B131" s="193"/>
      <c r="C131" s="18" t="s">
        <v>4155</v>
      </c>
      <c r="D131" s="477"/>
      <c r="E131" s="15" t="s">
        <v>341</v>
      </c>
      <c r="F131" s="41"/>
      <c r="G131" s="44"/>
      <c r="J131" s="4"/>
      <c r="K131" s="4"/>
      <c r="L131" s="4"/>
      <c r="M131" s="4"/>
    </row>
    <row r="132" spans="1:13" ht="30" hidden="1">
      <c r="A132" s="595"/>
      <c r="B132" s="193"/>
      <c r="C132" s="41" t="s">
        <v>2361</v>
      </c>
      <c r="D132" s="477"/>
      <c r="E132" s="15" t="s">
        <v>341</v>
      </c>
      <c r="F132" s="41"/>
      <c r="G132" s="44"/>
      <c r="J132" s="4"/>
      <c r="K132" s="4"/>
      <c r="L132" s="4"/>
      <c r="M132" s="4"/>
    </row>
    <row r="133" spans="1:13" ht="60" hidden="1">
      <c r="A133" s="595"/>
      <c r="B133" s="193"/>
      <c r="C133" s="41" t="s">
        <v>4156</v>
      </c>
      <c r="D133" s="477"/>
      <c r="E133" s="15" t="s">
        <v>341</v>
      </c>
      <c r="F133" s="41"/>
      <c r="G133" s="44"/>
      <c r="J133" s="4"/>
      <c r="K133" s="4"/>
      <c r="L133" s="4"/>
      <c r="M133" s="4"/>
    </row>
    <row r="134" spans="1:13" ht="47.25" hidden="1">
      <c r="A134" s="595" t="s">
        <v>1542</v>
      </c>
      <c r="B134" s="195" t="s">
        <v>401</v>
      </c>
      <c r="C134" s="41" t="s">
        <v>1543</v>
      </c>
      <c r="D134" s="477"/>
      <c r="E134" s="21" t="s">
        <v>208</v>
      </c>
      <c r="F134" s="19"/>
      <c r="G134" s="44"/>
      <c r="J134" s="4"/>
      <c r="K134" s="4"/>
      <c r="L134" s="4"/>
      <c r="M134" s="4"/>
    </row>
    <row r="135" spans="1:13" ht="45" hidden="1">
      <c r="A135" s="595"/>
      <c r="B135" s="195"/>
      <c r="C135" s="41" t="s">
        <v>2362</v>
      </c>
      <c r="D135" s="477"/>
      <c r="E135" s="21" t="s">
        <v>208</v>
      </c>
      <c r="F135" s="19"/>
      <c r="G135" s="44"/>
      <c r="J135" s="4"/>
      <c r="K135" s="4"/>
      <c r="L135" s="4"/>
      <c r="M135" s="4"/>
    </row>
    <row r="136" spans="1:13" ht="63" hidden="1">
      <c r="A136" s="595" t="s">
        <v>1545</v>
      </c>
      <c r="B136" s="195" t="s">
        <v>405</v>
      </c>
      <c r="C136" s="16" t="s">
        <v>406</v>
      </c>
      <c r="D136" s="477"/>
      <c r="E136" s="21" t="s">
        <v>1548</v>
      </c>
      <c r="F136" s="19"/>
      <c r="G136" s="44"/>
      <c r="J136" s="4"/>
      <c r="K136" s="4"/>
      <c r="L136" s="4"/>
      <c r="M136" s="4"/>
    </row>
    <row r="137" spans="1:13" ht="78.75" hidden="1">
      <c r="A137" s="595" t="s">
        <v>1556</v>
      </c>
      <c r="B137" s="195" t="s">
        <v>409</v>
      </c>
      <c r="C137" s="41" t="s">
        <v>1557</v>
      </c>
      <c r="D137" s="477"/>
      <c r="E137" s="21" t="s">
        <v>208</v>
      </c>
      <c r="F137" s="19"/>
      <c r="G137" s="44"/>
      <c r="J137" s="4"/>
      <c r="K137" s="4"/>
      <c r="L137" s="4"/>
      <c r="M137" s="4"/>
    </row>
    <row r="138" spans="1:13" ht="36" customHeight="1">
      <c r="A138" s="351" t="s">
        <v>1559</v>
      </c>
      <c r="B138" s="1366" t="s">
        <v>1560</v>
      </c>
      <c r="C138" s="1458"/>
      <c r="D138" s="1458"/>
      <c r="E138" s="1458"/>
      <c r="F138" s="1458"/>
      <c r="G138" s="1459"/>
      <c r="H138" s="22">
        <f>SUM(D139:D143)</f>
        <v>2</v>
      </c>
      <c r="I138" s="22">
        <f>COUNT(D139:D143)*2</f>
        <v>4</v>
      </c>
    </row>
    <row r="139" spans="1:13" ht="63">
      <c r="A139" s="11" t="s">
        <v>1561</v>
      </c>
      <c r="B139" s="92" t="s">
        <v>412</v>
      </c>
      <c r="C139" s="34" t="s">
        <v>2363</v>
      </c>
      <c r="D139" s="473">
        <v>1</v>
      </c>
      <c r="E139" s="21" t="s">
        <v>255</v>
      </c>
      <c r="F139" s="19"/>
      <c r="G139" s="44"/>
    </row>
    <row r="140" spans="1:13" ht="47.25" hidden="1">
      <c r="A140" s="188" t="s">
        <v>1565</v>
      </c>
      <c r="B140" s="195" t="s">
        <v>415</v>
      </c>
      <c r="C140" s="41"/>
      <c r="D140" s="19"/>
      <c r="E140" s="21"/>
      <c r="F140" s="19"/>
      <c r="G140" s="19"/>
      <c r="H140" s="81"/>
      <c r="I140" s="81"/>
      <c r="J140" s="4"/>
      <c r="K140" s="4"/>
      <c r="L140" s="4"/>
      <c r="M140" s="4"/>
    </row>
    <row r="141" spans="1:13" ht="31.5" hidden="1">
      <c r="A141" s="188" t="s">
        <v>1566</v>
      </c>
      <c r="B141" s="195" t="s">
        <v>418</v>
      </c>
      <c r="C141" s="41"/>
      <c r="D141" s="19"/>
      <c r="E141" s="21"/>
      <c r="F141" s="19"/>
      <c r="G141" s="19"/>
      <c r="H141" s="81"/>
      <c r="I141" s="81"/>
      <c r="J141" s="4"/>
      <c r="K141" s="4"/>
      <c r="L141" s="4"/>
      <c r="M141" s="4"/>
    </row>
    <row r="142" spans="1:13" ht="63">
      <c r="A142" s="308" t="s">
        <v>1567</v>
      </c>
      <c r="B142" s="92" t="s">
        <v>422</v>
      </c>
      <c r="C142" s="34" t="s">
        <v>4157</v>
      </c>
      <c r="D142" s="473">
        <v>1</v>
      </c>
      <c r="E142" s="21" t="s">
        <v>424</v>
      </c>
      <c r="F142" s="19"/>
      <c r="G142" s="44"/>
    </row>
    <row r="143" spans="1:13" ht="60" hidden="1">
      <c r="A143" s="595" t="s">
        <v>1570</v>
      </c>
      <c r="B143" s="92" t="s">
        <v>427</v>
      </c>
      <c r="C143" s="18" t="s">
        <v>4158</v>
      </c>
      <c r="D143" s="473"/>
      <c r="E143" s="21" t="s">
        <v>341</v>
      </c>
      <c r="F143" s="19"/>
      <c r="G143" s="44"/>
      <c r="J143" s="4"/>
      <c r="K143" s="4"/>
      <c r="L143" s="4"/>
      <c r="M143" s="4"/>
    </row>
    <row r="144" spans="1:13" ht="36" customHeight="1">
      <c r="A144" s="351" t="s">
        <v>1571</v>
      </c>
      <c r="B144" s="1366" t="s">
        <v>1572</v>
      </c>
      <c r="C144" s="1458"/>
      <c r="D144" s="1458"/>
      <c r="E144" s="1458"/>
      <c r="F144" s="1458"/>
      <c r="G144" s="1459"/>
      <c r="H144" s="22">
        <f>SUM(D145:D151)</f>
        <v>2</v>
      </c>
      <c r="I144" s="22">
        <f>COUNT(D145:D151)*2</f>
        <v>4</v>
      </c>
    </row>
    <row r="145" spans="1:13" ht="63">
      <c r="A145" s="308" t="s">
        <v>429</v>
      </c>
      <c r="B145" s="92" t="s">
        <v>430</v>
      </c>
      <c r="C145" s="34" t="s">
        <v>4159</v>
      </c>
      <c r="D145" s="473">
        <v>1</v>
      </c>
      <c r="E145" s="21" t="s">
        <v>432</v>
      </c>
      <c r="F145" s="19"/>
      <c r="G145" s="44"/>
    </row>
    <row r="146" spans="1:13" ht="30" hidden="1">
      <c r="A146" s="595"/>
      <c r="B146" s="195"/>
      <c r="C146" s="41" t="s">
        <v>4160</v>
      </c>
      <c r="D146" s="473"/>
      <c r="E146" s="21" t="s">
        <v>432</v>
      </c>
      <c r="F146" s="19"/>
      <c r="G146" s="44"/>
      <c r="J146" s="4"/>
      <c r="K146" s="4"/>
      <c r="L146" s="4"/>
      <c r="M146" s="4"/>
    </row>
    <row r="147" spans="1:13" ht="60">
      <c r="A147" s="308" t="s">
        <v>1575</v>
      </c>
      <c r="B147" s="92" t="s">
        <v>434</v>
      </c>
      <c r="C147" s="16" t="s">
        <v>6909</v>
      </c>
      <c r="D147" s="473">
        <v>1</v>
      </c>
      <c r="E147" s="21" t="s">
        <v>432</v>
      </c>
      <c r="F147" s="19"/>
      <c r="G147" s="44"/>
    </row>
    <row r="148" spans="1:13" ht="47.25" hidden="1">
      <c r="A148" s="595" t="s">
        <v>1576</v>
      </c>
      <c r="B148" s="195" t="s">
        <v>437</v>
      </c>
      <c r="C148" s="16" t="s">
        <v>438</v>
      </c>
      <c r="D148" s="473"/>
      <c r="E148" s="21" t="s">
        <v>432</v>
      </c>
      <c r="F148" s="19"/>
      <c r="G148" s="44"/>
      <c r="J148" s="4"/>
      <c r="K148" s="4"/>
      <c r="L148" s="4"/>
      <c r="M148" s="4"/>
    </row>
    <row r="149" spans="1:13" ht="63" hidden="1">
      <c r="A149" s="595" t="s">
        <v>1577</v>
      </c>
      <c r="B149" s="195" t="s">
        <v>440</v>
      </c>
      <c r="C149" s="41" t="s">
        <v>4161</v>
      </c>
      <c r="D149" s="473"/>
      <c r="E149" s="21" t="s">
        <v>442</v>
      </c>
      <c r="F149" s="19"/>
      <c r="G149" s="44"/>
      <c r="J149" s="4"/>
      <c r="K149" s="4"/>
      <c r="L149" s="4"/>
      <c r="M149" s="4"/>
    </row>
    <row r="150" spans="1:13" ht="63" hidden="1">
      <c r="A150" s="188" t="s">
        <v>2371</v>
      </c>
      <c r="B150" s="195" t="s">
        <v>444</v>
      </c>
      <c r="C150" s="41"/>
      <c r="D150" s="19"/>
      <c r="E150" s="21"/>
      <c r="F150" s="19"/>
      <c r="G150" s="19"/>
      <c r="H150" s="81"/>
      <c r="I150" s="81"/>
      <c r="J150" s="4"/>
      <c r="K150" s="4"/>
      <c r="L150" s="4"/>
      <c r="M150" s="4"/>
    </row>
    <row r="151" spans="1:13" ht="63" hidden="1">
      <c r="A151" s="595" t="s">
        <v>445</v>
      </c>
      <c r="B151" s="135" t="s">
        <v>446</v>
      </c>
      <c r="C151" s="41" t="s">
        <v>4162</v>
      </c>
      <c r="D151" s="473"/>
      <c r="E151" s="21" t="s">
        <v>540</v>
      </c>
      <c r="F151" s="19"/>
      <c r="G151" s="44"/>
      <c r="J151" s="4"/>
      <c r="K151" s="4"/>
      <c r="L151" s="4"/>
      <c r="M151" s="4"/>
    </row>
    <row r="152" spans="1:13" ht="36" customHeight="1">
      <c r="A152" s="999" t="s">
        <v>6103</v>
      </c>
      <c r="B152" s="1588" t="s">
        <v>3086</v>
      </c>
      <c r="C152" s="1589"/>
      <c r="D152" s="1589"/>
      <c r="E152" s="1589"/>
      <c r="F152" s="1589"/>
      <c r="G152" s="1590"/>
      <c r="H152" s="22">
        <f>SUM(D153:D163)</f>
        <v>1</v>
      </c>
      <c r="I152" s="22">
        <f>COUNT(D153:D163)*2</f>
        <v>2</v>
      </c>
    </row>
    <row r="153" spans="1:13" ht="75" hidden="1">
      <c r="A153" s="25" t="s">
        <v>3087</v>
      </c>
      <c r="B153" s="41" t="s">
        <v>3088</v>
      </c>
      <c r="C153" s="41" t="s">
        <v>6057</v>
      </c>
      <c r="D153" s="297"/>
      <c r="E153" s="19"/>
      <c r="F153" s="41" t="s">
        <v>6058</v>
      </c>
      <c r="G153" s="391"/>
      <c r="H153" s="81"/>
      <c r="I153" s="81"/>
      <c r="J153" s="4"/>
      <c r="K153" s="4"/>
      <c r="L153" s="4"/>
      <c r="M153" s="4"/>
    </row>
    <row r="154" spans="1:13" ht="30" hidden="1">
      <c r="A154" s="25" t="s">
        <v>3089</v>
      </c>
      <c r="B154" s="41" t="s">
        <v>3090</v>
      </c>
      <c r="C154" s="41" t="s">
        <v>6059</v>
      </c>
      <c r="D154" s="297"/>
      <c r="E154" s="19"/>
      <c r="F154" s="41" t="s">
        <v>6060</v>
      </c>
      <c r="G154" s="391"/>
      <c r="H154" s="81"/>
      <c r="I154" s="81"/>
      <c r="J154" s="4"/>
      <c r="K154" s="4"/>
      <c r="L154" s="4"/>
      <c r="M154" s="4"/>
    </row>
    <row r="155" spans="1:13" ht="120" hidden="1">
      <c r="A155" s="25" t="s">
        <v>3091</v>
      </c>
      <c r="B155" s="41" t="s">
        <v>3092</v>
      </c>
      <c r="C155" s="41" t="s">
        <v>6061</v>
      </c>
      <c r="D155" s="297"/>
      <c r="E155" s="19"/>
      <c r="F155" s="41" t="s">
        <v>6062</v>
      </c>
      <c r="G155" s="391"/>
      <c r="H155" s="81"/>
      <c r="I155" s="81"/>
      <c r="J155" s="4"/>
      <c r="K155" s="4"/>
      <c r="L155" s="4"/>
      <c r="M155" s="4"/>
    </row>
    <row r="156" spans="1:13" ht="105" hidden="1">
      <c r="A156" s="25" t="s">
        <v>3093</v>
      </c>
      <c r="B156" s="41" t="s">
        <v>3094</v>
      </c>
      <c r="C156" s="41" t="s">
        <v>6063</v>
      </c>
      <c r="D156" s="297"/>
      <c r="E156" s="19"/>
      <c r="F156" s="41" t="s">
        <v>6064</v>
      </c>
      <c r="G156" s="391"/>
      <c r="H156" s="81"/>
      <c r="I156" s="81"/>
      <c r="J156" s="4"/>
      <c r="K156" s="4"/>
      <c r="L156" s="4"/>
      <c r="M156" s="4"/>
    </row>
    <row r="157" spans="1:13" ht="120" hidden="1">
      <c r="A157" s="25" t="s">
        <v>3095</v>
      </c>
      <c r="B157" s="41" t="s">
        <v>3096</v>
      </c>
      <c r="C157" s="41" t="s">
        <v>6065</v>
      </c>
      <c r="D157" s="297"/>
      <c r="E157" s="19"/>
      <c r="F157" s="41" t="s">
        <v>6066</v>
      </c>
      <c r="G157" s="391"/>
      <c r="H157" s="81"/>
      <c r="I157" s="81"/>
      <c r="J157" s="4"/>
      <c r="K157" s="4"/>
      <c r="L157" s="4"/>
      <c r="M157" s="4"/>
    </row>
    <row r="158" spans="1:13" ht="30" hidden="1">
      <c r="A158" s="25" t="s">
        <v>3097</v>
      </c>
      <c r="B158" s="41" t="s">
        <v>3098</v>
      </c>
      <c r="C158" s="46"/>
      <c r="D158" s="44"/>
      <c r="E158" s="50"/>
      <c r="F158" s="46"/>
      <c r="G158" s="391"/>
      <c r="H158" s="81"/>
      <c r="I158" s="81"/>
      <c r="J158" s="4"/>
      <c r="K158" s="4"/>
      <c r="L158" s="4"/>
      <c r="M158" s="4"/>
    </row>
    <row r="159" spans="1:13" ht="75">
      <c r="A159" s="11" t="s">
        <v>6104</v>
      </c>
      <c r="B159" s="34" t="s">
        <v>3100</v>
      </c>
      <c r="C159" s="34" t="s">
        <v>4058</v>
      </c>
      <c r="D159" s="473">
        <v>1</v>
      </c>
      <c r="E159" s="21" t="s">
        <v>653</v>
      </c>
      <c r="F159" s="19"/>
      <c r="G159" s="416"/>
    </row>
    <row r="160" spans="1:13" ht="90" hidden="1">
      <c r="A160" s="25" t="s">
        <v>3101</v>
      </c>
      <c r="B160" s="41" t="s">
        <v>3102</v>
      </c>
      <c r="C160" s="41" t="s">
        <v>6067</v>
      </c>
      <c r="D160" s="297"/>
      <c r="E160" s="19"/>
      <c r="F160" s="41" t="s">
        <v>6068</v>
      </c>
      <c r="G160" s="391"/>
      <c r="H160" s="81"/>
      <c r="I160" s="81"/>
      <c r="J160" s="4"/>
      <c r="K160" s="4"/>
      <c r="L160" s="4"/>
      <c r="M160" s="4"/>
    </row>
    <row r="161" spans="1:13" ht="165" hidden="1">
      <c r="A161" s="25" t="s">
        <v>3103</v>
      </c>
      <c r="B161" s="41" t="s">
        <v>3104</v>
      </c>
      <c r="C161" s="41" t="s">
        <v>6069</v>
      </c>
      <c r="D161" s="297"/>
      <c r="E161" s="19"/>
      <c r="F161" s="41" t="s">
        <v>6070</v>
      </c>
      <c r="G161" s="391"/>
      <c r="H161" s="81"/>
      <c r="I161" s="81"/>
      <c r="J161" s="4"/>
      <c r="K161" s="4"/>
      <c r="L161" s="4"/>
      <c r="M161" s="4"/>
    </row>
    <row r="162" spans="1:13" ht="120" hidden="1">
      <c r="A162" s="25" t="s">
        <v>3105</v>
      </c>
      <c r="B162" s="41" t="s">
        <v>3106</v>
      </c>
      <c r="C162" s="41" t="s">
        <v>6071</v>
      </c>
      <c r="D162" s="297"/>
      <c r="E162" s="19"/>
      <c r="F162" s="41" t="s">
        <v>6072</v>
      </c>
      <c r="G162" s="391"/>
      <c r="H162" s="81"/>
      <c r="I162" s="81"/>
      <c r="J162" s="4"/>
      <c r="K162" s="4"/>
      <c r="L162" s="4"/>
      <c r="M162" s="4"/>
    </row>
    <row r="163" spans="1:13" ht="60" hidden="1">
      <c r="A163" s="25" t="s">
        <v>3107</v>
      </c>
      <c r="B163" s="41" t="s">
        <v>3108</v>
      </c>
      <c r="C163" s="41" t="s">
        <v>6073</v>
      </c>
      <c r="D163" s="390"/>
      <c r="E163" s="4"/>
      <c r="F163" s="41" t="s">
        <v>6074</v>
      </c>
      <c r="G163" s="391"/>
      <c r="H163" s="81"/>
      <c r="I163" s="81"/>
      <c r="J163" s="4"/>
      <c r="K163" s="4"/>
      <c r="L163" s="4"/>
      <c r="M163" s="4"/>
    </row>
    <row r="164" spans="1:13" ht="21">
      <c r="A164" s="335"/>
      <c r="B164" s="1559" t="s">
        <v>447</v>
      </c>
      <c r="C164" s="1559"/>
      <c r="D164" s="1559"/>
      <c r="E164" s="1559"/>
      <c r="F164" s="1559"/>
      <c r="G164" s="1559"/>
      <c r="H164" s="22">
        <f>H165+H188+H194+H200+H207+H221+H233</f>
        <v>28</v>
      </c>
      <c r="I164" s="22">
        <f>I165+I188+I194+I200+I207+I221+I233</f>
        <v>56</v>
      </c>
    </row>
    <row r="165" spans="1:13" ht="36" customHeight="1">
      <c r="A165" s="351" t="s">
        <v>1578</v>
      </c>
      <c r="B165" s="1366" t="s">
        <v>120</v>
      </c>
      <c r="C165" s="1458"/>
      <c r="D165" s="1458"/>
      <c r="E165" s="1458"/>
      <c r="F165" s="1458"/>
      <c r="G165" s="1459"/>
      <c r="H165" s="22">
        <f>SUM(D166:D187)</f>
        <v>7</v>
      </c>
      <c r="I165" s="22">
        <f>COUNT(D166:D187)*2</f>
        <v>14</v>
      </c>
    </row>
    <row r="166" spans="1:13" ht="47.25">
      <c r="A166" s="308" t="s">
        <v>1579</v>
      </c>
      <c r="B166" s="92" t="s">
        <v>449</v>
      </c>
      <c r="C166" s="34" t="s">
        <v>2374</v>
      </c>
      <c r="D166" s="473">
        <v>1</v>
      </c>
      <c r="E166" s="21" t="s">
        <v>341</v>
      </c>
      <c r="F166" s="23" t="s">
        <v>2375</v>
      </c>
      <c r="G166" s="44"/>
    </row>
    <row r="167" spans="1:13" ht="60">
      <c r="A167" s="308" t="s">
        <v>1582</v>
      </c>
      <c r="B167" s="135" t="s">
        <v>454</v>
      </c>
      <c r="C167" s="34" t="s">
        <v>2376</v>
      </c>
      <c r="D167" s="473">
        <v>1</v>
      </c>
      <c r="E167" s="21" t="s">
        <v>341</v>
      </c>
      <c r="F167" s="23" t="s">
        <v>2377</v>
      </c>
      <c r="G167" s="44"/>
    </row>
    <row r="168" spans="1:13" ht="60">
      <c r="A168" s="308"/>
      <c r="B168" s="135"/>
      <c r="C168" s="34" t="s">
        <v>2378</v>
      </c>
      <c r="D168" s="473">
        <v>1</v>
      </c>
      <c r="E168" s="21" t="s">
        <v>341</v>
      </c>
      <c r="F168" s="34"/>
      <c r="G168" s="44"/>
    </row>
    <row r="169" spans="1:13">
      <c r="A169" s="308"/>
      <c r="B169" s="135"/>
      <c r="C169" s="34" t="s">
        <v>2379</v>
      </c>
      <c r="D169" s="473">
        <v>1</v>
      </c>
      <c r="E169" s="21" t="s">
        <v>341</v>
      </c>
      <c r="F169" s="34"/>
      <c r="G169" s="44"/>
    </row>
    <row r="170" spans="1:13" ht="30" hidden="1">
      <c r="A170" s="595"/>
      <c r="B170" s="135"/>
      <c r="C170" s="197" t="s">
        <v>2380</v>
      </c>
      <c r="D170" s="473"/>
      <c r="E170" s="21" t="s">
        <v>341</v>
      </c>
      <c r="F170" s="41"/>
      <c r="G170" s="44"/>
      <c r="J170" s="4"/>
      <c r="K170" s="4"/>
      <c r="L170" s="4"/>
      <c r="M170" s="4"/>
    </row>
    <row r="171" spans="1:13" hidden="1">
      <c r="A171" s="595"/>
      <c r="B171" s="135"/>
      <c r="C171" s="41" t="s">
        <v>2381</v>
      </c>
      <c r="D171" s="473"/>
      <c r="E171" s="21" t="s">
        <v>341</v>
      </c>
      <c r="F171" s="41"/>
      <c r="G171" s="44"/>
      <c r="J171" s="4"/>
      <c r="K171" s="4"/>
      <c r="L171" s="4"/>
      <c r="M171" s="4"/>
    </row>
    <row r="172" spans="1:13" ht="30" hidden="1">
      <c r="A172" s="595"/>
      <c r="B172" s="135"/>
      <c r="C172" s="41" t="s">
        <v>2382</v>
      </c>
      <c r="D172" s="473"/>
      <c r="E172" s="21" t="s">
        <v>341</v>
      </c>
      <c r="F172" s="41"/>
      <c r="G172" s="44"/>
      <c r="J172" s="4"/>
      <c r="K172" s="4"/>
      <c r="L172" s="4"/>
      <c r="M172" s="4"/>
    </row>
    <row r="173" spans="1:13" ht="45" hidden="1">
      <c r="A173" s="595"/>
      <c r="B173" s="135"/>
      <c r="C173" s="41" t="s">
        <v>2383</v>
      </c>
      <c r="D173" s="473"/>
      <c r="E173" s="21" t="s">
        <v>341</v>
      </c>
      <c r="F173" s="41"/>
      <c r="G173" s="44"/>
      <c r="J173" s="4"/>
      <c r="K173" s="4"/>
      <c r="L173" s="4"/>
      <c r="M173" s="4"/>
    </row>
    <row r="174" spans="1:13" ht="47.25">
      <c r="A174" s="308" t="s">
        <v>1586</v>
      </c>
      <c r="B174" s="92" t="s">
        <v>459</v>
      </c>
      <c r="C174" s="34" t="s">
        <v>6910</v>
      </c>
      <c r="D174" s="473">
        <v>1</v>
      </c>
      <c r="E174" s="21" t="s">
        <v>341</v>
      </c>
      <c r="F174" s="34"/>
      <c r="G174" s="44"/>
    </row>
    <row r="175" spans="1:13" ht="30" hidden="1">
      <c r="A175" s="595"/>
      <c r="B175" s="92"/>
      <c r="C175" s="41" t="s">
        <v>2385</v>
      </c>
      <c r="D175" s="473"/>
      <c r="E175" s="21" t="s">
        <v>341</v>
      </c>
      <c r="F175" s="41"/>
      <c r="G175" s="44"/>
      <c r="J175" s="4"/>
      <c r="K175" s="4"/>
      <c r="L175" s="4"/>
      <c r="M175" s="4"/>
    </row>
    <row r="176" spans="1:13" ht="33" hidden="1" customHeight="1">
      <c r="A176" s="595"/>
      <c r="B176" s="92"/>
      <c r="C176" s="41" t="s">
        <v>2386</v>
      </c>
      <c r="D176" s="473"/>
      <c r="E176" s="21" t="s">
        <v>341</v>
      </c>
      <c r="F176" s="41"/>
      <c r="G176" s="44"/>
      <c r="J176" s="4"/>
      <c r="K176" s="4"/>
      <c r="L176" s="4"/>
      <c r="M176" s="4"/>
    </row>
    <row r="177" spans="1:13" ht="30" hidden="1">
      <c r="A177" s="595"/>
      <c r="B177" s="92"/>
      <c r="C177" s="41" t="s">
        <v>6910</v>
      </c>
      <c r="D177" s="473"/>
      <c r="E177" s="21" t="s">
        <v>341</v>
      </c>
      <c r="F177" s="41"/>
      <c r="G177" s="44"/>
      <c r="J177" s="4"/>
      <c r="K177" s="4"/>
      <c r="L177" s="4"/>
      <c r="M177" s="4"/>
    </row>
    <row r="178" spans="1:13" ht="33" hidden="1" customHeight="1">
      <c r="A178" s="595"/>
      <c r="B178" s="92"/>
      <c r="C178" s="41" t="s">
        <v>2388</v>
      </c>
      <c r="D178" s="473"/>
      <c r="E178" s="21" t="s">
        <v>341</v>
      </c>
      <c r="F178" s="41"/>
      <c r="G178" s="44"/>
      <c r="J178" s="4"/>
      <c r="K178" s="4"/>
      <c r="L178" s="4"/>
      <c r="M178" s="4"/>
    </row>
    <row r="179" spans="1:13" hidden="1">
      <c r="A179" s="595"/>
      <c r="B179" s="92"/>
      <c r="C179" s="41" t="s">
        <v>2389</v>
      </c>
      <c r="D179" s="473"/>
      <c r="E179" s="21" t="s">
        <v>341</v>
      </c>
      <c r="F179" s="41" t="s">
        <v>2390</v>
      </c>
      <c r="G179" s="44"/>
      <c r="J179" s="4"/>
      <c r="K179" s="4"/>
      <c r="L179" s="4"/>
      <c r="M179" s="4"/>
    </row>
    <row r="180" spans="1:13" hidden="1">
      <c r="A180" s="595"/>
      <c r="B180" s="92"/>
      <c r="C180" s="197" t="s">
        <v>2391</v>
      </c>
      <c r="D180" s="473"/>
      <c r="E180" s="21" t="s">
        <v>341</v>
      </c>
      <c r="G180" s="44"/>
      <c r="J180" s="4"/>
      <c r="K180" s="4"/>
      <c r="L180" s="4"/>
      <c r="M180" s="4"/>
    </row>
    <row r="181" spans="1:13" ht="90">
      <c r="A181" s="308" t="s">
        <v>1601</v>
      </c>
      <c r="B181" s="92" t="s">
        <v>477</v>
      </c>
      <c r="C181" s="34" t="s">
        <v>2392</v>
      </c>
      <c r="D181" s="473">
        <v>1</v>
      </c>
      <c r="E181" s="21" t="s">
        <v>341</v>
      </c>
      <c r="F181" s="34" t="s">
        <v>2393</v>
      </c>
      <c r="G181" s="44"/>
    </row>
    <row r="182" spans="1:13" ht="45" hidden="1">
      <c r="A182" s="595"/>
      <c r="B182" s="92"/>
      <c r="C182" s="41" t="s">
        <v>2394</v>
      </c>
      <c r="D182" s="473"/>
      <c r="E182" s="21" t="s">
        <v>341</v>
      </c>
      <c r="F182" s="41" t="s">
        <v>2395</v>
      </c>
      <c r="G182" s="44"/>
      <c r="J182" s="4"/>
      <c r="K182" s="4"/>
      <c r="L182" s="4"/>
      <c r="M182" s="4"/>
    </row>
    <row r="183" spans="1:13" ht="47.25" hidden="1">
      <c r="A183" s="595" t="s">
        <v>1604</v>
      </c>
      <c r="B183" s="92" t="s">
        <v>481</v>
      </c>
      <c r="C183" s="41" t="s">
        <v>1605</v>
      </c>
      <c r="D183" s="473"/>
      <c r="E183" s="21" t="s">
        <v>341</v>
      </c>
      <c r="F183" s="19"/>
      <c r="G183" s="44"/>
      <c r="J183" s="4"/>
      <c r="K183" s="4"/>
      <c r="L183" s="4"/>
      <c r="M183" s="4"/>
    </row>
    <row r="184" spans="1:13" ht="31.5">
      <c r="A184" s="308" t="s">
        <v>1607</v>
      </c>
      <c r="B184" s="92" t="s">
        <v>485</v>
      </c>
      <c r="C184" s="34" t="s">
        <v>2396</v>
      </c>
      <c r="D184" s="473">
        <v>1</v>
      </c>
      <c r="E184" s="21" t="s">
        <v>341</v>
      </c>
      <c r="F184" s="19"/>
      <c r="G184" s="44"/>
    </row>
    <row r="185" spans="1:13" ht="30" hidden="1">
      <c r="A185" s="595"/>
      <c r="B185" s="92"/>
      <c r="C185" s="18" t="s">
        <v>2650</v>
      </c>
      <c r="D185" s="473"/>
      <c r="E185" s="21" t="s">
        <v>341</v>
      </c>
      <c r="F185" s="19"/>
      <c r="G185" s="44"/>
      <c r="J185" s="4"/>
      <c r="K185" s="4"/>
      <c r="L185" s="4"/>
      <c r="M185" s="4"/>
    </row>
    <row r="186" spans="1:13" ht="78.75" hidden="1">
      <c r="A186" s="595" t="s">
        <v>1610</v>
      </c>
      <c r="B186" s="92" t="s">
        <v>490</v>
      </c>
      <c r="C186" s="41" t="s">
        <v>4163</v>
      </c>
      <c r="D186" s="473"/>
      <c r="E186" s="21" t="s">
        <v>341</v>
      </c>
      <c r="F186" s="19"/>
      <c r="G186" s="44"/>
      <c r="J186" s="4"/>
      <c r="K186" s="4"/>
      <c r="L186" s="4"/>
      <c r="M186" s="4"/>
    </row>
    <row r="187" spans="1:13" ht="60" hidden="1">
      <c r="A187" s="595"/>
      <c r="B187" s="198"/>
      <c r="C187" s="41" t="s">
        <v>2402</v>
      </c>
      <c r="D187" s="473"/>
      <c r="E187" s="21" t="s">
        <v>341</v>
      </c>
      <c r="F187" s="19"/>
      <c r="G187" s="44"/>
      <c r="J187" s="4"/>
      <c r="K187" s="4"/>
      <c r="L187" s="4"/>
      <c r="M187" s="4"/>
    </row>
    <row r="188" spans="1:13" ht="36" customHeight="1">
      <c r="A188" s="351" t="s">
        <v>1615</v>
      </c>
      <c r="B188" s="1366" t="s">
        <v>118</v>
      </c>
      <c r="C188" s="1458"/>
      <c r="D188" s="1458"/>
      <c r="E188" s="1458"/>
      <c r="F188" s="1458"/>
      <c r="G188" s="1459"/>
      <c r="H188" s="22">
        <f>SUM(D189:D193)</f>
        <v>2</v>
      </c>
      <c r="I188" s="22">
        <f>COUNT(D189:D193)*2</f>
        <v>4</v>
      </c>
    </row>
    <row r="189" spans="1:13" ht="75" hidden="1">
      <c r="A189" s="576" t="s">
        <v>497</v>
      </c>
      <c r="B189" s="135" t="s">
        <v>498</v>
      </c>
      <c r="C189" s="16" t="s">
        <v>499</v>
      </c>
      <c r="D189" s="435"/>
      <c r="E189" s="21" t="s">
        <v>341</v>
      </c>
      <c r="F189" s="16" t="s">
        <v>500</v>
      </c>
      <c r="G189" s="44"/>
      <c r="J189" s="4"/>
      <c r="K189" s="4"/>
      <c r="L189" s="4"/>
      <c r="M189" s="4"/>
    </row>
    <row r="190" spans="1:13" ht="63" hidden="1">
      <c r="A190" s="20" t="s">
        <v>501</v>
      </c>
      <c r="B190" s="135" t="s">
        <v>502</v>
      </c>
      <c r="C190" s="19"/>
      <c r="D190" s="19"/>
      <c r="E190" s="21"/>
      <c r="F190" s="19"/>
      <c r="G190" s="19"/>
      <c r="H190" s="81"/>
      <c r="I190" s="81"/>
      <c r="J190" s="4"/>
      <c r="K190" s="4"/>
      <c r="L190" s="4"/>
      <c r="M190" s="4"/>
    </row>
    <row r="191" spans="1:13" ht="45">
      <c r="A191" s="308" t="s">
        <v>1617</v>
      </c>
      <c r="B191" s="135" t="s">
        <v>504</v>
      </c>
      <c r="C191" s="34" t="s">
        <v>2403</v>
      </c>
      <c r="D191" s="435">
        <v>1</v>
      </c>
      <c r="E191" s="21" t="s">
        <v>341</v>
      </c>
      <c r="F191" s="34" t="s">
        <v>2860</v>
      </c>
      <c r="G191" s="44"/>
    </row>
    <row r="192" spans="1:13" ht="47.25">
      <c r="A192" s="308" t="s">
        <v>1620</v>
      </c>
      <c r="B192" s="199" t="s">
        <v>507</v>
      </c>
      <c r="C192" s="34" t="s">
        <v>509</v>
      </c>
      <c r="D192" s="435">
        <v>1</v>
      </c>
      <c r="E192" s="21" t="s">
        <v>341</v>
      </c>
      <c r="F192" s="19"/>
      <c r="G192" s="44"/>
    </row>
    <row r="193" spans="1:13" ht="30" hidden="1">
      <c r="A193" s="595"/>
      <c r="B193" s="242"/>
      <c r="C193" s="41" t="s">
        <v>509</v>
      </c>
      <c r="D193" s="435"/>
      <c r="E193" s="21" t="s">
        <v>341</v>
      </c>
      <c r="F193" s="19"/>
      <c r="G193" s="44"/>
      <c r="J193" s="4"/>
      <c r="K193" s="4"/>
      <c r="L193" s="4"/>
      <c r="M193" s="4"/>
    </row>
    <row r="194" spans="1:13" ht="36" customHeight="1">
      <c r="A194" s="351" t="s">
        <v>1623</v>
      </c>
      <c r="B194" s="1366" t="s">
        <v>116</v>
      </c>
      <c r="C194" s="1458"/>
      <c r="D194" s="1458"/>
      <c r="E194" s="1458"/>
      <c r="F194" s="1458"/>
      <c r="G194" s="1459"/>
      <c r="H194" s="22">
        <f>SUM(D195:D199)</f>
        <v>4</v>
      </c>
      <c r="I194" s="22">
        <f>COUNT(D195:E199)*2</f>
        <v>8</v>
      </c>
    </row>
    <row r="195" spans="1:13" ht="45">
      <c r="A195" s="308" t="s">
        <v>1624</v>
      </c>
      <c r="B195" s="135" t="s">
        <v>511</v>
      </c>
      <c r="C195" s="34" t="s">
        <v>513</v>
      </c>
      <c r="D195" s="473">
        <v>1</v>
      </c>
      <c r="E195" s="21" t="s">
        <v>379</v>
      </c>
      <c r="F195" s="19"/>
      <c r="G195" s="44"/>
    </row>
    <row r="196" spans="1:13" ht="45" hidden="1">
      <c r="A196" s="595"/>
      <c r="B196" s="203"/>
      <c r="C196" s="41" t="s">
        <v>513</v>
      </c>
      <c r="D196" s="473"/>
      <c r="E196" s="21" t="s">
        <v>341</v>
      </c>
      <c r="F196" s="19"/>
      <c r="G196" s="44"/>
      <c r="J196" s="4"/>
      <c r="K196" s="4"/>
      <c r="L196" s="4"/>
      <c r="M196" s="4"/>
    </row>
    <row r="197" spans="1:13" ht="45">
      <c r="A197" s="308" t="s">
        <v>1626</v>
      </c>
      <c r="B197" s="203" t="s">
        <v>515</v>
      </c>
      <c r="C197" s="34" t="s">
        <v>4164</v>
      </c>
      <c r="D197" s="473">
        <v>1</v>
      </c>
      <c r="E197" s="21" t="s">
        <v>341</v>
      </c>
      <c r="F197" s="19"/>
      <c r="G197" s="44"/>
    </row>
    <row r="198" spans="1:13" ht="75">
      <c r="A198" s="308"/>
      <c r="B198" s="203"/>
      <c r="C198" s="34" t="s">
        <v>517</v>
      </c>
      <c r="D198" s="473">
        <v>1</v>
      </c>
      <c r="E198" s="21" t="s">
        <v>377</v>
      </c>
      <c r="F198" s="19"/>
      <c r="G198" s="44"/>
    </row>
    <row r="199" spans="1:13" ht="78.75">
      <c r="A199" s="308" t="s">
        <v>1629</v>
      </c>
      <c r="B199" s="135" t="s">
        <v>519</v>
      </c>
      <c r="C199" s="16" t="s">
        <v>520</v>
      </c>
      <c r="D199" s="473">
        <v>1</v>
      </c>
      <c r="E199" s="21" t="s">
        <v>255</v>
      </c>
      <c r="F199" s="19"/>
      <c r="G199" s="44"/>
    </row>
    <row r="200" spans="1:13" ht="36" customHeight="1">
      <c r="A200" s="351" t="s">
        <v>1631</v>
      </c>
      <c r="B200" s="1366" t="s">
        <v>114</v>
      </c>
      <c r="C200" s="1458"/>
      <c r="D200" s="1458"/>
      <c r="E200" s="1458"/>
      <c r="F200" s="1458"/>
      <c r="G200" s="1459"/>
      <c r="H200" s="22">
        <f>SUM(D201:D206)</f>
        <v>3</v>
      </c>
      <c r="I200" s="22">
        <f>COUNT(D201:D206)*2</f>
        <v>6</v>
      </c>
    </row>
    <row r="201" spans="1:13" ht="47.25">
      <c r="A201" s="308" t="s">
        <v>1632</v>
      </c>
      <c r="B201" s="92" t="s">
        <v>522</v>
      </c>
      <c r="C201" s="34" t="s">
        <v>4165</v>
      </c>
      <c r="D201" s="473">
        <v>1</v>
      </c>
      <c r="E201" s="24" t="s">
        <v>377</v>
      </c>
      <c r="G201" s="44"/>
    </row>
    <row r="202" spans="1:13" ht="47.25">
      <c r="A202" s="308" t="s">
        <v>1637</v>
      </c>
      <c r="B202" s="92" t="s">
        <v>526</v>
      </c>
      <c r="C202" s="34" t="s">
        <v>2406</v>
      </c>
      <c r="D202" s="473">
        <v>1</v>
      </c>
      <c r="E202" s="21" t="s">
        <v>377</v>
      </c>
      <c r="F202" s="34"/>
      <c r="G202" s="44"/>
    </row>
    <row r="203" spans="1:13" ht="47.25">
      <c r="A203" s="308" t="s">
        <v>1640</v>
      </c>
      <c r="B203" s="92" t="s">
        <v>529</v>
      </c>
      <c r="C203" s="34" t="s">
        <v>530</v>
      </c>
      <c r="D203" s="473">
        <v>1</v>
      </c>
      <c r="E203" s="21" t="s">
        <v>531</v>
      </c>
      <c r="F203" s="34" t="s">
        <v>2655</v>
      </c>
      <c r="G203" s="44"/>
    </row>
    <row r="204" spans="1:13" ht="47.25" hidden="1">
      <c r="A204" s="595" t="s">
        <v>1643</v>
      </c>
      <c r="B204" s="92" t="s">
        <v>534</v>
      </c>
      <c r="C204" s="41" t="s">
        <v>4166</v>
      </c>
      <c r="D204" s="477"/>
      <c r="E204" s="21" t="s">
        <v>1812</v>
      </c>
      <c r="F204" s="41"/>
      <c r="G204" s="44"/>
      <c r="J204" s="4"/>
      <c r="K204" s="4"/>
      <c r="L204" s="4"/>
      <c r="M204" s="4"/>
    </row>
    <row r="205" spans="1:13" ht="31.5" hidden="1">
      <c r="A205" s="595" t="s">
        <v>1644</v>
      </c>
      <c r="B205" s="92" t="s">
        <v>537</v>
      </c>
      <c r="C205" s="41" t="s">
        <v>2656</v>
      </c>
      <c r="D205" s="477"/>
      <c r="E205" s="21" t="s">
        <v>255</v>
      </c>
      <c r="F205" s="41"/>
      <c r="G205" s="44"/>
      <c r="J205" s="4"/>
      <c r="K205" s="4"/>
      <c r="L205" s="4"/>
      <c r="M205" s="4"/>
    </row>
    <row r="206" spans="1:13" hidden="1">
      <c r="A206" s="595"/>
      <c r="B206" s="92"/>
      <c r="C206" s="41" t="s">
        <v>2414</v>
      </c>
      <c r="D206" s="477"/>
      <c r="E206" s="21" t="s">
        <v>540</v>
      </c>
      <c r="F206" s="41"/>
      <c r="G206" s="44"/>
      <c r="J206" s="4"/>
      <c r="K206" s="4"/>
      <c r="L206" s="4"/>
      <c r="M206" s="4"/>
    </row>
    <row r="207" spans="1:13" ht="36" customHeight="1">
      <c r="A207" s="351" t="s">
        <v>1649</v>
      </c>
      <c r="B207" s="1366" t="s">
        <v>1650</v>
      </c>
      <c r="C207" s="1458"/>
      <c r="D207" s="1458"/>
      <c r="E207" s="1458"/>
      <c r="F207" s="1458"/>
      <c r="G207" s="1459"/>
      <c r="H207" s="22">
        <f>SUM(D208:D220)</f>
        <v>6</v>
      </c>
      <c r="I207" s="22">
        <f>COUNT(D208:D220)*2</f>
        <v>12</v>
      </c>
    </row>
    <row r="208" spans="1:13" ht="47.25">
      <c r="A208" s="308" t="s">
        <v>1651</v>
      </c>
      <c r="B208" s="92" t="s">
        <v>552</v>
      </c>
      <c r="C208" s="13" t="s">
        <v>553</v>
      </c>
      <c r="D208" s="473">
        <v>1</v>
      </c>
      <c r="E208" s="24" t="s">
        <v>377</v>
      </c>
      <c r="F208" s="34"/>
      <c r="G208" s="44"/>
    </row>
    <row r="209" spans="1:13">
      <c r="A209" s="308"/>
      <c r="B209" s="92"/>
      <c r="C209" s="48" t="s">
        <v>556</v>
      </c>
      <c r="D209" s="473">
        <v>1</v>
      </c>
      <c r="E209" s="1032" t="s">
        <v>377</v>
      </c>
      <c r="F209" s="37"/>
      <c r="G209" s="44"/>
    </row>
    <row r="210" spans="1:13" ht="33" customHeight="1">
      <c r="A210" s="308"/>
      <c r="B210" s="92"/>
      <c r="C210" s="13" t="s">
        <v>557</v>
      </c>
      <c r="D210" s="473">
        <v>1</v>
      </c>
      <c r="E210" s="24" t="s">
        <v>377</v>
      </c>
      <c r="F210" s="34"/>
      <c r="G210" s="44"/>
    </row>
    <row r="211" spans="1:13" ht="30" hidden="1">
      <c r="A211" s="595"/>
      <c r="B211" s="92"/>
      <c r="C211" s="18" t="s">
        <v>558</v>
      </c>
      <c r="D211" s="477"/>
      <c r="E211" s="15" t="s">
        <v>377</v>
      </c>
      <c r="F211" s="41"/>
      <c r="G211" s="44"/>
      <c r="J211" s="4"/>
      <c r="K211" s="4"/>
      <c r="L211" s="4"/>
      <c r="M211" s="4"/>
    </row>
    <row r="212" spans="1:13" ht="30" hidden="1">
      <c r="A212" s="595"/>
      <c r="B212" s="92"/>
      <c r="C212" s="18" t="s">
        <v>559</v>
      </c>
      <c r="D212" s="477"/>
      <c r="E212" s="15" t="s">
        <v>377</v>
      </c>
      <c r="F212" s="41"/>
      <c r="G212" s="44"/>
      <c r="J212" s="4"/>
      <c r="K212" s="4"/>
      <c r="L212" s="4"/>
      <c r="M212" s="4"/>
    </row>
    <row r="213" spans="1:13" ht="30">
      <c r="A213" s="308"/>
      <c r="B213" s="92"/>
      <c r="C213" s="13" t="s">
        <v>560</v>
      </c>
      <c r="D213" s="473">
        <v>1</v>
      </c>
      <c r="E213" s="24" t="s">
        <v>377</v>
      </c>
      <c r="F213" s="34"/>
      <c r="G213" s="44"/>
    </row>
    <row r="214" spans="1:13" hidden="1">
      <c r="A214" s="595"/>
      <c r="B214" s="92"/>
      <c r="C214" s="18" t="s">
        <v>561</v>
      </c>
      <c r="D214" s="477"/>
      <c r="E214" s="15" t="s">
        <v>377</v>
      </c>
      <c r="F214" s="41"/>
      <c r="G214" s="44"/>
      <c r="J214" s="4"/>
      <c r="K214" s="4"/>
      <c r="L214" s="4"/>
      <c r="M214" s="4"/>
    </row>
    <row r="215" spans="1:13" hidden="1">
      <c r="A215" s="595"/>
      <c r="B215" s="92"/>
      <c r="C215" s="18" t="s">
        <v>562</v>
      </c>
      <c r="D215" s="477"/>
      <c r="E215" s="15" t="s">
        <v>377</v>
      </c>
      <c r="F215" s="41"/>
      <c r="G215" s="44"/>
      <c r="J215" s="4"/>
      <c r="K215" s="4"/>
      <c r="L215" s="4"/>
      <c r="M215" s="4"/>
    </row>
    <row r="216" spans="1:13" hidden="1">
      <c r="A216" s="595"/>
      <c r="B216" s="92"/>
      <c r="C216" s="18" t="s">
        <v>566</v>
      </c>
      <c r="D216" s="477"/>
      <c r="E216" s="15" t="s">
        <v>377</v>
      </c>
      <c r="F216" s="16" t="s">
        <v>567</v>
      </c>
      <c r="G216" s="44"/>
      <c r="J216" s="4"/>
      <c r="K216" s="4"/>
      <c r="L216" s="4"/>
      <c r="M216" s="4"/>
    </row>
    <row r="217" spans="1:13" ht="47.25">
      <c r="A217" s="308" t="s">
        <v>1662</v>
      </c>
      <c r="B217" s="92" t="s">
        <v>573</v>
      </c>
      <c r="C217" s="34" t="s">
        <v>4167</v>
      </c>
      <c r="D217" s="473">
        <v>1</v>
      </c>
      <c r="E217" s="24" t="s">
        <v>377</v>
      </c>
      <c r="F217" s="34"/>
      <c r="G217" s="44"/>
    </row>
    <row r="218" spans="1:13" ht="30" hidden="1">
      <c r="A218" s="595"/>
      <c r="B218" s="92"/>
      <c r="C218" s="41" t="s">
        <v>2430</v>
      </c>
      <c r="D218" s="477"/>
      <c r="E218" s="15" t="s">
        <v>377</v>
      </c>
      <c r="F218" s="41"/>
      <c r="G218" s="44"/>
      <c r="J218" s="4"/>
      <c r="K218" s="4"/>
      <c r="L218" s="4"/>
      <c r="M218" s="4"/>
    </row>
    <row r="219" spans="1:13" ht="30" hidden="1">
      <c r="A219" s="595"/>
      <c r="B219" s="92"/>
      <c r="C219" s="41" t="s">
        <v>1176</v>
      </c>
      <c r="D219" s="477"/>
      <c r="E219" s="15" t="s">
        <v>377</v>
      </c>
      <c r="F219" s="584" t="s">
        <v>2432</v>
      </c>
      <c r="G219" s="44"/>
      <c r="J219" s="4"/>
      <c r="K219" s="4"/>
      <c r="L219" s="4"/>
      <c r="M219" s="4"/>
    </row>
    <row r="220" spans="1:13" ht="63">
      <c r="A220" s="308" t="s">
        <v>1665</v>
      </c>
      <c r="B220" s="135" t="s">
        <v>580</v>
      </c>
      <c r="C220" s="34" t="s">
        <v>4168</v>
      </c>
      <c r="D220" s="473">
        <v>1</v>
      </c>
      <c r="E220" s="24" t="s">
        <v>377</v>
      </c>
      <c r="F220" s="19"/>
      <c r="G220" s="44"/>
    </row>
    <row r="221" spans="1:13" ht="36" customHeight="1">
      <c r="A221" s="351" t="s">
        <v>1669</v>
      </c>
      <c r="B221" s="1366" t="s">
        <v>110</v>
      </c>
      <c r="C221" s="1458"/>
      <c r="D221" s="1458"/>
      <c r="E221" s="1458"/>
      <c r="F221" s="1458"/>
      <c r="G221" s="1459"/>
      <c r="H221" s="22">
        <f>SUM(D222:D232)</f>
        <v>5</v>
      </c>
      <c r="I221" s="22">
        <f>COUNT(D222:D232)*2</f>
        <v>10</v>
      </c>
    </row>
    <row r="222" spans="1:13" ht="47.25">
      <c r="A222" s="308" t="s">
        <v>1670</v>
      </c>
      <c r="B222" s="92" t="s">
        <v>583</v>
      </c>
      <c r="C222" s="12" t="s">
        <v>584</v>
      </c>
      <c r="D222" s="473">
        <v>1</v>
      </c>
      <c r="E222" s="24" t="s">
        <v>341</v>
      </c>
      <c r="F222" s="34" t="s">
        <v>6911</v>
      </c>
      <c r="G222" s="44"/>
    </row>
    <row r="223" spans="1:13" ht="63" hidden="1">
      <c r="A223" s="595" t="s">
        <v>1672</v>
      </c>
      <c r="B223" s="92" t="s">
        <v>588</v>
      </c>
      <c r="C223" s="12" t="s">
        <v>3999</v>
      </c>
      <c r="D223" s="477"/>
      <c r="E223" s="15" t="s">
        <v>341</v>
      </c>
      <c r="F223" s="41"/>
      <c r="G223" s="44"/>
      <c r="J223" s="4"/>
      <c r="K223" s="4"/>
      <c r="L223" s="4"/>
      <c r="M223" s="4"/>
    </row>
    <row r="224" spans="1:13" ht="63">
      <c r="A224" s="11" t="s">
        <v>1687</v>
      </c>
      <c r="B224" s="92" t="s">
        <v>593</v>
      </c>
      <c r="C224" s="206" t="s">
        <v>2439</v>
      </c>
      <c r="D224" s="473">
        <v>1</v>
      </c>
      <c r="E224" s="24" t="s">
        <v>341</v>
      </c>
      <c r="F224" s="13" t="s">
        <v>2678</v>
      </c>
      <c r="G224" s="44"/>
    </row>
    <row r="225" spans="1:13" ht="78.75">
      <c r="A225" s="308" t="s">
        <v>1689</v>
      </c>
      <c r="B225" s="92" t="s">
        <v>597</v>
      </c>
      <c r="C225" s="12" t="s">
        <v>598</v>
      </c>
      <c r="D225" s="473">
        <v>1</v>
      </c>
      <c r="E225" s="24" t="s">
        <v>341</v>
      </c>
      <c r="F225" s="13" t="s">
        <v>6912</v>
      </c>
      <c r="G225" s="44"/>
    </row>
    <row r="226" spans="1:13" ht="45" hidden="1">
      <c r="A226" s="576" t="s">
        <v>1692</v>
      </c>
      <c r="B226" s="92" t="s">
        <v>602</v>
      </c>
      <c r="C226" s="12" t="s">
        <v>603</v>
      </c>
      <c r="D226" s="477"/>
      <c r="E226" s="15" t="s">
        <v>341</v>
      </c>
      <c r="F226" s="16" t="s">
        <v>604</v>
      </c>
      <c r="G226" s="44"/>
      <c r="J226" s="4"/>
      <c r="K226" s="4"/>
      <c r="L226" s="4"/>
      <c r="M226" s="4"/>
    </row>
    <row r="227" spans="1:13" ht="47.25" hidden="1">
      <c r="A227" s="576" t="s">
        <v>605</v>
      </c>
      <c r="B227" s="92" t="s">
        <v>606</v>
      </c>
      <c r="C227" s="12" t="s">
        <v>607</v>
      </c>
      <c r="D227" s="477"/>
      <c r="E227" s="15" t="s">
        <v>341</v>
      </c>
      <c r="F227" s="16" t="s">
        <v>608</v>
      </c>
      <c r="G227" s="44"/>
      <c r="J227" s="4"/>
      <c r="K227" s="4"/>
      <c r="L227" s="4"/>
      <c r="M227" s="4"/>
    </row>
    <row r="228" spans="1:13" ht="31.5" hidden="1">
      <c r="A228" s="576"/>
      <c r="B228" s="92"/>
      <c r="C228" s="12" t="s">
        <v>609</v>
      </c>
      <c r="D228" s="477"/>
      <c r="E228" s="15" t="s">
        <v>341</v>
      </c>
      <c r="F228" s="16" t="s">
        <v>610</v>
      </c>
      <c r="G228" s="44"/>
      <c r="J228" s="4"/>
      <c r="K228" s="4"/>
      <c r="L228" s="4"/>
      <c r="M228" s="4"/>
    </row>
    <row r="229" spans="1:13" ht="47.25">
      <c r="A229" s="308" t="s">
        <v>1696</v>
      </c>
      <c r="B229" s="92" t="s">
        <v>612</v>
      </c>
      <c r="C229" s="23" t="s">
        <v>2443</v>
      </c>
      <c r="D229" s="473">
        <v>1</v>
      </c>
      <c r="E229" s="24" t="s">
        <v>341</v>
      </c>
      <c r="F229" s="34"/>
      <c r="G229" s="44"/>
    </row>
    <row r="230" spans="1:13" ht="30">
      <c r="A230" s="308"/>
      <c r="B230" s="19"/>
      <c r="C230" s="13" t="s">
        <v>2444</v>
      </c>
      <c r="D230" s="473">
        <v>1</v>
      </c>
      <c r="E230" s="24" t="s">
        <v>341</v>
      </c>
      <c r="F230" s="34" t="s">
        <v>2445</v>
      </c>
      <c r="G230" s="44"/>
    </row>
    <row r="231" spans="1:13" ht="45" hidden="1">
      <c r="A231" s="595"/>
      <c r="B231" s="19"/>
      <c r="C231" s="19" t="s">
        <v>2446</v>
      </c>
      <c r="D231" s="477"/>
      <c r="E231" s="15" t="s">
        <v>341</v>
      </c>
      <c r="F231" s="207" t="s">
        <v>2447</v>
      </c>
      <c r="G231" s="44"/>
      <c r="J231" s="4"/>
      <c r="K231" s="4"/>
      <c r="L231" s="4"/>
      <c r="M231" s="4"/>
    </row>
    <row r="232" spans="1:13" ht="45" hidden="1">
      <c r="A232" s="595"/>
      <c r="B232" s="19"/>
      <c r="C232" s="41" t="s">
        <v>2448</v>
      </c>
      <c r="D232" s="477"/>
      <c r="E232" s="15" t="s">
        <v>341</v>
      </c>
      <c r="F232" s="41" t="s">
        <v>2449</v>
      </c>
      <c r="G232" s="44"/>
      <c r="J232" s="4"/>
      <c r="K232" s="4"/>
      <c r="L232" s="4"/>
      <c r="M232" s="4"/>
    </row>
    <row r="233" spans="1:13" ht="36" customHeight="1">
      <c r="A233" s="1001" t="s">
        <v>109</v>
      </c>
      <c r="B233" s="1588" t="s">
        <v>6075</v>
      </c>
      <c r="C233" s="1589"/>
      <c r="D233" s="1589"/>
      <c r="E233" s="1589"/>
      <c r="F233" s="1589"/>
      <c r="G233" s="1590"/>
      <c r="H233" s="22">
        <f>SUM(D234:D246)</f>
        <v>1</v>
      </c>
      <c r="I233" s="22">
        <f>COUNT(D234:D246)*2</f>
        <v>2</v>
      </c>
    </row>
    <row r="234" spans="1:13" ht="120" hidden="1">
      <c r="A234" s="577" t="s">
        <v>1700</v>
      </c>
      <c r="B234" s="41" t="s">
        <v>1701</v>
      </c>
      <c r="C234" s="41" t="s">
        <v>1702</v>
      </c>
      <c r="D234" s="441"/>
      <c r="E234" s="19" t="s">
        <v>653</v>
      </c>
      <c r="F234" s="41" t="s">
        <v>6076</v>
      </c>
      <c r="G234" s="416"/>
      <c r="J234" s="4"/>
      <c r="K234" s="4"/>
      <c r="L234" s="4"/>
      <c r="M234" s="4"/>
    </row>
    <row r="235" spans="1:13" ht="75" hidden="1">
      <c r="A235" s="577" t="s">
        <v>1704</v>
      </c>
      <c r="B235" s="41" t="s">
        <v>1705</v>
      </c>
      <c r="C235" s="41" t="s">
        <v>1706</v>
      </c>
      <c r="D235" s="439"/>
      <c r="E235" s="19" t="s">
        <v>653</v>
      </c>
      <c r="F235" s="41" t="s">
        <v>3194</v>
      </c>
      <c r="G235" s="416"/>
      <c r="J235" s="4"/>
      <c r="K235" s="4"/>
      <c r="L235" s="4"/>
      <c r="M235" s="4"/>
    </row>
    <row r="236" spans="1:13" ht="75" hidden="1">
      <c r="A236" s="392" t="s">
        <v>3195</v>
      </c>
      <c r="B236" s="41" t="s">
        <v>3196</v>
      </c>
      <c r="C236" s="41" t="s">
        <v>6077</v>
      </c>
      <c r="D236" s="297"/>
      <c r="E236" s="19"/>
      <c r="F236" s="41" t="s">
        <v>6078</v>
      </c>
      <c r="G236" s="391"/>
      <c r="H236" s="81"/>
      <c r="I236" s="81"/>
      <c r="J236" s="4"/>
      <c r="K236" s="4"/>
      <c r="L236" s="4"/>
      <c r="M236" s="4"/>
    </row>
    <row r="237" spans="1:13" ht="105" hidden="1">
      <c r="A237" s="392" t="s">
        <v>3197</v>
      </c>
      <c r="B237" s="41" t="s">
        <v>3198</v>
      </c>
      <c r="C237" s="41" t="s">
        <v>6079</v>
      </c>
      <c r="D237" s="297"/>
      <c r="E237" s="19"/>
      <c r="F237" s="41" t="s">
        <v>6080</v>
      </c>
      <c r="G237" s="391"/>
      <c r="H237" s="81"/>
      <c r="I237" s="81"/>
      <c r="J237" s="4"/>
      <c r="K237" s="4"/>
      <c r="L237" s="4"/>
      <c r="M237" s="4"/>
    </row>
    <row r="238" spans="1:13" ht="90" hidden="1">
      <c r="A238" s="392" t="s">
        <v>3199</v>
      </c>
      <c r="B238" s="410" t="s">
        <v>3200</v>
      </c>
      <c r="C238" s="410" t="s">
        <v>6081</v>
      </c>
      <c r="D238" s="297"/>
      <c r="E238" s="19"/>
      <c r="F238" s="41" t="s">
        <v>6082</v>
      </c>
      <c r="G238" s="391"/>
      <c r="H238" s="81"/>
      <c r="I238" s="81"/>
      <c r="J238" s="4"/>
      <c r="K238" s="4"/>
      <c r="L238" s="4"/>
      <c r="M238" s="4"/>
    </row>
    <row r="239" spans="1:13" ht="105" hidden="1">
      <c r="A239" s="392" t="s">
        <v>3201</v>
      </c>
      <c r="B239" s="41" t="s">
        <v>3202</v>
      </c>
      <c r="C239" s="41" t="s">
        <v>6083</v>
      </c>
      <c r="D239" s="297"/>
      <c r="E239" s="19"/>
      <c r="F239" s="41" t="s">
        <v>6084</v>
      </c>
      <c r="G239" s="391"/>
      <c r="H239" s="81"/>
      <c r="I239" s="81"/>
      <c r="J239" s="4"/>
      <c r="K239" s="4"/>
      <c r="L239" s="4"/>
      <c r="M239" s="4"/>
    </row>
    <row r="240" spans="1:13" ht="165" hidden="1">
      <c r="A240" s="392" t="s">
        <v>3203</v>
      </c>
      <c r="B240" s="41" t="s">
        <v>6085</v>
      </c>
      <c r="C240" s="41" t="s">
        <v>6086</v>
      </c>
      <c r="D240" s="297"/>
      <c r="E240" s="19"/>
      <c r="F240" s="41" t="s">
        <v>6087</v>
      </c>
      <c r="G240" s="391"/>
      <c r="H240" s="81"/>
      <c r="I240" s="81"/>
      <c r="J240" s="4"/>
      <c r="K240" s="4"/>
      <c r="L240" s="4"/>
      <c r="M240" s="4"/>
    </row>
    <row r="241" spans="1:13" ht="135" hidden="1">
      <c r="A241" s="392" t="s">
        <v>3205</v>
      </c>
      <c r="B241" s="41" t="s">
        <v>3206</v>
      </c>
      <c r="C241" s="41" t="s">
        <v>6088</v>
      </c>
      <c r="D241" s="297"/>
      <c r="E241" s="19"/>
      <c r="F241" s="41" t="s">
        <v>6089</v>
      </c>
      <c r="G241" s="391"/>
      <c r="H241" s="81"/>
      <c r="I241" s="81"/>
      <c r="J241" s="4"/>
      <c r="K241" s="4"/>
      <c r="L241" s="4"/>
      <c r="M241" s="4"/>
    </row>
    <row r="242" spans="1:13" ht="45">
      <c r="A242" s="11" t="s">
        <v>6093</v>
      </c>
      <c r="B242" s="34" t="s">
        <v>1709</v>
      </c>
      <c r="C242" s="34" t="s">
        <v>6913</v>
      </c>
      <c r="D242" s="473">
        <v>1</v>
      </c>
      <c r="E242" s="21" t="s">
        <v>255</v>
      </c>
      <c r="F242" s="34"/>
      <c r="G242" s="44"/>
    </row>
    <row r="243" spans="1:13" ht="30" hidden="1">
      <c r="A243" s="595"/>
      <c r="B243" s="19"/>
      <c r="C243" s="41" t="s">
        <v>2416</v>
      </c>
      <c r="D243" s="477"/>
      <c r="E243" s="21" t="s">
        <v>255</v>
      </c>
      <c r="F243" s="41"/>
      <c r="G243" s="44"/>
      <c r="J243" s="4"/>
      <c r="K243" s="4"/>
      <c r="L243" s="4"/>
      <c r="M243" s="4"/>
    </row>
    <row r="244" spans="1:13" hidden="1">
      <c r="A244" s="595"/>
      <c r="B244" s="19"/>
      <c r="C244" s="41" t="s">
        <v>547</v>
      </c>
      <c r="D244" s="477"/>
      <c r="E244" s="21" t="s">
        <v>540</v>
      </c>
      <c r="F244" s="41"/>
      <c r="G244" s="44"/>
      <c r="J244" s="4"/>
      <c r="K244" s="4"/>
      <c r="L244" s="4"/>
      <c r="M244" s="4"/>
    </row>
    <row r="245" spans="1:13" ht="105" hidden="1">
      <c r="A245" s="577" t="s">
        <v>3212</v>
      </c>
      <c r="B245" s="41" t="s">
        <v>1717</v>
      </c>
      <c r="C245" s="41" t="s">
        <v>2660</v>
      </c>
      <c r="D245" s="477"/>
      <c r="E245" s="21" t="s">
        <v>255</v>
      </c>
      <c r="F245" s="41" t="s">
        <v>6090</v>
      </c>
      <c r="G245" s="44"/>
      <c r="J245" s="4"/>
      <c r="K245" s="4"/>
      <c r="L245" s="4"/>
      <c r="M245" s="4"/>
    </row>
    <row r="246" spans="1:13" ht="105" hidden="1">
      <c r="A246" s="392" t="s">
        <v>3213</v>
      </c>
      <c r="B246" s="41" t="s">
        <v>3214</v>
      </c>
      <c r="C246" s="41" t="s">
        <v>6091</v>
      </c>
      <c r="D246" s="297"/>
      <c r="E246" s="19"/>
      <c r="F246" s="41" t="s">
        <v>6092</v>
      </c>
      <c r="G246" s="391"/>
      <c r="H246" s="81"/>
      <c r="I246" s="81"/>
      <c r="J246" s="4"/>
      <c r="K246" s="4"/>
      <c r="L246" s="4"/>
      <c r="M246" s="4"/>
    </row>
    <row r="247" spans="1:13" ht="21">
      <c r="A247" s="336"/>
      <c r="B247" s="1559" t="s">
        <v>620</v>
      </c>
      <c r="C247" s="1559"/>
      <c r="D247" s="1559"/>
      <c r="E247" s="1559"/>
      <c r="F247" s="1559"/>
      <c r="G247" s="1559"/>
      <c r="H247" s="22">
        <f>H248+H253+H267+H277+H290+H294+H299+H315+H320+H305+H308+H311</f>
        <v>23</v>
      </c>
      <c r="I247" s="22">
        <f>I248+I253+I267+I277+I290+I294+I299+I315+I320+I305+I308+I311</f>
        <v>46</v>
      </c>
    </row>
    <row r="248" spans="1:13" ht="36" customHeight="1">
      <c r="A248" s="351" t="s">
        <v>1720</v>
      </c>
      <c r="B248" s="1366" t="s">
        <v>106</v>
      </c>
      <c r="C248" s="1458"/>
      <c r="D248" s="1458"/>
      <c r="E248" s="1458"/>
      <c r="F248" s="1458"/>
      <c r="G248" s="1459"/>
      <c r="H248" s="22">
        <f>SUM(D249:D252)</f>
        <v>3</v>
      </c>
      <c r="I248" s="22">
        <f>COUNT(D249:D252)*2</f>
        <v>6</v>
      </c>
    </row>
    <row r="249" spans="1:13" ht="47.25">
      <c r="A249" s="308" t="s">
        <v>1721</v>
      </c>
      <c r="B249" s="135" t="s">
        <v>622</v>
      </c>
      <c r="C249" s="16" t="s">
        <v>623</v>
      </c>
      <c r="D249" s="473">
        <v>1</v>
      </c>
      <c r="E249" s="21" t="s">
        <v>540</v>
      </c>
      <c r="F249" s="19"/>
      <c r="G249" s="44"/>
    </row>
    <row r="250" spans="1:13" ht="60">
      <c r="A250" s="308"/>
      <c r="B250" s="135"/>
      <c r="C250" s="13" t="s">
        <v>624</v>
      </c>
      <c r="D250" s="473">
        <v>1</v>
      </c>
      <c r="E250" s="21" t="s">
        <v>540</v>
      </c>
      <c r="F250" s="19"/>
      <c r="G250" s="44"/>
    </row>
    <row r="251" spans="1:13" ht="63">
      <c r="A251" s="308" t="s">
        <v>1724</v>
      </c>
      <c r="B251" s="92" t="s">
        <v>627</v>
      </c>
      <c r="C251" s="16" t="s">
        <v>628</v>
      </c>
      <c r="D251" s="473">
        <v>1</v>
      </c>
      <c r="E251" s="21" t="s">
        <v>629</v>
      </c>
      <c r="F251" s="34" t="s">
        <v>2450</v>
      </c>
      <c r="G251" s="44"/>
    </row>
    <row r="252" spans="1:13" ht="47.25" hidden="1">
      <c r="A252" s="188" t="s">
        <v>1726</v>
      </c>
      <c r="B252" s="92" t="s">
        <v>631</v>
      </c>
      <c r="C252" s="41"/>
      <c r="D252" s="19"/>
      <c r="E252" s="21"/>
      <c r="F252" s="19"/>
      <c r="G252" s="19"/>
      <c r="H252" s="81"/>
      <c r="I252" s="81"/>
      <c r="J252" s="4"/>
      <c r="K252" s="4"/>
      <c r="L252" s="4"/>
      <c r="M252" s="4"/>
    </row>
    <row r="253" spans="1:13" ht="36" customHeight="1">
      <c r="A253" s="351" t="s">
        <v>1729</v>
      </c>
      <c r="B253" s="1366" t="s">
        <v>104</v>
      </c>
      <c r="C253" s="1458"/>
      <c r="D253" s="1458"/>
      <c r="E253" s="1458"/>
      <c r="F253" s="1458"/>
      <c r="G253" s="1459"/>
      <c r="H253" s="22">
        <f>SUM(D254:D266)</f>
        <v>5</v>
      </c>
      <c r="I253" s="22">
        <f>COUNT(D254:D266)*2</f>
        <v>10</v>
      </c>
    </row>
    <row r="254" spans="1:13" ht="60" hidden="1">
      <c r="A254" s="595" t="s">
        <v>633</v>
      </c>
      <c r="B254" s="92" t="s">
        <v>634</v>
      </c>
      <c r="C254" s="41" t="s">
        <v>2451</v>
      </c>
      <c r="D254" s="435"/>
      <c r="E254" s="21" t="s">
        <v>540</v>
      </c>
      <c r="F254" s="41" t="s">
        <v>636</v>
      </c>
      <c r="G254" s="44"/>
      <c r="J254" s="4"/>
      <c r="K254" s="4"/>
      <c r="L254" s="4"/>
      <c r="M254" s="4"/>
    </row>
    <row r="255" spans="1:13" ht="47.25" hidden="1">
      <c r="A255" s="188" t="s">
        <v>637</v>
      </c>
      <c r="B255" s="135" t="s">
        <v>638</v>
      </c>
      <c r="C255" s="41"/>
      <c r="D255" s="19"/>
      <c r="E255" s="21"/>
      <c r="F255" s="19"/>
      <c r="G255" s="19"/>
      <c r="H255" s="81"/>
      <c r="I255" s="81"/>
      <c r="J255" s="4"/>
      <c r="K255" s="4"/>
      <c r="L255" s="4"/>
      <c r="M255" s="4"/>
    </row>
    <row r="256" spans="1:13" ht="47.25">
      <c r="A256" s="308" t="s">
        <v>1731</v>
      </c>
      <c r="B256" s="92" t="s">
        <v>640</v>
      </c>
      <c r="C256" s="34" t="s">
        <v>641</v>
      </c>
      <c r="D256" s="435">
        <v>1</v>
      </c>
      <c r="E256" s="21" t="s">
        <v>341</v>
      </c>
      <c r="F256" s="19"/>
      <c r="G256" s="44"/>
    </row>
    <row r="257" spans="1:13" ht="30">
      <c r="A257" s="308"/>
      <c r="B257" s="92"/>
      <c r="C257" s="34" t="s">
        <v>642</v>
      </c>
      <c r="D257" s="435">
        <v>1</v>
      </c>
      <c r="E257" s="21" t="s">
        <v>341</v>
      </c>
      <c r="F257" s="19"/>
      <c r="G257" s="44"/>
    </row>
    <row r="258" spans="1:13" ht="47.25">
      <c r="A258" s="308" t="s">
        <v>1735</v>
      </c>
      <c r="B258" s="92" t="s">
        <v>644</v>
      </c>
      <c r="C258" s="16" t="s">
        <v>645</v>
      </c>
      <c r="D258" s="435">
        <v>1</v>
      </c>
      <c r="E258" s="21" t="s">
        <v>377</v>
      </c>
      <c r="F258" s="19"/>
      <c r="G258" s="44"/>
    </row>
    <row r="259" spans="1:13" hidden="1">
      <c r="A259" s="595"/>
      <c r="B259" s="92"/>
      <c r="C259" s="15" t="s">
        <v>646</v>
      </c>
      <c r="D259" s="435"/>
      <c r="E259" s="15" t="s">
        <v>377</v>
      </c>
      <c r="F259" s="19"/>
      <c r="G259" s="44"/>
      <c r="J259" s="4"/>
      <c r="K259" s="4"/>
      <c r="L259" s="4"/>
      <c r="M259" s="4"/>
    </row>
    <row r="260" spans="1:13" ht="45" hidden="1">
      <c r="A260" s="595"/>
      <c r="B260" s="92"/>
      <c r="C260" s="208" t="s">
        <v>647</v>
      </c>
      <c r="D260" s="435"/>
      <c r="E260" s="15" t="s">
        <v>648</v>
      </c>
      <c r="F260" s="19"/>
      <c r="G260" s="44"/>
      <c r="J260" s="4"/>
      <c r="K260" s="4"/>
      <c r="L260" s="4"/>
      <c r="M260" s="4"/>
    </row>
    <row r="261" spans="1:13" ht="47.25">
      <c r="A261" s="11" t="s">
        <v>1738</v>
      </c>
      <c r="B261" s="135" t="s">
        <v>650</v>
      </c>
      <c r="C261" s="16" t="s">
        <v>1739</v>
      </c>
      <c r="D261" s="435">
        <v>1</v>
      </c>
      <c r="E261" s="29" t="s">
        <v>540</v>
      </c>
      <c r="F261" s="19"/>
      <c r="G261" s="44"/>
    </row>
    <row r="262" spans="1:13" ht="45">
      <c r="A262" s="11"/>
      <c r="B262" s="135"/>
      <c r="C262" s="16" t="s">
        <v>1741</v>
      </c>
      <c r="D262" s="435">
        <v>1</v>
      </c>
      <c r="E262" s="21" t="s">
        <v>653</v>
      </c>
      <c r="F262" s="19"/>
      <c r="G262" s="44"/>
    </row>
    <row r="263" spans="1:13" ht="45" hidden="1">
      <c r="A263" s="595" t="s">
        <v>1743</v>
      </c>
      <c r="B263" s="23" t="s">
        <v>657</v>
      </c>
      <c r="C263" s="16" t="s">
        <v>1744</v>
      </c>
      <c r="D263" s="435"/>
      <c r="E263" s="21" t="s">
        <v>540</v>
      </c>
      <c r="F263" s="19"/>
      <c r="G263" s="44"/>
      <c r="J263" s="4"/>
      <c r="K263" s="4"/>
      <c r="L263" s="4"/>
      <c r="M263" s="4"/>
    </row>
    <row r="264" spans="1:13" hidden="1">
      <c r="A264" s="595"/>
      <c r="B264" s="23"/>
      <c r="C264" s="16" t="s">
        <v>661</v>
      </c>
      <c r="D264" s="435"/>
      <c r="E264" s="21" t="s">
        <v>660</v>
      </c>
      <c r="F264" s="19"/>
      <c r="G264" s="44"/>
      <c r="J264" s="4"/>
      <c r="K264" s="4"/>
      <c r="L264" s="4"/>
      <c r="M264" s="4"/>
    </row>
    <row r="265" spans="1:13" ht="63" hidden="1">
      <c r="A265" s="595" t="s">
        <v>1746</v>
      </c>
      <c r="B265" s="92" t="s">
        <v>663</v>
      </c>
      <c r="C265" s="18" t="s">
        <v>664</v>
      </c>
      <c r="D265" s="435"/>
      <c r="E265" s="21" t="s">
        <v>377</v>
      </c>
      <c r="F265" s="16" t="s">
        <v>665</v>
      </c>
      <c r="G265" s="44"/>
      <c r="J265" s="4"/>
      <c r="K265" s="4"/>
      <c r="L265" s="4"/>
      <c r="M265" s="4"/>
    </row>
    <row r="266" spans="1:13" ht="47.25" hidden="1">
      <c r="A266" s="595" t="s">
        <v>1748</v>
      </c>
      <c r="B266" s="92" t="s">
        <v>667</v>
      </c>
      <c r="C266" s="41" t="s">
        <v>4169</v>
      </c>
      <c r="D266" s="435"/>
      <c r="E266" s="21" t="s">
        <v>379</v>
      </c>
      <c r="F266" s="41" t="s">
        <v>2452</v>
      </c>
      <c r="G266" s="44"/>
      <c r="J266" s="4"/>
      <c r="K266" s="4"/>
      <c r="L266" s="4"/>
      <c r="M266" s="4"/>
    </row>
    <row r="267" spans="1:13" ht="36" customHeight="1">
      <c r="A267" s="351" t="s">
        <v>1749</v>
      </c>
      <c r="B267" s="1366" t="s">
        <v>102</v>
      </c>
      <c r="C267" s="1458"/>
      <c r="D267" s="1458"/>
      <c r="E267" s="1458"/>
      <c r="F267" s="1458"/>
      <c r="G267" s="1459"/>
      <c r="H267" s="22">
        <f>SUM(D268:D276)</f>
        <v>3</v>
      </c>
      <c r="I267" s="22">
        <f>COUNT(D268:D276)*2</f>
        <v>6</v>
      </c>
    </row>
    <row r="268" spans="1:13" ht="47.25">
      <c r="A268" s="308" t="s">
        <v>1750</v>
      </c>
      <c r="B268" s="92" t="s">
        <v>670</v>
      </c>
      <c r="C268" s="107" t="s">
        <v>6914</v>
      </c>
      <c r="D268" s="473">
        <v>1</v>
      </c>
      <c r="E268" s="21" t="s">
        <v>341</v>
      </c>
      <c r="F268" s="19"/>
      <c r="G268" s="44"/>
    </row>
    <row r="269" spans="1:13" ht="30" hidden="1">
      <c r="A269" s="595"/>
      <c r="B269" s="92"/>
      <c r="C269" s="191" t="s">
        <v>2454</v>
      </c>
      <c r="D269" s="473"/>
      <c r="E269" s="21" t="s">
        <v>341</v>
      </c>
      <c r="F269" s="19"/>
      <c r="G269" s="44"/>
      <c r="J269" s="4"/>
      <c r="K269" s="4"/>
      <c r="L269" s="4"/>
      <c r="M269" s="4"/>
    </row>
    <row r="270" spans="1:13" ht="47.25">
      <c r="A270" s="308" t="s">
        <v>1753</v>
      </c>
      <c r="B270" s="92" t="s">
        <v>675</v>
      </c>
      <c r="C270" s="34" t="s">
        <v>2455</v>
      </c>
      <c r="D270" s="473">
        <v>1</v>
      </c>
      <c r="E270" s="21" t="s">
        <v>407</v>
      </c>
      <c r="F270" s="19"/>
      <c r="G270" s="44"/>
    </row>
    <row r="271" spans="1:13" ht="54" hidden="1" customHeight="1">
      <c r="A271" s="595"/>
      <c r="B271" s="92"/>
      <c r="C271" s="41" t="s">
        <v>2456</v>
      </c>
      <c r="D271" s="473"/>
      <c r="E271" s="21" t="s">
        <v>341</v>
      </c>
      <c r="F271" s="19"/>
      <c r="G271" s="44"/>
      <c r="J271" s="4"/>
      <c r="K271" s="4"/>
      <c r="L271" s="4"/>
      <c r="M271" s="4"/>
    </row>
    <row r="272" spans="1:13" ht="45" hidden="1">
      <c r="A272" s="595"/>
      <c r="B272" s="92"/>
      <c r="C272" s="41" t="s">
        <v>4170</v>
      </c>
      <c r="D272" s="473"/>
      <c r="E272" s="21" t="s">
        <v>379</v>
      </c>
      <c r="F272" s="19"/>
      <c r="G272" s="44"/>
      <c r="J272" s="4"/>
      <c r="K272" s="4"/>
      <c r="L272" s="4"/>
      <c r="M272" s="4"/>
    </row>
    <row r="273" spans="1:13" ht="60">
      <c r="A273" s="308" t="s">
        <v>677</v>
      </c>
      <c r="B273" s="92" t="s">
        <v>678</v>
      </c>
      <c r="C273" s="16" t="s">
        <v>679</v>
      </c>
      <c r="D273" s="473">
        <v>1</v>
      </c>
      <c r="E273" s="21" t="s">
        <v>680</v>
      </c>
      <c r="F273" s="16" t="s">
        <v>4171</v>
      </c>
      <c r="G273" s="44"/>
    </row>
    <row r="274" spans="1:13" ht="60" hidden="1">
      <c r="A274" s="595"/>
      <c r="B274" s="92"/>
      <c r="C274" s="16" t="s">
        <v>682</v>
      </c>
      <c r="D274" s="473"/>
      <c r="E274" s="21" t="s">
        <v>271</v>
      </c>
      <c r="F274" s="16" t="s">
        <v>681</v>
      </c>
      <c r="G274" s="44"/>
      <c r="J274" s="4"/>
      <c r="K274" s="4"/>
      <c r="L274" s="4"/>
      <c r="M274" s="4"/>
    </row>
    <row r="275" spans="1:13" ht="31.5" hidden="1">
      <c r="A275" s="595" t="s">
        <v>1757</v>
      </c>
      <c r="B275" s="92" t="s">
        <v>684</v>
      </c>
      <c r="C275" s="18" t="s">
        <v>4172</v>
      </c>
      <c r="D275" s="473"/>
      <c r="E275" s="29" t="s">
        <v>660</v>
      </c>
      <c r="F275" s="19"/>
      <c r="G275" s="44"/>
      <c r="J275" s="4"/>
      <c r="K275" s="4"/>
      <c r="L275" s="4"/>
      <c r="M275" s="4"/>
    </row>
    <row r="276" spans="1:13" ht="45" hidden="1">
      <c r="A276" s="576" t="s">
        <v>688</v>
      </c>
      <c r="B276" s="136" t="s">
        <v>689</v>
      </c>
      <c r="C276" s="16" t="s">
        <v>2460</v>
      </c>
      <c r="D276" s="473"/>
      <c r="E276" s="21" t="s">
        <v>420</v>
      </c>
      <c r="F276" s="19"/>
      <c r="G276" s="44"/>
      <c r="J276" s="4"/>
      <c r="K276" s="4"/>
      <c r="L276" s="4"/>
      <c r="M276" s="4"/>
    </row>
    <row r="277" spans="1:13" ht="36" customHeight="1">
      <c r="A277" s="351" t="s">
        <v>1761</v>
      </c>
      <c r="B277" s="1366" t="s">
        <v>100</v>
      </c>
      <c r="C277" s="1458"/>
      <c r="D277" s="1458"/>
      <c r="E277" s="1458"/>
      <c r="F277" s="1458"/>
      <c r="G277" s="1459"/>
      <c r="H277" s="22">
        <f>SUM(D278:D289)</f>
        <v>7</v>
      </c>
      <c r="I277" s="22">
        <f>COUNT(D278:D289)*2</f>
        <v>14</v>
      </c>
    </row>
    <row r="278" spans="1:13" ht="45">
      <c r="A278" s="308" t="s">
        <v>691</v>
      </c>
      <c r="B278" s="135" t="s">
        <v>692</v>
      </c>
      <c r="C278" s="34" t="s">
        <v>693</v>
      </c>
      <c r="D278" s="473">
        <v>1</v>
      </c>
      <c r="E278" s="21" t="s">
        <v>341</v>
      </c>
      <c r="F278" s="19"/>
      <c r="G278" s="44"/>
    </row>
    <row r="279" spans="1:13" ht="30">
      <c r="A279" s="308"/>
      <c r="B279" s="135"/>
      <c r="C279" s="34" t="s">
        <v>694</v>
      </c>
      <c r="D279" s="473">
        <v>1</v>
      </c>
      <c r="E279" s="21" t="s">
        <v>341</v>
      </c>
      <c r="F279" s="19"/>
      <c r="G279" s="44"/>
    </row>
    <row r="280" spans="1:13" ht="45">
      <c r="A280" s="308" t="s">
        <v>1765</v>
      </c>
      <c r="B280" s="92" t="s">
        <v>696</v>
      </c>
      <c r="C280" s="34" t="s">
        <v>697</v>
      </c>
      <c r="D280" s="473">
        <v>1</v>
      </c>
      <c r="E280" s="21" t="s">
        <v>341</v>
      </c>
      <c r="F280" s="34" t="s">
        <v>698</v>
      </c>
      <c r="G280" s="44"/>
    </row>
    <row r="281" spans="1:13" ht="30" hidden="1">
      <c r="A281" s="595"/>
      <c r="B281" s="92"/>
      <c r="C281" s="16" t="s">
        <v>699</v>
      </c>
      <c r="D281" s="473"/>
      <c r="E281" s="21" t="s">
        <v>341</v>
      </c>
      <c r="F281" s="16"/>
      <c r="G281" s="44"/>
      <c r="J281" s="4"/>
      <c r="K281" s="4"/>
      <c r="L281" s="4"/>
      <c r="M281" s="4"/>
    </row>
    <row r="282" spans="1:13" ht="45">
      <c r="A282" s="308"/>
      <c r="B282" s="92"/>
      <c r="C282" s="23" t="s">
        <v>700</v>
      </c>
      <c r="D282" s="473">
        <v>1</v>
      </c>
      <c r="E282" s="21" t="s">
        <v>341</v>
      </c>
      <c r="F282" s="16"/>
      <c r="G282" s="44"/>
    </row>
    <row r="283" spans="1:13" ht="31.5">
      <c r="A283" s="308" t="s">
        <v>1768</v>
      </c>
      <c r="B283" s="92" t="s">
        <v>702</v>
      </c>
      <c r="C283" s="71" t="s">
        <v>703</v>
      </c>
      <c r="D283" s="473">
        <v>1</v>
      </c>
      <c r="E283" s="21" t="s">
        <v>341</v>
      </c>
      <c r="F283" s="19"/>
      <c r="G283" s="44"/>
    </row>
    <row r="284" spans="1:13" ht="30">
      <c r="A284" s="308"/>
      <c r="B284" s="92"/>
      <c r="C284" s="34" t="s">
        <v>704</v>
      </c>
      <c r="D284" s="473">
        <v>1</v>
      </c>
      <c r="E284" s="21" t="s">
        <v>341</v>
      </c>
      <c r="F284" s="19"/>
      <c r="G284" s="44"/>
    </row>
    <row r="285" spans="1:13" ht="30">
      <c r="A285" s="308"/>
      <c r="B285" s="92"/>
      <c r="C285" s="34" t="s">
        <v>705</v>
      </c>
      <c r="D285" s="473">
        <v>1</v>
      </c>
      <c r="E285" s="21" t="s">
        <v>341</v>
      </c>
      <c r="F285" s="19"/>
      <c r="G285" s="44"/>
    </row>
    <row r="286" spans="1:13" hidden="1">
      <c r="A286" s="595"/>
      <c r="B286" s="92"/>
      <c r="C286" s="41" t="s">
        <v>706</v>
      </c>
      <c r="D286" s="473"/>
      <c r="E286" s="21" t="s">
        <v>341</v>
      </c>
      <c r="F286" s="19"/>
      <c r="G286" s="44"/>
      <c r="J286" s="4"/>
      <c r="K286" s="4"/>
      <c r="L286" s="4"/>
      <c r="M286" s="4"/>
    </row>
    <row r="287" spans="1:13" ht="31.5" hidden="1">
      <c r="A287" s="20" t="s">
        <v>707</v>
      </c>
      <c r="B287" s="92" t="s">
        <v>708</v>
      </c>
      <c r="D287" s="19"/>
      <c r="E287" s="21"/>
      <c r="F287" s="19"/>
      <c r="G287" s="19"/>
      <c r="H287" s="81"/>
      <c r="I287" s="81"/>
      <c r="J287" s="4"/>
      <c r="K287" s="4"/>
      <c r="L287" s="4"/>
      <c r="M287" s="4"/>
    </row>
    <row r="288" spans="1:13" ht="47.25" hidden="1">
      <c r="A288" s="595" t="s">
        <v>1773</v>
      </c>
      <c r="B288" s="92" t="s">
        <v>710</v>
      </c>
      <c r="C288" s="41" t="s">
        <v>2462</v>
      </c>
      <c r="D288" s="473"/>
      <c r="E288" s="21" t="s">
        <v>341</v>
      </c>
      <c r="F288" s="19"/>
      <c r="G288" s="44"/>
      <c r="J288" s="4"/>
      <c r="K288" s="4"/>
      <c r="L288" s="4"/>
      <c r="M288" s="4"/>
    </row>
    <row r="289" spans="1:13" ht="47.25" hidden="1">
      <c r="A289" s="595" t="s">
        <v>712</v>
      </c>
      <c r="B289" s="92" t="s">
        <v>713</v>
      </c>
      <c r="C289" s="18" t="s">
        <v>714</v>
      </c>
      <c r="D289" s="473"/>
      <c r="E289" s="21" t="s">
        <v>341</v>
      </c>
      <c r="F289" s="19"/>
      <c r="G289" s="44"/>
      <c r="J289" s="4"/>
      <c r="K289" s="4"/>
      <c r="L289" s="4"/>
      <c r="M289" s="4"/>
    </row>
    <row r="290" spans="1:13" ht="36" customHeight="1">
      <c r="A290" s="351" t="s">
        <v>1777</v>
      </c>
      <c r="B290" s="1366" t="s">
        <v>98</v>
      </c>
      <c r="C290" s="1458"/>
      <c r="D290" s="1458"/>
      <c r="E290" s="1458"/>
      <c r="F290" s="1458"/>
      <c r="G290" s="1459"/>
      <c r="H290" s="22">
        <f>SUM(D291:D293)</f>
        <v>1</v>
      </c>
      <c r="I290" s="22">
        <f>COUNT(D291:D293)*2</f>
        <v>2</v>
      </c>
    </row>
    <row r="291" spans="1:13" ht="63" hidden="1">
      <c r="A291" s="595" t="s">
        <v>1778</v>
      </c>
      <c r="B291" s="92" t="s">
        <v>716</v>
      </c>
      <c r="C291" s="16" t="s">
        <v>717</v>
      </c>
      <c r="D291" s="473"/>
      <c r="E291" s="21" t="s">
        <v>379</v>
      </c>
      <c r="F291" s="19"/>
      <c r="G291" s="44"/>
      <c r="J291" s="4"/>
      <c r="K291" s="4"/>
      <c r="L291" s="4"/>
      <c r="M291" s="4"/>
    </row>
    <row r="292" spans="1:13" ht="47.25">
      <c r="A292" s="308" t="s">
        <v>1781</v>
      </c>
      <c r="B292" s="92" t="s">
        <v>719</v>
      </c>
      <c r="C292" s="34" t="s">
        <v>2695</v>
      </c>
      <c r="D292" s="473">
        <v>1</v>
      </c>
      <c r="E292" s="21" t="s">
        <v>379</v>
      </c>
      <c r="F292" s="19"/>
      <c r="G292" s="44"/>
    </row>
    <row r="293" spans="1:13" ht="45" hidden="1">
      <c r="A293" s="20" t="s">
        <v>2465</v>
      </c>
      <c r="B293" s="136" t="s">
        <v>724</v>
      </c>
      <c r="C293" s="19"/>
      <c r="D293" s="19"/>
      <c r="E293" s="21"/>
      <c r="F293" s="19"/>
      <c r="G293" s="19"/>
      <c r="H293" s="81"/>
      <c r="I293" s="81"/>
      <c r="J293" s="4"/>
      <c r="K293" s="4"/>
      <c r="L293" s="4"/>
      <c r="M293" s="4"/>
    </row>
    <row r="294" spans="1:13" ht="36" customHeight="1">
      <c r="A294" s="351" t="s">
        <v>97</v>
      </c>
      <c r="B294" s="1366" t="s">
        <v>96</v>
      </c>
      <c r="C294" s="1458"/>
      <c r="D294" s="1458"/>
      <c r="E294" s="1458"/>
      <c r="F294" s="1458"/>
      <c r="G294" s="1459"/>
      <c r="H294" s="22">
        <f>SUM(D295:D298)</f>
        <v>1</v>
      </c>
      <c r="I294" s="22">
        <f>COUNT(D295:D298)*2</f>
        <v>2</v>
      </c>
    </row>
    <row r="295" spans="1:13" ht="47.25" hidden="1">
      <c r="A295" s="596" t="s">
        <v>726</v>
      </c>
      <c r="B295" s="92" t="s">
        <v>727</v>
      </c>
      <c r="C295" s="23" t="s">
        <v>2696</v>
      </c>
      <c r="D295" s="477"/>
      <c r="E295" s="15" t="s">
        <v>653</v>
      </c>
      <c r="F295" s="41"/>
      <c r="G295" s="44"/>
      <c r="J295" s="4"/>
      <c r="K295" s="4"/>
      <c r="L295" s="4"/>
      <c r="M295" s="4"/>
    </row>
    <row r="296" spans="1:13" ht="47.25">
      <c r="A296" s="187" t="s">
        <v>728</v>
      </c>
      <c r="B296" s="92" t="s">
        <v>729</v>
      </c>
      <c r="C296" s="34" t="s">
        <v>2468</v>
      </c>
      <c r="D296" s="473">
        <v>1</v>
      </c>
      <c r="E296" s="24" t="s">
        <v>377</v>
      </c>
      <c r="F296" s="34" t="s">
        <v>2469</v>
      </c>
      <c r="G296" s="44"/>
    </row>
    <row r="297" spans="1:13" ht="45" hidden="1">
      <c r="A297" s="596"/>
      <c r="B297" s="92"/>
      <c r="C297" s="41" t="s">
        <v>2470</v>
      </c>
      <c r="D297" s="477"/>
      <c r="E297" s="15" t="s">
        <v>432</v>
      </c>
      <c r="F297" s="41" t="s">
        <v>2471</v>
      </c>
      <c r="G297" s="44"/>
      <c r="J297" s="4"/>
      <c r="K297" s="4"/>
      <c r="L297" s="4"/>
      <c r="M297" s="4"/>
    </row>
    <row r="298" spans="1:13" ht="60" hidden="1">
      <c r="A298" s="596" t="s">
        <v>730</v>
      </c>
      <c r="B298" s="23" t="s">
        <v>731</v>
      </c>
      <c r="C298" s="41" t="s">
        <v>2472</v>
      </c>
      <c r="D298" s="477"/>
      <c r="E298" s="15" t="s">
        <v>653</v>
      </c>
      <c r="F298" s="41" t="s">
        <v>2473</v>
      </c>
      <c r="G298" s="44"/>
      <c r="J298" s="4"/>
      <c r="K298" s="4"/>
      <c r="L298" s="4"/>
      <c r="M298" s="4"/>
    </row>
    <row r="299" spans="1:13" ht="36" customHeight="1">
      <c r="A299" s="351" t="s">
        <v>1784</v>
      </c>
      <c r="B299" s="1366" t="s">
        <v>94</v>
      </c>
      <c r="C299" s="1458"/>
      <c r="D299" s="1458"/>
      <c r="E299" s="1458"/>
      <c r="F299" s="1458"/>
      <c r="G299" s="1459"/>
      <c r="H299" s="22">
        <f>SUM(D300:D304)</f>
        <v>1</v>
      </c>
      <c r="I299" s="22">
        <f>COUNT(D300:D304)*2</f>
        <v>2</v>
      </c>
    </row>
    <row r="300" spans="1:13" ht="31.5">
      <c r="A300" s="308" t="s">
        <v>1785</v>
      </c>
      <c r="B300" s="92" t="s">
        <v>733</v>
      </c>
      <c r="C300" s="34" t="s">
        <v>2474</v>
      </c>
      <c r="D300" s="473">
        <v>1</v>
      </c>
      <c r="E300" s="21" t="s">
        <v>377</v>
      </c>
      <c r="F300" s="19"/>
      <c r="G300" s="44"/>
    </row>
    <row r="301" spans="1:13" ht="30" hidden="1">
      <c r="A301" s="595"/>
      <c r="B301" s="92"/>
      <c r="C301" s="41" t="s">
        <v>2475</v>
      </c>
      <c r="D301" s="473"/>
      <c r="E301" s="21" t="s">
        <v>377</v>
      </c>
      <c r="F301" s="19"/>
      <c r="G301" s="44"/>
      <c r="J301" s="4"/>
      <c r="K301" s="4"/>
      <c r="L301" s="4"/>
      <c r="M301" s="4"/>
    </row>
    <row r="302" spans="1:13" ht="45" hidden="1">
      <c r="A302" s="595"/>
      <c r="B302" s="92"/>
      <c r="C302" s="41" t="s">
        <v>2476</v>
      </c>
      <c r="D302" s="473"/>
      <c r="E302" s="21" t="s">
        <v>377</v>
      </c>
      <c r="F302" s="19"/>
      <c r="G302" s="44"/>
      <c r="J302" s="4"/>
      <c r="K302" s="4"/>
      <c r="L302" s="4"/>
      <c r="M302" s="4"/>
    </row>
    <row r="303" spans="1:13" ht="47.25" hidden="1">
      <c r="A303" s="595" t="s">
        <v>1788</v>
      </c>
      <c r="B303" s="92" t="s">
        <v>736</v>
      </c>
      <c r="C303" s="41" t="s">
        <v>2477</v>
      </c>
      <c r="D303" s="473"/>
      <c r="E303" s="21" t="s">
        <v>377</v>
      </c>
      <c r="F303" s="19"/>
      <c r="G303" s="44"/>
      <c r="J303" s="4"/>
      <c r="K303" s="4"/>
      <c r="L303" s="4"/>
      <c r="M303" s="4"/>
    </row>
    <row r="304" spans="1:13" ht="60" hidden="1">
      <c r="A304" s="576" t="s">
        <v>738</v>
      </c>
      <c r="B304" s="23" t="s">
        <v>739</v>
      </c>
      <c r="C304" s="41" t="s">
        <v>740</v>
      </c>
      <c r="D304" s="473"/>
      <c r="E304" s="21" t="s">
        <v>540</v>
      </c>
      <c r="F304" s="19"/>
      <c r="G304" s="44"/>
      <c r="J304" s="4"/>
      <c r="K304" s="4"/>
      <c r="L304" s="4"/>
      <c r="M304" s="4"/>
    </row>
    <row r="305" spans="1:13" ht="40.15" hidden="1" customHeight="1">
      <c r="A305" s="209" t="s">
        <v>93</v>
      </c>
      <c r="B305" s="1366" t="s">
        <v>92</v>
      </c>
      <c r="C305" s="1458"/>
      <c r="D305" s="1458"/>
      <c r="E305" s="1458"/>
      <c r="F305" s="1458"/>
      <c r="G305" s="1459"/>
      <c r="H305" s="81">
        <f>SUM(D306:D307)</f>
        <v>0</v>
      </c>
      <c r="I305" s="81">
        <f>COUNT(D306:D307)*2</f>
        <v>0</v>
      </c>
      <c r="J305" s="4"/>
      <c r="K305" s="4"/>
      <c r="L305" s="4"/>
      <c r="M305" s="4"/>
    </row>
    <row r="306" spans="1:13" ht="47.25" hidden="1">
      <c r="A306" s="20" t="s">
        <v>741</v>
      </c>
      <c r="B306" s="92" t="s">
        <v>742</v>
      </c>
      <c r="C306" s="19"/>
      <c r="D306" s="19"/>
      <c r="E306" s="21"/>
      <c r="F306" s="19"/>
      <c r="G306" s="19"/>
      <c r="H306" s="81"/>
      <c r="I306" s="81"/>
      <c r="J306" s="4"/>
      <c r="K306" s="4"/>
      <c r="L306" s="4"/>
      <c r="M306" s="4"/>
    </row>
    <row r="307" spans="1:13" ht="47.25" hidden="1">
      <c r="A307" s="20" t="s">
        <v>743</v>
      </c>
      <c r="B307" s="92" t="s">
        <v>744</v>
      </c>
      <c r="C307" s="105"/>
      <c r="D307" s="19"/>
      <c r="E307" s="21"/>
      <c r="F307" s="19"/>
      <c r="G307" s="19"/>
      <c r="H307" s="81"/>
      <c r="I307" s="81"/>
      <c r="J307" s="4"/>
      <c r="K307" s="4"/>
      <c r="L307" s="4"/>
      <c r="M307" s="4"/>
    </row>
    <row r="308" spans="1:13" ht="40.15" hidden="1" customHeight="1">
      <c r="A308" s="210" t="s">
        <v>91</v>
      </c>
      <c r="B308" s="1632" t="s">
        <v>90</v>
      </c>
      <c r="C308" s="1596"/>
      <c r="D308" s="1596"/>
      <c r="E308" s="1596"/>
      <c r="F308" s="1596"/>
      <c r="G308" s="1633"/>
      <c r="H308" s="81">
        <f>SUM(D309:D310)</f>
        <v>0</v>
      </c>
      <c r="I308" s="81">
        <f>COUNT(D309:D310)*2</f>
        <v>0</v>
      </c>
      <c r="J308" s="4"/>
      <c r="K308" s="4"/>
      <c r="L308" s="4"/>
      <c r="M308" s="4"/>
    </row>
    <row r="309" spans="1:13" ht="31.5" hidden="1">
      <c r="A309" s="20" t="s">
        <v>745</v>
      </c>
      <c r="B309" s="92" t="s">
        <v>746</v>
      </c>
      <c r="C309" s="19"/>
      <c r="D309" s="19"/>
      <c r="E309" s="21"/>
      <c r="F309" s="19"/>
      <c r="G309" s="19"/>
      <c r="H309" s="81"/>
      <c r="I309" s="81"/>
      <c r="J309" s="4"/>
      <c r="K309" s="4"/>
      <c r="L309" s="4"/>
      <c r="M309" s="4"/>
    </row>
    <row r="310" spans="1:13" ht="47.25" hidden="1">
      <c r="A310" s="20" t="s">
        <v>747</v>
      </c>
      <c r="B310" s="92" t="s">
        <v>748</v>
      </c>
      <c r="C310" s="19"/>
      <c r="D310" s="19"/>
      <c r="E310" s="21"/>
      <c r="F310" s="19"/>
      <c r="G310" s="19"/>
      <c r="H310" s="81"/>
      <c r="I310" s="81"/>
      <c r="J310" s="4"/>
      <c r="K310" s="4"/>
      <c r="L310" s="4"/>
      <c r="M310" s="4"/>
    </row>
    <row r="311" spans="1:13" ht="40.15" hidden="1" customHeight="1">
      <c r="A311" s="209" t="s">
        <v>1791</v>
      </c>
      <c r="B311" s="1366" t="s">
        <v>1792</v>
      </c>
      <c r="C311" s="1458"/>
      <c r="D311" s="1458"/>
      <c r="E311" s="1458"/>
      <c r="F311" s="1458"/>
      <c r="G311" s="1459"/>
      <c r="H311" s="81">
        <f>SUM(D312:D314)</f>
        <v>0</v>
      </c>
      <c r="I311" s="81">
        <f>COUNT(D312:D314)*2</f>
        <v>0</v>
      </c>
      <c r="J311" s="4"/>
      <c r="K311" s="4"/>
      <c r="L311" s="4"/>
      <c r="M311" s="4"/>
    </row>
    <row r="312" spans="1:13" ht="63" hidden="1">
      <c r="A312" s="20" t="s">
        <v>1793</v>
      </c>
      <c r="B312" s="92" t="s">
        <v>750</v>
      </c>
      <c r="C312" s="19"/>
      <c r="D312" s="19"/>
      <c r="E312" s="21"/>
      <c r="F312" s="19"/>
      <c r="G312" s="19"/>
      <c r="H312" s="81"/>
      <c r="I312" s="81"/>
      <c r="J312" s="4"/>
      <c r="K312" s="4"/>
      <c r="L312" s="4"/>
      <c r="M312" s="4"/>
    </row>
    <row r="313" spans="1:13" ht="63" hidden="1">
      <c r="A313" s="20" t="s">
        <v>752</v>
      </c>
      <c r="B313" s="92" t="s">
        <v>753</v>
      </c>
      <c r="C313" s="19"/>
      <c r="D313" s="19"/>
      <c r="E313" s="21"/>
      <c r="F313" s="19"/>
      <c r="G313" s="19"/>
      <c r="H313" s="81"/>
      <c r="I313" s="81"/>
      <c r="J313" s="4"/>
      <c r="K313" s="4"/>
      <c r="L313" s="4"/>
      <c r="M313" s="4"/>
    </row>
    <row r="314" spans="1:13" ht="47.25" hidden="1">
      <c r="A314" s="20" t="s">
        <v>1795</v>
      </c>
      <c r="B314" s="135" t="s">
        <v>755</v>
      </c>
      <c r="C314" s="19"/>
      <c r="D314" s="19"/>
      <c r="E314" s="21"/>
      <c r="F314" s="19"/>
      <c r="G314" s="19"/>
      <c r="H314" s="81"/>
      <c r="I314" s="81"/>
      <c r="J314" s="4"/>
      <c r="K314" s="4"/>
      <c r="L314" s="4"/>
      <c r="M314" s="4"/>
    </row>
    <row r="315" spans="1:13" ht="36" customHeight="1">
      <c r="A315" s="351" t="s">
        <v>1796</v>
      </c>
      <c r="B315" s="1366" t="s">
        <v>1797</v>
      </c>
      <c r="C315" s="1458"/>
      <c r="D315" s="1458"/>
      <c r="E315" s="1458"/>
      <c r="F315" s="1458"/>
      <c r="G315" s="1459"/>
      <c r="H315" s="22">
        <f>SUM(D316:D319)</f>
        <v>2</v>
      </c>
      <c r="I315" s="22">
        <f>COUNT(D316:D319)*2</f>
        <v>4</v>
      </c>
    </row>
    <row r="316" spans="1:13" ht="47.25" hidden="1">
      <c r="A316" s="595" t="s">
        <v>1798</v>
      </c>
      <c r="B316" s="92" t="s">
        <v>758</v>
      </c>
      <c r="C316" s="41" t="s">
        <v>2478</v>
      </c>
      <c r="D316" s="473"/>
      <c r="E316" s="21" t="s">
        <v>420</v>
      </c>
      <c r="F316" s="19"/>
      <c r="G316" s="44"/>
      <c r="J316" s="4"/>
      <c r="K316" s="4"/>
      <c r="L316" s="4"/>
      <c r="M316" s="4"/>
    </row>
    <row r="317" spans="1:13" ht="63">
      <c r="A317" s="308" t="s">
        <v>1799</v>
      </c>
      <c r="B317" s="92" t="s">
        <v>761</v>
      </c>
      <c r="C317" s="16" t="s">
        <v>762</v>
      </c>
      <c r="D317" s="473">
        <v>1</v>
      </c>
      <c r="E317" s="21" t="s">
        <v>653</v>
      </c>
      <c r="F317" s="16" t="s">
        <v>763</v>
      </c>
      <c r="G317" s="44"/>
    </row>
    <row r="318" spans="1:13" ht="30" hidden="1">
      <c r="A318" s="595"/>
      <c r="B318" s="92"/>
      <c r="C318" s="16" t="s">
        <v>764</v>
      </c>
      <c r="D318" s="473"/>
      <c r="E318" s="21" t="s">
        <v>420</v>
      </c>
      <c r="F318" s="21"/>
      <c r="G318" s="44"/>
      <c r="J318" s="4"/>
      <c r="K318" s="4"/>
      <c r="L318" s="4"/>
      <c r="M318" s="4"/>
    </row>
    <row r="319" spans="1:13" ht="63">
      <c r="A319" s="308" t="s">
        <v>1803</v>
      </c>
      <c r="B319" s="92" t="s">
        <v>766</v>
      </c>
      <c r="C319" s="34" t="s">
        <v>767</v>
      </c>
      <c r="D319" s="473">
        <v>1</v>
      </c>
      <c r="E319" s="21" t="s">
        <v>341</v>
      </c>
      <c r="F319" s="34"/>
      <c r="G319" s="44"/>
    </row>
    <row r="320" spans="1:13" ht="18.75" hidden="1">
      <c r="A320" s="576" t="s">
        <v>85</v>
      </c>
      <c r="B320" s="1366" t="s">
        <v>2479</v>
      </c>
      <c r="C320" s="1458"/>
      <c r="D320" s="1458"/>
      <c r="E320" s="1458"/>
      <c r="F320" s="1458"/>
      <c r="G320" s="1459"/>
      <c r="H320" s="22">
        <f>SUM(D321:D322)</f>
        <v>0</v>
      </c>
      <c r="I320" s="22">
        <f>COUNT(D321:D322)*2</f>
        <v>0</v>
      </c>
      <c r="J320" s="4"/>
      <c r="K320" s="4"/>
      <c r="L320" s="4"/>
      <c r="M320" s="4"/>
    </row>
    <row r="321" spans="1:13" ht="75" hidden="1">
      <c r="A321" s="576" t="s">
        <v>768</v>
      </c>
      <c r="B321" s="204" t="s">
        <v>769</v>
      </c>
      <c r="C321" s="41" t="s">
        <v>770</v>
      </c>
      <c r="D321" s="473"/>
      <c r="E321" s="21" t="s">
        <v>540</v>
      </c>
      <c r="F321" s="23" t="s">
        <v>771</v>
      </c>
      <c r="G321" s="44"/>
      <c r="J321" s="4"/>
      <c r="K321" s="4"/>
      <c r="L321" s="4"/>
      <c r="M321" s="4"/>
    </row>
    <row r="322" spans="1:13" ht="45" hidden="1">
      <c r="A322" s="20" t="s">
        <v>772</v>
      </c>
      <c r="B322" s="204" t="s">
        <v>773</v>
      </c>
      <c r="C322" s="19"/>
      <c r="D322" s="19"/>
      <c r="E322" s="21"/>
      <c r="F322" s="19"/>
      <c r="G322" s="19"/>
      <c r="H322" s="81"/>
      <c r="I322" s="81"/>
      <c r="J322" s="4"/>
      <c r="K322" s="4"/>
      <c r="L322" s="4"/>
      <c r="M322" s="4"/>
    </row>
    <row r="323" spans="1:13" ht="21">
      <c r="A323" s="335"/>
      <c r="B323" s="1452" t="s">
        <v>774</v>
      </c>
      <c r="C323" s="1452"/>
      <c r="D323" s="1452"/>
      <c r="E323" s="1452"/>
      <c r="F323" s="1452"/>
      <c r="G323" s="1454"/>
      <c r="H323" s="22">
        <f>H324+H332+H341+H352+H362+H365+H371+H383+H392+H406+H413+H417+H432+H441+H498+H402+H436+H448+H455+H467+H474+H485+H492</f>
        <v>32</v>
      </c>
      <c r="I323" s="22">
        <f>I324+I332+I341+I352+I362+I365+I371+I383+I392+I406+I413+I417+I432+I441+I498+I402+I436+I448+I455+I467+I474+I485+I492</f>
        <v>64</v>
      </c>
    </row>
    <row r="324" spans="1:13" ht="36" customHeight="1">
      <c r="A324" s="351" t="s">
        <v>1805</v>
      </c>
      <c r="B324" s="1366" t="s">
        <v>82</v>
      </c>
      <c r="C324" s="1458"/>
      <c r="D324" s="1458"/>
      <c r="E324" s="1458"/>
      <c r="F324" s="1458"/>
      <c r="G324" s="1459"/>
      <c r="H324" s="22">
        <f>SUM(D325:D331)</f>
        <v>2</v>
      </c>
      <c r="I324" s="22">
        <f>COUNT(D325:D331)*2</f>
        <v>4</v>
      </c>
    </row>
    <row r="325" spans="1:13" ht="47.25">
      <c r="A325" s="11" t="s">
        <v>1806</v>
      </c>
      <c r="B325" s="92" t="s">
        <v>776</v>
      </c>
      <c r="C325" s="16" t="s">
        <v>777</v>
      </c>
      <c r="D325" s="473">
        <v>1</v>
      </c>
      <c r="E325" s="123" t="s">
        <v>648</v>
      </c>
      <c r="G325" s="44"/>
    </row>
    <row r="326" spans="1:13" ht="45" hidden="1">
      <c r="A326" s="576"/>
      <c r="B326" s="92"/>
      <c r="C326" s="16" t="s">
        <v>778</v>
      </c>
      <c r="D326" s="473"/>
      <c r="E326" s="123" t="s">
        <v>648</v>
      </c>
      <c r="F326" s="16" t="s">
        <v>2480</v>
      </c>
      <c r="G326" s="44"/>
      <c r="J326" s="4"/>
      <c r="K326" s="4"/>
      <c r="L326" s="4"/>
      <c r="M326" s="4"/>
    </row>
    <row r="327" spans="1:13" ht="31.5" hidden="1">
      <c r="A327" s="20" t="s">
        <v>780</v>
      </c>
      <c r="B327" s="92" t="s">
        <v>781</v>
      </c>
      <c r="C327" s="92"/>
      <c r="D327" s="19"/>
      <c r="E327" s="21"/>
      <c r="F327" s="19"/>
      <c r="G327" s="19"/>
      <c r="H327" s="81"/>
      <c r="I327" s="81"/>
      <c r="J327" s="4"/>
      <c r="K327" s="4"/>
      <c r="L327" s="4"/>
      <c r="M327" s="4"/>
    </row>
    <row r="328" spans="1:13" ht="31.5" hidden="1">
      <c r="A328" s="595" t="s">
        <v>1809</v>
      </c>
      <c r="B328" s="92" t="s">
        <v>783</v>
      </c>
      <c r="C328" s="41" t="s">
        <v>2700</v>
      </c>
      <c r="D328" s="473"/>
      <c r="E328" s="513" t="s">
        <v>1745</v>
      </c>
      <c r="F328" s="19"/>
      <c r="G328" s="44"/>
      <c r="J328" s="4"/>
      <c r="K328" s="4"/>
      <c r="L328" s="4"/>
      <c r="M328" s="4"/>
    </row>
    <row r="329" spans="1:13" ht="30" hidden="1">
      <c r="A329" s="595"/>
      <c r="B329" s="92"/>
      <c r="C329" s="16" t="s">
        <v>787</v>
      </c>
      <c r="D329" s="473"/>
      <c r="E329" s="513" t="s">
        <v>1745</v>
      </c>
      <c r="F329" s="19"/>
      <c r="G329" s="44"/>
      <c r="J329" s="4"/>
      <c r="K329" s="4"/>
      <c r="L329" s="4"/>
      <c r="M329" s="4"/>
    </row>
    <row r="330" spans="1:13" ht="30" hidden="1">
      <c r="A330" s="595"/>
      <c r="B330" s="92"/>
      <c r="C330" s="16" t="s">
        <v>789</v>
      </c>
      <c r="D330" s="473"/>
      <c r="E330" s="29" t="s">
        <v>648</v>
      </c>
      <c r="F330" s="19"/>
      <c r="G330" s="44"/>
      <c r="J330" s="4"/>
      <c r="K330" s="4"/>
      <c r="L330" s="4"/>
      <c r="M330" s="4"/>
    </row>
    <row r="331" spans="1:13" ht="63">
      <c r="A331" s="308" t="s">
        <v>1814</v>
      </c>
      <c r="B331" s="92" t="s">
        <v>795</v>
      </c>
      <c r="C331" s="34" t="s">
        <v>2482</v>
      </c>
      <c r="D331" s="473">
        <v>1</v>
      </c>
      <c r="E331" s="123" t="s">
        <v>379</v>
      </c>
      <c r="F331" s="19"/>
      <c r="G331" s="44"/>
    </row>
    <row r="332" spans="1:13" ht="36" customHeight="1">
      <c r="A332" s="351" t="s">
        <v>1817</v>
      </c>
      <c r="B332" s="1366" t="s">
        <v>80</v>
      </c>
      <c r="C332" s="1458"/>
      <c r="D332" s="1458"/>
      <c r="E332" s="1458"/>
      <c r="F332" s="1458"/>
      <c r="G332" s="1459"/>
      <c r="H332" s="22">
        <f>SUM(D333:D340)</f>
        <v>2</v>
      </c>
      <c r="I332" s="22">
        <f>COUNT(D333:D340)*2</f>
        <v>4</v>
      </c>
    </row>
    <row r="333" spans="1:13" ht="75">
      <c r="A333" s="308" t="s">
        <v>1818</v>
      </c>
      <c r="B333" s="92" t="s">
        <v>798</v>
      </c>
      <c r="C333" s="34" t="s">
        <v>2702</v>
      </c>
      <c r="D333" s="473">
        <v>1</v>
      </c>
      <c r="E333" s="48" t="s">
        <v>653</v>
      </c>
      <c r="F333" s="23" t="s">
        <v>2484</v>
      </c>
      <c r="G333" s="44"/>
    </row>
    <row r="334" spans="1:13" ht="30" hidden="1">
      <c r="A334" s="595"/>
      <c r="B334" s="92"/>
      <c r="C334" s="41" t="s">
        <v>2703</v>
      </c>
      <c r="D334" s="473"/>
      <c r="E334" s="21" t="s">
        <v>648</v>
      </c>
      <c r="F334" s="19"/>
      <c r="G334" s="44"/>
      <c r="J334" s="4"/>
      <c r="K334" s="4"/>
      <c r="L334" s="4"/>
      <c r="M334" s="4"/>
    </row>
    <row r="335" spans="1:13" ht="45" hidden="1">
      <c r="A335" s="595"/>
      <c r="B335" s="92"/>
      <c r="C335" s="41" t="s">
        <v>2486</v>
      </c>
      <c r="D335" s="473"/>
      <c r="E335" s="21" t="s">
        <v>648</v>
      </c>
      <c r="F335" s="19"/>
      <c r="G335" s="44"/>
      <c r="J335" s="4"/>
      <c r="K335" s="4"/>
      <c r="L335" s="4"/>
      <c r="M335" s="4"/>
    </row>
    <row r="336" spans="1:13" ht="30" hidden="1">
      <c r="A336" s="595"/>
      <c r="B336" s="92"/>
      <c r="C336" s="197" t="s">
        <v>2704</v>
      </c>
      <c r="D336" s="473"/>
      <c r="E336" s="21" t="s">
        <v>648</v>
      </c>
      <c r="F336" s="19"/>
      <c r="G336" s="44"/>
      <c r="J336" s="4"/>
      <c r="K336" s="4"/>
      <c r="L336" s="4"/>
      <c r="M336" s="4"/>
    </row>
    <row r="337" spans="1:13" ht="60" hidden="1">
      <c r="A337" s="595"/>
      <c r="B337" s="92"/>
      <c r="C337" s="18" t="s">
        <v>801</v>
      </c>
      <c r="D337" s="473"/>
      <c r="E337" s="247" t="s">
        <v>653</v>
      </c>
      <c r="F337" s="19"/>
      <c r="G337" s="44"/>
      <c r="J337" s="4"/>
      <c r="K337" s="4"/>
      <c r="L337" s="4"/>
      <c r="M337" s="4"/>
    </row>
    <row r="338" spans="1:13" ht="45" hidden="1">
      <c r="A338" s="595"/>
      <c r="B338" s="92"/>
      <c r="C338" s="18" t="s">
        <v>802</v>
      </c>
      <c r="D338" s="473"/>
      <c r="E338" s="15" t="s">
        <v>648</v>
      </c>
      <c r="F338" s="19"/>
      <c r="G338" s="44"/>
      <c r="J338" s="4"/>
      <c r="K338" s="4"/>
      <c r="L338" s="4"/>
      <c r="M338" s="4"/>
    </row>
    <row r="339" spans="1:13" ht="47.25">
      <c r="A339" s="308" t="s">
        <v>1828</v>
      </c>
      <c r="B339" s="92" t="s">
        <v>804</v>
      </c>
      <c r="C339" s="34" t="s">
        <v>2490</v>
      </c>
      <c r="D339" s="473">
        <v>1</v>
      </c>
      <c r="E339" s="174" t="s">
        <v>851</v>
      </c>
      <c r="F339" s="19"/>
      <c r="G339" s="44"/>
    </row>
    <row r="340" spans="1:13" ht="45" hidden="1">
      <c r="A340" s="595"/>
      <c r="B340" s="92"/>
      <c r="C340" s="41" t="s">
        <v>2491</v>
      </c>
      <c r="D340" s="473"/>
      <c r="E340" s="15" t="s">
        <v>851</v>
      </c>
      <c r="F340" s="19"/>
      <c r="G340" s="44"/>
      <c r="J340" s="4"/>
      <c r="K340" s="4"/>
      <c r="L340" s="4"/>
      <c r="M340" s="4"/>
    </row>
    <row r="341" spans="1:13" ht="36" customHeight="1">
      <c r="A341" s="351" t="s">
        <v>1831</v>
      </c>
      <c r="B341" s="1366" t="s">
        <v>1832</v>
      </c>
      <c r="C341" s="1458"/>
      <c r="D341" s="1458"/>
      <c r="E341" s="1458"/>
      <c r="F341" s="1458"/>
      <c r="G341" s="1459"/>
      <c r="H341" s="22">
        <f>SUM(D342:D351)</f>
        <v>3</v>
      </c>
      <c r="I341" s="22">
        <f>COUNT(D342:D351)*2</f>
        <v>6</v>
      </c>
    </row>
    <row r="342" spans="1:13" ht="63">
      <c r="A342" s="308" t="s">
        <v>1833</v>
      </c>
      <c r="B342" s="92" t="s">
        <v>1834</v>
      </c>
      <c r="C342" s="34" t="s">
        <v>4173</v>
      </c>
      <c r="D342" s="473">
        <v>1</v>
      </c>
      <c r="E342" s="13" t="s">
        <v>540</v>
      </c>
      <c r="F342" s="19"/>
      <c r="G342" s="44"/>
    </row>
    <row r="343" spans="1:13" ht="63">
      <c r="A343" s="308"/>
      <c r="B343" s="92"/>
      <c r="C343" s="12" t="s">
        <v>1837</v>
      </c>
      <c r="D343" s="473">
        <v>1</v>
      </c>
      <c r="E343" s="13" t="s">
        <v>653</v>
      </c>
      <c r="F343" s="19"/>
      <c r="G343" s="44"/>
    </row>
    <row r="344" spans="1:13" ht="75">
      <c r="A344" s="308" t="s">
        <v>1839</v>
      </c>
      <c r="B344" s="23" t="s">
        <v>1840</v>
      </c>
      <c r="C344" s="34" t="s">
        <v>813</v>
      </c>
      <c r="D344" s="473">
        <v>1</v>
      </c>
      <c r="E344" s="13" t="s">
        <v>653</v>
      </c>
      <c r="F344" s="19"/>
      <c r="G344" s="44"/>
    </row>
    <row r="345" spans="1:13" ht="30" hidden="1">
      <c r="A345" s="597"/>
      <c r="B345" s="92"/>
      <c r="C345" s="41" t="s">
        <v>816</v>
      </c>
      <c r="D345" s="473"/>
      <c r="E345" s="18" t="s">
        <v>653</v>
      </c>
      <c r="F345" s="19"/>
      <c r="G345" s="44"/>
      <c r="J345" s="4"/>
      <c r="K345" s="4"/>
      <c r="L345" s="4"/>
      <c r="M345" s="4"/>
    </row>
    <row r="346" spans="1:13" ht="30" hidden="1">
      <c r="A346" s="597"/>
      <c r="B346" s="92"/>
      <c r="C346" s="41" t="s">
        <v>817</v>
      </c>
      <c r="D346" s="473"/>
      <c r="E346" s="18" t="s">
        <v>540</v>
      </c>
      <c r="F346" s="19"/>
      <c r="G346" s="44"/>
      <c r="J346" s="4"/>
      <c r="K346" s="4"/>
      <c r="L346" s="4"/>
      <c r="M346" s="4"/>
    </row>
    <row r="347" spans="1:13" ht="30" hidden="1">
      <c r="A347" s="597"/>
      <c r="B347" s="19"/>
      <c r="C347" s="41" t="s">
        <v>818</v>
      </c>
      <c r="D347" s="473"/>
      <c r="E347" s="18" t="s">
        <v>648</v>
      </c>
      <c r="F347" s="19"/>
      <c r="G347" s="44"/>
      <c r="J347" s="4"/>
      <c r="K347" s="4"/>
      <c r="L347" s="4"/>
      <c r="M347" s="4"/>
    </row>
    <row r="348" spans="1:13" ht="31.5" hidden="1">
      <c r="A348" s="597"/>
      <c r="B348" s="19"/>
      <c r="C348" s="195" t="s">
        <v>819</v>
      </c>
      <c r="D348" s="473"/>
      <c r="E348" s="36" t="s">
        <v>540</v>
      </c>
      <c r="F348" s="23" t="s">
        <v>821</v>
      </c>
      <c r="G348" s="44"/>
      <c r="J348" s="4"/>
      <c r="K348" s="4"/>
      <c r="L348" s="4"/>
      <c r="M348" s="4"/>
    </row>
    <row r="349" spans="1:13" ht="31.5" hidden="1">
      <c r="A349" s="597"/>
      <c r="B349" s="19"/>
      <c r="C349" s="195" t="s">
        <v>2494</v>
      </c>
      <c r="D349" s="473"/>
      <c r="E349" s="29" t="s">
        <v>648</v>
      </c>
      <c r="F349" s="23"/>
      <c r="G349" s="44"/>
      <c r="J349" s="4"/>
      <c r="K349" s="4"/>
      <c r="L349" s="4"/>
      <c r="M349" s="4"/>
    </row>
    <row r="350" spans="1:13" ht="31.5" hidden="1">
      <c r="A350" s="595" t="s">
        <v>1854</v>
      </c>
      <c r="B350" s="92" t="s">
        <v>823</v>
      </c>
      <c r="C350" s="41" t="s">
        <v>2495</v>
      </c>
      <c r="D350" s="473"/>
      <c r="E350" s="21" t="s">
        <v>653</v>
      </c>
      <c r="F350" s="19"/>
      <c r="G350" s="44"/>
      <c r="J350" s="4"/>
      <c r="K350" s="4"/>
      <c r="L350" s="4"/>
      <c r="M350" s="4"/>
    </row>
    <row r="351" spans="1:13" ht="47.25" hidden="1">
      <c r="A351" s="20" t="s">
        <v>825</v>
      </c>
      <c r="B351" s="92" t="s">
        <v>1857</v>
      </c>
      <c r="C351" s="19"/>
      <c r="D351" s="19"/>
      <c r="E351" s="21"/>
      <c r="F351" s="19"/>
      <c r="G351" s="19"/>
      <c r="H351" s="81"/>
      <c r="I351" s="81"/>
      <c r="J351" s="4"/>
      <c r="K351" s="4"/>
      <c r="L351" s="4"/>
      <c r="M351" s="4"/>
    </row>
    <row r="352" spans="1:13" ht="36" customHeight="1">
      <c r="A352" s="351" t="s">
        <v>1858</v>
      </c>
      <c r="B352" s="1366" t="s">
        <v>76</v>
      </c>
      <c r="C352" s="1458"/>
      <c r="D352" s="1458"/>
      <c r="E352" s="1458"/>
      <c r="F352" s="1458"/>
      <c r="G352" s="1459"/>
      <c r="H352" s="22">
        <f>SUM(D353:D361)</f>
        <v>5</v>
      </c>
      <c r="I352" s="22">
        <f>COUNT(D353:D361)*2</f>
        <v>10</v>
      </c>
    </row>
    <row r="353" spans="1:13" ht="47.25" hidden="1">
      <c r="A353" s="595" t="s">
        <v>1859</v>
      </c>
      <c r="B353" s="92" t="s">
        <v>828</v>
      </c>
      <c r="C353" s="16" t="s">
        <v>829</v>
      </c>
      <c r="D353" s="482"/>
      <c r="E353" s="21" t="s">
        <v>379</v>
      </c>
      <c r="F353" s="16" t="s">
        <v>830</v>
      </c>
      <c r="G353" s="44"/>
      <c r="J353" s="4"/>
      <c r="K353" s="4"/>
      <c r="L353" s="4"/>
      <c r="M353" s="4"/>
    </row>
    <row r="354" spans="1:13" ht="60">
      <c r="A354" s="308" t="s">
        <v>1861</v>
      </c>
      <c r="B354" s="23" t="s">
        <v>832</v>
      </c>
      <c r="C354" s="12" t="s">
        <v>833</v>
      </c>
      <c r="D354" s="435">
        <v>1</v>
      </c>
      <c r="E354" s="21" t="s">
        <v>648</v>
      </c>
      <c r="F354" s="16" t="s">
        <v>834</v>
      </c>
      <c r="G354" s="44"/>
    </row>
    <row r="355" spans="1:13" ht="47.25" hidden="1">
      <c r="A355" s="595"/>
      <c r="B355" s="23"/>
      <c r="C355" s="12" t="s">
        <v>2497</v>
      </c>
      <c r="D355" s="482"/>
      <c r="E355" s="21" t="s">
        <v>540</v>
      </c>
      <c r="F355" s="16" t="s">
        <v>836</v>
      </c>
      <c r="G355" s="44"/>
      <c r="J355" s="4"/>
      <c r="K355" s="4"/>
      <c r="L355" s="4"/>
      <c r="M355" s="4"/>
    </row>
    <row r="356" spans="1:13" ht="47.25">
      <c r="A356" s="308" t="s">
        <v>1863</v>
      </c>
      <c r="B356" s="92" t="s">
        <v>838</v>
      </c>
      <c r="C356" s="16" t="s">
        <v>839</v>
      </c>
      <c r="D356" s="435">
        <v>1</v>
      </c>
      <c r="E356" s="21" t="s">
        <v>540</v>
      </c>
      <c r="F356" s="19"/>
      <c r="G356" s="44"/>
    </row>
    <row r="357" spans="1:13" ht="30">
      <c r="A357" s="308"/>
      <c r="C357" s="16" t="s">
        <v>840</v>
      </c>
      <c r="D357" s="435">
        <v>1</v>
      </c>
      <c r="E357" s="21" t="s">
        <v>648</v>
      </c>
      <c r="F357" s="19"/>
      <c r="G357" s="44"/>
    </row>
    <row r="358" spans="1:13" hidden="1">
      <c r="A358" s="595"/>
      <c r="C358" s="16" t="s">
        <v>841</v>
      </c>
      <c r="D358" s="482"/>
      <c r="E358" s="21" t="s">
        <v>540</v>
      </c>
      <c r="F358" s="19"/>
      <c r="G358" s="44"/>
      <c r="J358" s="4"/>
      <c r="K358" s="4"/>
      <c r="L358" s="4"/>
      <c r="M358" s="4"/>
    </row>
    <row r="359" spans="1:13" ht="30">
      <c r="A359" s="308" t="s">
        <v>1865</v>
      </c>
      <c r="B359" s="92" t="s">
        <v>843</v>
      </c>
      <c r="C359" s="16" t="s">
        <v>844</v>
      </c>
      <c r="D359" s="435">
        <v>1</v>
      </c>
      <c r="E359" s="21" t="s">
        <v>653</v>
      </c>
      <c r="F359" s="16" t="s">
        <v>845</v>
      </c>
      <c r="G359" s="44"/>
    </row>
    <row r="360" spans="1:13" ht="31.5">
      <c r="A360" s="308" t="s">
        <v>1866</v>
      </c>
      <c r="B360" s="92" t="s">
        <v>847</v>
      </c>
      <c r="C360" s="214" t="s">
        <v>848</v>
      </c>
      <c r="D360" s="435">
        <v>1</v>
      </c>
      <c r="E360" s="21" t="s">
        <v>653</v>
      </c>
      <c r="F360" s="16" t="s">
        <v>849</v>
      </c>
      <c r="G360" s="44"/>
    </row>
    <row r="361" spans="1:13" ht="31.5" hidden="1">
      <c r="A361" s="595"/>
      <c r="B361" s="92"/>
      <c r="C361" s="12" t="s">
        <v>850</v>
      </c>
      <c r="D361" s="482"/>
      <c r="E361" s="21" t="s">
        <v>653</v>
      </c>
      <c r="F361" s="16"/>
      <c r="G361" s="44"/>
      <c r="J361" s="4"/>
      <c r="K361" s="4"/>
      <c r="L361" s="4"/>
      <c r="M361" s="4"/>
    </row>
    <row r="362" spans="1:13" ht="36" customHeight="1">
      <c r="A362" s="351" t="s">
        <v>1868</v>
      </c>
      <c r="B362" s="1632" t="s">
        <v>1869</v>
      </c>
      <c r="C362" s="1596"/>
      <c r="D362" s="1596"/>
      <c r="E362" s="1596"/>
      <c r="F362" s="1596"/>
      <c r="G362" s="1633"/>
      <c r="H362" s="22">
        <f>SUM(D363:D364)</f>
        <v>2</v>
      </c>
      <c r="I362" s="22">
        <f>COUNT(D363:D364)*2</f>
        <v>4</v>
      </c>
    </row>
    <row r="363" spans="1:13" ht="60">
      <c r="A363" s="11" t="s">
        <v>1870</v>
      </c>
      <c r="B363" s="23" t="s">
        <v>854</v>
      </c>
      <c r="C363" s="126" t="s">
        <v>855</v>
      </c>
      <c r="D363" s="435">
        <v>1</v>
      </c>
      <c r="E363" s="21" t="s">
        <v>379</v>
      </c>
      <c r="F363" s="16" t="s">
        <v>856</v>
      </c>
      <c r="G363" s="44"/>
    </row>
    <row r="364" spans="1:13" ht="45">
      <c r="A364" s="308" t="s">
        <v>1872</v>
      </c>
      <c r="B364" s="23" t="s">
        <v>858</v>
      </c>
      <c r="C364" s="16" t="s">
        <v>2708</v>
      </c>
      <c r="D364" s="435">
        <v>1</v>
      </c>
      <c r="E364" s="21" t="s">
        <v>379</v>
      </c>
      <c r="F364" s="16"/>
      <c r="G364" s="44"/>
    </row>
    <row r="365" spans="1:13" ht="36" customHeight="1">
      <c r="A365" s="351" t="s">
        <v>1875</v>
      </c>
      <c r="B365" s="1366" t="s">
        <v>1876</v>
      </c>
      <c r="C365" s="1458"/>
      <c r="D365" s="1458"/>
      <c r="E365" s="1458"/>
      <c r="F365" s="1458"/>
      <c r="G365" s="1459"/>
      <c r="H365" s="22">
        <f>SUM(D366:D370)</f>
        <v>2</v>
      </c>
      <c r="I365" s="22">
        <f>COUNT(D366:D370)*2</f>
        <v>4</v>
      </c>
    </row>
    <row r="366" spans="1:13" ht="45">
      <c r="A366" s="308" t="s">
        <v>1877</v>
      </c>
      <c r="B366" s="23" t="s">
        <v>1878</v>
      </c>
      <c r="C366" s="34" t="s">
        <v>2499</v>
      </c>
      <c r="D366" s="473">
        <v>1</v>
      </c>
      <c r="E366" s="21" t="s">
        <v>648</v>
      </c>
      <c r="F366" s="19"/>
      <c r="G366" s="44"/>
    </row>
    <row r="367" spans="1:13" ht="69" customHeight="1">
      <c r="A367" s="308" t="s">
        <v>1881</v>
      </c>
      <c r="B367" s="23" t="s">
        <v>864</v>
      </c>
      <c r="C367" s="23" t="s">
        <v>865</v>
      </c>
      <c r="D367" s="473">
        <v>1</v>
      </c>
      <c r="E367" s="21" t="s">
        <v>648</v>
      </c>
      <c r="F367" s="34"/>
      <c r="G367" s="44"/>
    </row>
    <row r="368" spans="1:13" ht="30" hidden="1">
      <c r="A368" s="595"/>
      <c r="B368" s="23"/>
      <c r="C368" s="16" t="s">
        <v>866</v>
      </c>
      <c r="D368" s="473"/>
      <c r="E368" s="21" t="s">
        <v>540</v>
      </c>
      <c r="F368" s="41"/>
      <c r="G368" s="44"/>
      <c r="J368" s="4"/>
      <c r="K368" s="4"/>
      <c r="L368" s="4"/>
      <c r="M368" s="4"/>
    </row>
    <row r="369" spans="1:13" ht="30" hidden="1">
      <c r="A369" s="595"/>
      <c r="B369" s="23"/>
      <c r="C369" s="16" t="s">
        <v>867</v>
      </c>
      <c r="D369" s="473"/>
      <c r="E369" s="21" t="s">
        <v>648</v>
      </c>
      <c r="F369" s="41"/>
      <c r="G369" s="44"/>
      <c r="J369" s="4"/>
      <c r="K369" s="4"/>
      <c r="L369" s="4"/>
      <c r="M369" s="4"/>
    </row>
    <row r="370" spans="1:13" ht="33" hidden="1" customHeight="1">
      <c r="A370" s="595"/>
      <c r="B370" s="23"/>
      <c r="C370" s="16" t="s">
        <v>2500</v>
      </c>
      <c r="D370" s="473"/>
      <c r="E370" s="21" t="s">
        <v>271</v>
      </c>
      <c r="F370" s="41"/>
      <c r="G370" s="44"/>
      <c r="J370" s="4"/>
      <c r="K370" s="4"/>
      <c r="L370" s="4"/>
      <c r="M370" s="4"/>
    </row>
    <row r="371" spans="1:13" ht="36" customHeight="1">
      <c r="A371" s="351" t="s">
        <v>1885</v>
      </c>
      <c r="B371" s="1366" t="s">
        <v>1886</v>
      </c>
      <c r="C371" s="1458"/>
      <c r="D371" s="1458"/>
      <c r="E371" s="1458"/>
      <c r="F371" s="1458"/>
      <c r="G371" s="1459"/>
      <c r="H371" s="22">
        <f>SUM(D372:D382)</f>
        <v>4</v>
      </c>
      <c r="I371" s="22">
        <f>COUNT(D372:D382)*2</f>
        <v>8</v>
      </c>
    </row>
    <row r="372" spans="1:13" ht="75">
      <c r="A372" s="308" t="s">
        <v>1887</v>
      </c>
      <c r="B372" s="217" t="s">
        <v>1888</v>
      </c>
      <c r="C372" s="16" t="s">
        <v>871</v>
      </c>
      <c r="D372" s="435">
        <v>1</v>
      </c>
      <c r="E372" s="21" t="s">
        <v>271</v>
      </c>
      <c r="F372" s="16" t="s">
        <v>2709</v>
      </c>
      <c r="G372" s="44"/>
    </row>
    <row r="373" spans="1:13" ht="60" hidden="1">
      <c r="A373" s="595"/>
      <c r="B373" s="217"/>
      <c r="C373" s="16" t="s">
        <v>873</v>
      </c>
      <c r="D373" s="435"/>
      <c r="E373" s="21" t="s">
        <v>540</v>
      </c>
      <c r="F373" s="16" t="s">
        <v>874</v>
      </c>
      <c r="G373" s="44"/>
      <c r="J373" s="4"/>
      <c r="K373" s="4"/>
      <c r="L373" s="4"/>
      <c r="M373" s="4"/>
    </row>
    <row r="374" spans="1:13" ht="60" hidden="1">
      <c r="A374" s="595"/>
      <c r="B374" s="217"/>
      <c r="C374" s="16" t="s">
        <v>875</v>
      </c>
      <c r="D374" s="435"/>
      <c r="E374" s="21" t="s">
        <v>540</v>
      </c>
      <c r="F374" s="16" t="s">
        <v>876</v>
      </c>
      <c r="G374" s="44"/>
      <c r="J374" s="4"/>
      <c r="K374" s="4"/>
      <c r="L374" s="4"/>
      <c r="M374" s="4"/>
    </row>
    <row r="375" spans="1:13" ht="47.25">
      <c r="A375" s="308" t="s">
        <v>1891</v>
      </c>
      <c r="B375" s="92" t="s">
        <v>878</v>
      </c>
      <c r="C375" s="12" t="s">
        <v>879</v>
      </c>
      <c r="D375" s="435">
        <v>1</v>
      </c>
      <c r="E375" s="21" t="s">
        <v>648</v>
      </c>
      <c r="F375" s="19"/>
      <c r="G375" s="44"/>
    </row>
    <row r="376" spans="1:13" ht="45" hidden="1">
      <c r="A376" s="595"/>
      <c r="B376" s="92"/>
      <c r="C376" s="16" t="s">
        <v>880</v>
      </c>
      <c r="D376" s="435"/>
      <c r="E376" s="21" t="s">
        <v>653</v>
      </c>
      <c r="F376" s="19"/>
      <c r="G376" s="44"/>
      <c r="J376" s="4"/>
      <c r="K376" s="4"/>
      <c r="L376" s="4"/>
      <c r="M376" s="4"/>
    </row>
    <row r="377" spans="1:13" ht="47.25" hidden="1">
      <c r="A377" s="595" t="s">
        <v>1893</v>
      </c>
      <c r="B377" s="92" t="s">
        <v>882</v>
      </c>
      <c r="C377" s="218" t="s">
        <v>883</v>
      </c>
      <c r="D377" s="435"/>
      <c r="E377" s="21" t="s">
        <v>379</v>
      </c>
      <c r="F377" s="16"/>
      <c r="G377" s="44"/>
      <c r="J377" s="4"/>
      <c r="K377" s="4"/>
      <c r="L377" s="4"/>
      <c r="M377" s="4"/>
    </row>
    <row r="378" spans="1:13" ht="45" hidden="1">
      <c r="A378" s="595"/>
      <c r="B378" s="92"/>
      <c r="C378" s="16" t="s">
        <v>884</v>
      </c>
      <c r="D378" s="435"/>
      <c r="E378" s="21" t="s">
        <v>341</v>
      </c>
      <c r="F378" s="16" t="s">
        <v>2710</v>
      </c>
      <c r="G378" s="44"/>
      <c r="J378" s="4"/>
      <c r="K378" s="4"/>
      <c r="L378" s="4"/>
      <c r="M378" s="4"/>
    </row>
    <row r="379" spans="1:13" ht="45" hidden="1">
      <c r="A379" s="595"/>
      <c r="B379" s="92"/>
      <c r="C379" s="16" t="s">
        <v>886</v>
      </c>
      <c r="D379" s="435"/>
      <c r="E379" s="21" t="s">
        <v>341</v>
      </c>
      <c r="F379" s="23" t="s">
        <v>887</v>
      </c>
      <c r="G379" s="44"/>
      <c r="J379" s="4"/>
      <c r="K379" s="4"/>
      <c r="L379" s="4"/>
      <c r="M379" s="4"/>
    </row>
    <row r="380" spans="1:13" ht="30">
      <c r="A380" s="308"/>
      <c r="B380" s="92"/>
      <c r="C380" s="16" t="s">
        <v>888</v>
      </c>
      <c r="D380" s="435">
        <v>1</v>
      </c>
      <c r="E380" s="21" t="s">
        <v>653</v>
      </c>
      <c r="F380" s="16"/>
      <c r="G380" s="44"/>
    </row>
    <row r="381" spans="1:13" ht="60">
      <c r="A381" s="308" t="s">
        <v>1896</v>
      </c>
      <c r="B381" s="92" t="s">
        <v>890</v>
      </c>
      <c r="C381" s="34" t="s">
        <v>891</v>
      </c>
      <c r="D381" s="435">
        <v>1</v>
      </c>
      <c r="E381" s="21" t="s">
        <v>271</v>
      </c>
      <c r="F381" s="19"/>
      <c r="G381" s="44"/>
    </row>
    <row r="382" spans="1:13" ht="45" hidden="1">
      <c r="A382" s="595" t="s">
        <v>1899</v>
      </c>
      <c r="B382" s="92" t="s">
        <v>893</v>
      </c>
      <c r="C382" s="16" t="s">
        <v>894</v>
      </c>
      <c r="D382" s="435"/>
      <c r="E382" s="21"/>
      <c r="F382" s="19"/>
      <c r="G382" s="44"/>
      <c r="J382" s="4"/>
      <c r="K382" s="4"/>
      <c r="L382" s="4"/>
      <c r="M382" s="4"/>
    </row>
    <row r="383" spans="1:13" ht="36" customHeight="1">
      <c r="A383" s="351" t="s">
        <v>1900</v>
      </c>
      <c r="B383" s="1366" t="s">
        <v>1901</v>
      </c>
      <c r="C383" s="1458"/>
      <c r="D383" s="1458"/>
      <c r="E383" s="1458"/>
      <c r="F383" s="1458"/>
      <c r="G383" s="1459"/>
      <c r="H383" s="22">
        <f>SUM(D384:D391)</f>
        <v>3</v>
      </c>
      <c r="I383" s="22">
        <f>COUNT(D384:D391)*2</f>
        <v>6</v>
      </c>
    </row>
    <row r="384" spans="1:13" ht="47.25" hidden="1">
      <c r="A384" s="595" t="s">
        <v>1902</v>
      </c>
      <c r="B384" s="92" t="s">
        <v>897</v>
      </c>
      <c r="C384" s="41" t="s">
        <v>899</v>
      </c>
      <c r="D384" s="473"/>
      <c r="E384" s="21" t="s">
        <v>648</v>
      </c>
      <c r="F384" s="19"/>
      <c r="G384" s="44"/>
      <c r="J384" s="4"/>
      <c r="K384" s="4"/>
      <c r="L384" s="4"/>
      <c r="M384" s="4"/>
    </row>
    <row r="385" spans="1:13" ht="47.25">
      <c r="A385" s="308" t="s">
        <v>1905</v>
      </c>
      <c r="B385" s="92" t="s">
        <v>901</v>
      </c>
      <c r="C385" s="16" t="s">
        <v>902</v>
      </c>
      <c r="D385" s="473">
        <v>1</v>
      </c>
      <c r="E385" s="21" t="s">
        <v>648</v>
      </c>
      <c r="F385" s="16" t="s">
        <v>3643</v>
      </c>
      <c r="G385" s="44"/>
    </row>
    <row r="386" spans="1:13" ht="31.5" hidden="1">
      <c r="A386" s="595" t="s">
        <v>1907</v>
      </c>
      <c r="B386" s="92" t="s">
        <v>905</v>
      </c>
      <c r="C386" s="16" t="s">
        <v>906</v>
      </c>
      <c r="D386" s="473"/>
      <c r="E386" s="21" t="s">
        <v>648</v>
      </c>
      <c r="F386" s="16" t="s">
        <v>907</v>
      </c>
      <c r="G386" s="44"/>
      <c r="J386" s="4"/>
      <c r="K386" s="4"/>
      <c r="L386" s="4"/>
      <c r="M386" s="4"/>
    </row>
    <row r="387" spans="1:13" ht="31.5" hidden="1">
      <c r="A387" s="595" t="s">
        <v>1908</v>
      </c>
      <c r="B387" s="135" t="s">
        <v>909</v>
      </c>
      <c r="C387" s="16" t="s">
        <v>910</v>
      </c>
      <c r="D387" s="473"/>
      <c r="E387" s="21" t="s">
        <v>648</v>
      </c>
      <c r="F387" s="16" t="s">
        <v>2504</v>
      </c>
      <c r="G387" s="44"/>
      <c r="J387" s="4"/>
      <c r="K387" s="4"/>
      <c r="L387" s="4"/>
      <c r="M387" s="4"/>
    </row>
    <row r="388" spans="1:13" ht="60">
      <c r="A388" s="308" t="s">
        <v>1913</v>
      </c>
      <c r="B388" s="92" t="s">
        <v>913</v>
      </c>
      <c r="C388" s="34" t="s">
        <v>2505</v>
      </c>
      <c r="D388" s="473">
        <v>1</v>
      </c>
      <c r="E388" s="21" t="s">
        <v>369</v>
      </c>
      <c r="F388" s="34" t="s">
        <v>2506</v>
      </c>
      <c r="G388" s="44"/>
    </row>
    <row r="389" spans="1:13" ht="120" hidden="1">
      <c r="A389" s="595" t="s">
        <v>1916</v>
      </c>
      <c r="B389" s="92" t="s">
        <v>917</v>
      </c>
      <c r="C389" s="41" t="s">
        <v>1917</v>
      </c>
      <c r="D389" s="473"/>
      <c r="E389" s="21" t="s">
        <v>648</v>
      </c>
      <c r="F389" s="41" t="s">
        <v>2717</v>
      </c>
      <c r="G389" s="44"/>
      <c r="J389" s="4"/>
      <c r="K389" s="4"/>
      <c r="L389" s="4"/>
      <c r="M389" s="4"/>
    </row>
    <row r="390" spans="1:13" ht="30">
      <c r="A390" s="308"/>
      <c r="B390" s="92"/>
      <c r="C390" s="34" t="s">
        <v>920</v>
      </c>
      <c r="D390" s="473">
        <v>1</v>
      </c>
      <c r="E390" s="21" t="s">
        <v>648</v>
      </c>
      <c r="F390" s="19"/>
      <c r="G390" s="44"/>
    </row>
    <row r="391" spans="1:13" ht="47.25" hidden="1">
      <c r="A391" s="576" t="s">
        <v>1920</v>
      </c>
      <c r="B391" s="92" t="s">
        <v>922</v>
      </c>
      <c r="C391" s="58" t="s">
        <v>2508</v>
      </c>
      <c r="D391" s="473"/>
      <c r="E391" s="21" t="s">
        <v>341</v>
      </c>
      <c r="F391" s="19"/>
      <c r="G391" s="44"/>
      <c r="J391" s="4"/>
      <c r="K391" s="4"/>
      <c r="L391" s="4"/>
      <c r="M391" s="4"/>
    </row>
    <row r="392" spans="1:13" ht="36" customHeight="1">
      <c r="A392" s="351" t="s">
        <v>1921</v>
      </c>
      <c r="B392" s="1366" t="s">
        <v>66</v>
      </c>
      <c r="C392" s="1458"/>
      <c r="D392" s="1458"/>
      <c r="E392" s="1458"/>
      <c r="F392" s="1458"/>
      <c r="G392" s="1459"/>
      <c r="H392" s="22">
        <f>SUM(D393:D401)</f>
        <v>2</v>
      </c>
      <c r="I392" s="22">
        <f>COUNT(D393:D401)*2</f>
        <v>4</v>
      </c>
    </row>
    <row r="393" spans="1:13" ht="31.5">
      <c r="A393" s="308" t="s">
        <v>1922</v>
      </c>
      <c r="B393" s="92" t="s">
        <v>925</v>
      </c>
      <c r="C393" s="16" t="s">
        <v>2509</v>
      </c>
      <c r="D393" s="473">
        <v>1</v>
      </c>
      <c r="E393" s="21" t="s">
        <v>540</v>
      </c>
      <c r="F393" s="19"/>
      <c r="G393" s="44"/>
    </row>
    <row r="394" spans="1:13" ht="45" hidden="1">
      <c r="A394" s="595"/>
      <c r="B394" s="92"/>
      <c r="C394" s="191" t="s">
        <v>928</v>
      </c>
      <c r="D394" s="473"/>
      <c r="E394" s="21" t="s">
        <v>540</v>
      </c>
      <c r="F394" s="19"/>
      <c r="G394" s="44"/>
      <c r="J394" s="4"/>
      <c r="K394" s="4"/>
      <c r="L394" s="4"/>
      <c r="M394" s="4"/>
    </row>
    <row r="395" spans="1:13" ht="30" hidden="1">
      <c r="A395" s="595"/>
      <c r="B395" s="92"/>
      <c r="C395" s="191" t="s">
        <v>929</v>
      </c>
      <c r="D395" s="473"/>
      <c r="E395" s="21" t="s">
        <v>432</v>
      </c>
      <c r="F395" s="19"/>
      <c r="G395" s="44"/>
      <c r="J395" s="4"/>
      <c r="K395" s="4"/>
      <c r="L395" s="4"/>
      <c r="M395" s="4"/>
    </row>
    <row r="396" spans="1:13" ht="45" hidden="1">
      <c r="A396" s="595"/>
      <c r="B396" s="92"/>
      <c r="C396" s="194" t="s">
        <v>930</v>
      </c>
      <c r="D396" s="473"/>
      <c r="E396" s="21" t="s">
        <v>540</v>
      </c>
      <c r="F396" s="19"/>
      <c r="G396" s="44"/>
      <c r="J396" s="4"/>
      <c r="K396" s="4"/>
      <c r="L396" s="4"/>
      <c r="M396" s="4"/>
    </row>
    <row r="397" spans="1:13" ht="77.25" customHeight="1">
      <c r="A397" s="308" t="s">
        <v>1923</v>
      </c>
      <c r="B397" s="92" t="s">
        <v>932</v>
      </c>
      <c r="C397" s="34" t="s">
        <v>6915</v>
      </c>
      <c r="D397" s="473">
        <v>1</v>
      </c>
      <c r="E397" s="21" t="s">
        <v>934</v>
      </c>
      <c r="F397" s="16" t="s">
        <v>6916</v>
      </c>
      <c r="G397" s="44"/>
    </row>
    <row r="398" spans="1:13" ht="60" hidden="1">
      <c r="A398" s="595"/>
      <c r="B398" s="92"/>
      <c r="C398" s="41" t="s">
        <v>936</v>
      </c>
      <c r="D398" s="473"/>
      <c r="E398" s="21" t="s">
        <v>648</v>
      </c>
      <c r="F398" s="41"/>
      <c r="G398" s="44"/>
      <c r="J398" s="4"/>
      <c r="K398" s="4"/>
      <c r="L398" s="4"/>
      <c r="M398" s="4"/>
    </row>
    <row r="399" spans="1:13" ht="45" hidden="1">
      <c r="A399" s="595"/>
      <c r="B399" s="92"/>
      <c r="C399" s="16" t="s">
        <v>937</v>
      </c>
      <c r="D399" s="473"/>
      <c r="E399" s="21" t="s">
        <v>540</v>
      </c>
      <c r="F399" s="16"/>
      <c r="G399" s="44"/>
      <c r="J399" s="4"/>
      <c r="K399" s="4"/>
      <c r="L399" s="4"/>
      <c r="M399" s="4"/>
    </row>
    <row r="400" spans="1:13" ht="47.25" hidden="1">
      <c r="A400" s="595" t="s">
        <v>1924</v>
      </c>
      <c r="B400" s="92" t="s">
        <v>939</v>
      </c>
      <c r="C400" s="41" t="s">
        <v>2510</v>
      </c>
      <c r="D400" s="473"/>
      <c r="E400" s="21" t="s">
        <v>895</v>
      </c>
      <c r="F400" s="19"/>
      <c r="G400" s="44"/>
      <c r="J400" s="4"/>
      <c r="K400" s="4"/>
      <c r="L400" s="4"/>
      <c r="M400" s="4"/>
    </row>
    <row r="401" spans="1:13" ht="45" hidden="1">
      <c r="A401" s="595"/>
      <c r="B401" s="92"/>
      <c r="C401" s="41" t="s">
        <v>2512</v>
      </c>
      <c r="D401" s="473"/>
      <c r="E401" s="21" t="s">
        <v>432</v>
      </c>
      <c r="F401" s="19"/>
      <c r="G401" s="44"/>
      <c r="J401" s="4"/>
      <c r="K401" s="4"/>
      <c r="L401" s="4"/>
      <c r="M401" s="4"/>
    </row>
    <row r="402" spans="1:13" ht="40.15" hidden="1" customHeight="1">
      <c r="A402" s="209" t="s">
        <v>1925</v>
      </c>
      <c r="B402" s="1366" t="s">
        <v>64</v>
      </c>
      <c r="C402" s="1458"/>
      <c r="D402" s="1458"/>
      <c r="E402" s="1458"/>
      <c r="F402" s="1458"/>
      <c r="G402" s="1459"/>
      <c r="H402" s="81">
        <f>SUM(D403:D405)</f>
        <v>0</v>
      </c>
      <c r="I402" s="81">
        <f>COUNT(D403:D405)*2</f>
        <v>0</v>
      </c>
      <c r="J402" s="4"/>
      <c r="K402" s="4"/>
      <c r="L402" s="4"/>
      <c r="M402" s="4"/>
    </row>
    <row r="403" spans="1:13" ht="60" hidden="1">
      <c r="A403" s="20" t="s">
        <v>1926</v>
      </c>
      <c r="B403" s="23" t="s">
        <v>943</v>
      </c>
      <c r="C403" s="19"/>
      <c r="D403" s="19"/>
      <c r="E403" s="21"/>
      <c r="F403" s="19"/>
      <c r="G403" s="19"/>
      <c r="H403" s="81"/>
      <c r="I403" s="81"/>
      <c r="J403" s="4"/>
      <c r="K403" s="4"/>
      <c r="L403" s="4"/>
      <c r="M403" s="4"/>
    </row>
    <row r="404" spans="1:13" ht="45" hidden="1">
      <c r="A404" s="20" t="s">
        <v>944</v>
      </c>
      <c r="B404" s="23" t="s">
        <v>945</v>
      </c>
      <c r="C404" s="19"/>
      <c r="D404" s="19"/>
      <c r="E404" s="21"/>
      <c r="F404" s="19"/>
      <c r="G404" s="19"/>
      <c r="H404" s="81"/>
      <c r="I404" s="81"/>
      <c r="J404" s="4"/>
      <c r="K404" s="4"/>
      <c r="L404" s="4"/>
      <c r="M404" s="4"/>
    </row>
    <row r="405" spans="1:13" ht="78.75" hidden="1">
      <c r="A405" s="20" t="s">
        <v>1927</v>
      </c>
      <c r="B405" s="92" t="s">
        <v>947</v>
      </c>
      <c r="C405" s="19"/>
      <c r="D405" s="19"/>
      <c r="E405" s="21"/>
      <c r="F405" s="19"/>
      <c r="G405" s="19"/>
      <c r="H405" s="81"/>
      <c r="I405" s="81"/>
      <c r="J405" s="4"/>
      <c r="K405" s="4"/>
      <c r="L405" s="4"/>
      <c r="M405" s="4"/>
    </row>
    <row r="406" spans="1:13" ht="18.75" hidden="1">
      <c r="A406" s="682" t="s">
        <v>2513</v>
      </c>
      <c r="B406" s="1366" t="s">
        <v>62</v>
      </c>
      <c r="C406" s="1458"/>
      <c r="D406" s="1458"/>
      <c r="E406" s="1458"/>
      <c r="F406" s="1458"/>
      <c r="G406" s="1459"/>
      <c r="H406" s="22">
        <f>SUM(D407:D412)</f>
        <v>0</v>
      </c>
      <c r="I406" s="22">
        <f>COUNT(D407:D412)*2</f>
        <v>0</v>
      </c>
      <c r="J406" s="4"/>
      <c r="K406" s="4"/>
      <c r="L406" s="4"/>
      <c r="M406" s="4"/>
    </row>
    <row r="407" spans="1:13" ht="31.5" hidden="1">
      <c r="A407" s="20" t="s">
        <v>1929</v>
      </c>
      <c r="B407" s="92" t="s">
        <v>949</v>
      </c>
      <c r="C407" s="19"/>
      <c r="D407" s="19"/>
      <c r="E407" s="21"/>
      <c r="F407" s="19"/>
      <c r="G407" s="19"/>
      <c r="H407" s="81"/>
      <c r="I407" s="81"/>
      <c r="J407" s="4"/>
      <c r="K407" s="4"/>
      <c r="L407" s="4"/>
      <c r="M407" s="4"/>
    </row>
    <row r="408" spans="1:13" ht="31.5" hidden="1">
      <c r="A408" s="20" t="s">
        <v>1930</v>
      </c>
      <c r="B408" s="92" t="s">
        <v>956</v>
      </c>
      <c r="C408" s="19"/>
      <c r="D408" s="19"/>
      <c r="E408" s="21"/>
      <c r="F408" s="19"/>
      <c r="G408" s="19"/>
      <c r="H408" s="81"/>
      <c r="I408" s="81"/>
      <c r="J408" s="4"/>
      <c r="K408" s="4"/>
      <c r="L408" s="4"/>
      <c r="M408" s="4"/>
    </row>
    <row r="409" spans="1:13" ht="31.5" hidden="1">
      <c r="A409" s="595" t="s">
        <v>2514</v>
      </c>
      <c r="B409" s="92" t="s">
        <v>962</v>
      </c>
      <c r="C409" s="16" t="s">
        <v>968</v>
      </c>
      <c r="D409" s="473"/>
      <c r="E409" s="29" t="s">
        <v>540</v>
      </c>
      <c r="F409" s="19"/>
      <c r="G409" s="44"/>
      <c r="J409" s="4"/>
      <c r="K409" s="4"/>
      <c r="L409" s="4"/>
      <c r="M409" s="4"/>
    </row>
    <row r="410" spans="1:13" ht="30" hidden="1">
      <c r="A410" s="595"/>
      <c r="B410" s="92"/>
      <c r="C410" s="16" t="s">
        <v>967</v>
      </c>
      <c r="D410" s="473"/>
      <c r="E410" s="21" t="s">
        <v>540</v>
      </c>
      <c r="F410" s="19"/>
      <c r="G410" s="44"/>
      <c r="J410" s="4"/>
      <c r="K410" s="4"/>
      <c r="L410" s="4"/>
      <c r="M410" s="4"/>
    </row>
    <row r="411" spans="1:13" ht="78.75" hidden="1">
      <c r="A411" s="20" t="s">
        <v>1931</v>
      </c>
      <c r="B411" s="135" t="s">
        <v>970</v>
      </c>
      <c r="C411" s="19"/>
      <c r="D411" s="19"/>
      <c r="E411" s="21"/>
      <c r="F411" s="19"/>
      <c r="G411" s="19"/>
      <c r="H411" s="81"/>
      <c r="I411" s="81"/>
      <c r="J411" s="4"/>
      <c r="K411" s="4"/>
      <c r="L411" s="4"/>
      <c r="M411" s="4"/>
    </row>
    <row r="412" spans="1:13" ht="31.5" hidden="1">
      <c r="A412" s="20" t="s">
        <v>1933</v>
      </c>
      <c r="B412" s="92" t="s">
        <v>981</v>
      </c>
      <c r="C412" s="19"/>
      <c r="D412" s="19"/>
      <c r="E412" s="21"/>
      <c r="F412" s="19"/>
      <c r="G412" s="19"/>
      <c r="H412" s="81"/>
      <c r="I412" s="81"/>
      <c r="J412" s="4"/>
      <c r="K412" s="4"/>
      <c r="L412" s="4"/>
      <c r="M412" s="4"/>
    </row>
    <row r="413" spans="1:13" ht="36" customHeight="1">
      <c r="A413" s="351" t="s">
        <v>1934</v>
      </c>
      <c r="B413" s="1366" t="s">
        <v>60</v>
      </c>
      <c r="C413" s="1458"/>
      <c r="D413" s="1458"/>
      <c r="E413" s="1458"/>
      <c r="F413" s="1458"/>
      <c r="G413" s="1459"/>
      <c r="H413" s="22">
        <f>SUM(D414:D416)</f>
        <v>2</v>
      </c>
      <c r="I413" s="22">
        <f>COUNT(D414:D416)*2</f>
        <v>4</v>
      </c>
    </row>
    <row r="414" spans="1:13" ht="47.25">
      <c r="A414" s="308" t="s">
        <v>1935</v>
      </c>
      <c r="B414" s="92" t="s">
        <v>990</v>
      </c>
      <c r="C414" s="16" t="s">
        <v>991</v>
      </c>
      <c r="D414" s="473">
        <v>1</v>
      </c>
      <c r="E414" s="21" t="s">
        <v>341</v>
      </c>
      <c r="F414" s="19"/>
      <c r="G414" s="44"/>
    </row>
    <row r="415" spans="1:13" ht="31.5" hidden="1">
      <c r="A415" s="20" t="s">
        <v>992</v>
      </c>
      <c r="B415" s="92" t="s">
        <v>993</v>
      </c>
      <c r="C415" s="19"/>
      <c r="D415" s="19"/>
      <c r="E415" s="21"/>
      <c r="F415" s="19"/>
      <c r="G415" s="19"/>
      <c r="H415" s="81"/>
      <c r="I415" s="81"/>
      <c r="J415" s="4"/>
      <c r="K415" s="4"/>
      <c r="L415" s="4"/>
      <c r="M415" s="4"/>
    </row>
    <row r="416" spans="1:13" ht="47.25">
      <c r="A416" s="308" t="s">
        <v>1936</v>
      </c>
      <c r="B416" s="92" t="s">
        <v>995</v>
      </c>
      <c r="C416" s="34" t="s">
        <v>996</v>
      </c>
      <c r="D416" s="473">
        <v>1</v>
      </c>
      <c r="E416" s="21" t="s">
        <v>540</v>
      </c>
      <c r="F416" s="19"/>
      <c r="G416" s="44"/>
    </row>
    <row r="417" spans="1:13" ht="36" customHeight="1">
      <c r="A417" s="351" t="s">
        <v>1939</v>
      </c>
      <c r="B417" s="1366" t="s">
        <v>58</v>
      </c>
      <c r="C417" s="1458"/>
      <c r="D417" s="1458"/>
      <c r="E417" s="1458"/>
      <c r="F417" s="1458"/>
      <c r="G417" s="1459"/>
      <c r="H417" s="22">
        <f>SUM(D418:D431)</f>
        <v>2</v>
      </c>
      <c r="I417" s="22">
        <f>COUNT(D418:D431)*2</f>
        <v>4</v>
      </c>
    </row>
    <row r="418" spans="1:13" ht="47.25" hidden="1">
      <c r="A418" s="20" t="s">
        <v>997</v>
      </c>
      <c r="B418" s="92" t="s">
        <v>998</v>
      </c>
      <c r="C418" s="19"/>
      <c r="D418" s="19"/>
      <c r="E418" s="21"/>
      <c r="F418" s="19"/>
      <c r="G418" s="19"/>
      <c r="H418" s="81"/>
      <c r="I418" s="81"/>
      <c r="J418" s="4"/>
      <c r="K418" s="4"/>
      <c r="L418" s="4"/>
      <c r="M418" s="4"/>
    </row>
    <row r="419" spans="1:13" ht="31.5" hidden="1">
      <c r="A419" s="20" t="s">
        <v>999</v>
      </c>
      <c r="B419" s="92" t="s">
        <v>1000</v>
      </c>
      <c r="C419" s="19"/>
      <c r="D419" s="19"/>
      <c r="E419" s="21"/>
      <c r="F419" s="19"/>
      <c r="G419" s="19"/>
      <c r="H419" s="81"/>
      <c r="I419" s="81"/>
      <c r="J419" s="4"/>
      <c r="K419" s="4"/>
      <c r="L419" s="4"/>
      <c r="M419" s="4"/>
    </row>
    <row r="420" spans="1:13" ht="31.5" hidden="1">
      <c r="A420" s="20" t="s">
        <v>1001</v>
      </c>
      <c r="B420" s="92" t="s">
        <v>1002</v>
      </c>
      <c r="C420" s="19"/>
      <c r="D420" s="19"/>
      <c r="E420" s="21"/>
      <c r="F420" s="19"/>
      <c r="G420" s="19"/>
      <c r="H420" s="81"/>
      <c r="I420" s="81"/>
      <c r="J420" s="4"/>
      <c r="K420" s="4"/>
      <c r="L420" s="4"/>
      <c r="M420" s="4"/>
    </row>
    <row r="421" spans="1:13" ht="47.25" hidden="1">
      <c r="A421" s="20" t="s">
        <v>1003</v>
      </c>
      <c r="B421" s="92" t="s">
        <v>1004</v>
      </c>
      <c r="C421" s="19"/>
      <c r="D421" s="19"/>
      <c r="E421" s="21"/>
      <c r="F421" s="19"/>
      <c r="G421" s="19"/>
      <c r="H421" s="81"/>
      <c r="I421" s="81"/>
      <c r="J421" s="4"/>
      <c r="K421" s="4"/>
      <c r="L421" s="4"/>
      <c r="M421" s="4"/>
    </row>
    <row r="422" spans="1:13" ht="47.25" hidden="1">
      <c r="A422" s="20" t="s">
        <v>1940</v>
      </c>
      <c r="B422" s="92" t="s">
        <v>1006</v>
      </c>
      <c r="C422" s="19"/>
      <c r="D422" s="19"/>
      <c r="E422" s="21"/>
      <c r="F422" s="19"/>
      <c r="G422" s="19"/>
      <c r="H422" s="81"/>
      <c r="I422" s="81"/>
      <c r="J422" s="4"/>
      <c r="K422" s="4"/>
      <c r="L422" s="4"/>
      <c r="M422" s="4"/>
    </row>
    <row r="423" spans="1:13" ht="31.5" hidden="1">
      <c r="A423" s="20" t="s">
        <v>1007</v>
      </c>
      <c r="B423" s="92" t="s">
        <v>1008</v>
      </c>
      <c r="C423" s="19"/>
      <c r="D423" s="19"/>
      <c r="E423" s="21"/>
      <c r="F423" s="19"/>
      <c r="G423" s="19"/>
      <c r="H423" s="81"/>
      <c r="I423" s="81"/>
      <c r="J423" s="4"/>
      <c r="K423" s="4"/>
      <c r="L423" s="4"/>
      <c r="M423" s="4"/>
    </row>
    <row r="424" spans="1:13" ht="31.5" hidden="1">
      <c r="A424" s="20" t="s">
        <v>1009</v>
      </c>
      <c r="B424" s="92" t="s">
        <v>1010</v>
      </c>
      <c r="C424" s="19"/>
      <c r="D424" s="19"/>
      <c r="E424" s="21"/>
      <c r="F424" s="19"/>
      <c r="G424" s="19"/>
      <c r="H424" s="81"/>
      <c r="I424" s="81"/>
      <c r="J424" s="4"/>
      <c r="K424" s="4"/>
      <c r="L424" s="4"/>
      <c r="M424" s="4"/>
    </row>
    <row r="425" spans="1:13" ht="31.5" hidden="1">
      <c r="A425" s="20" t="s">
        <v>1011</v>
      </c>
      <c r="B425" s="92" t="s">
        <v>1012</v>
      </c>
      <c r="C425" s="19"/>
      <c r="D425" s="19"/>
      <c r="E425" s="21"/>
      <c r="F425" s="19"/>
      <c r="G425" s="19"/>
      <c r="H425" s="81"/>
      <c r="I425" s="81"/>
      <c r="J425" s="4"/>
      <c r="K425" s="4"/>
      <c r="L425" s="4"/>
      <c r="M425" s="4"/>
    </row>
    <row r="426" spans="1:13" ht="31.5">
      <c r="A426" s="308" t="s">
        <v>1014</v>
      </c>
      <c r="B426" s="92" t="s">
        <v>1015</v>
      </c>
      <c r="C426" s="34" t="s">
        <v>1016</v>
      </c>
      <c r="D426" s="473">
        <v>1</v>
      </c>
      <c r="E426" s="21" t="s">
        <v>648</v>
      </c>
      <c r="F426" s="19"/>
      <c r="G426" s="44"/>
    </row>
    <row r="427" spans="1:13" ht="30" hidden="1">
      <c r="A427" s="595"/>
      <c r="B427" s="12"/>
      <c r="C427" s="41" t="s">
        <v>1017</v>
      </c>
      <c r="D427" s="473"/>
      <c r="E427" s="21" t="s">
        <v>271</v>
      </c>
      <c r="F427" s="19"/>
      <c r="G427" s="44"/>
      <c r="J427" s="4"/>
      <c r="K427" s="4"/>
      <c r="L427" s="4"/>
      <c r="M427" s="4"/>
    </row>
    <row r="428" spans="1:13" ht="45" hidden="1">
      <c r="A428" s="595"/>
      <c r="B428" s="12"/>
      <c r="C428" s="41" t="s">
        <v>2515</v>
      </c>
      <c r="D428" s="473"/>
      <c r="E428" s="21" t="s">
        <v>648</v>
      </c>
      <c r="F428" s="19"/>
      <c r="G428" s="44"/>
      <c r="J428" s="4"/>
      <c r="K428" s="4"/>
      <c r="L428" s="4"/>
      <c r="M428" s="4"/>
    </row>
    <row r="429" spans="1:13" ht="45" hidden="1">
      <c r="A429" s="595"/>
      <c r="B429" s="12"/>
      <c r="C429" s="41" t="s">
        <v>1019</v>
      </c>
      <c r="D429" s="473"/>
      <c r="E429" s="21" t="s">
        <v>540</v>
      </c>
      <c r="F429" s="19"/>
      <c r="G429" s="44"/>
      <c r="J429" s="4"/>
      <c r="K429" s="4"/>
      <c r="L429" s="4"/>
      <c r="M429" s="4"/>
    </row>
    <row r="430" spans="1:13" ht="30" hidden="1">
      <c r="A430" s="595"/>
      <c r="C430" s="41" t="s">
        <v>2516</v>
      </c>
      <c r="D430" s="473"/>
      <c r="E430" s="21" t="s">
        <v>648</v>
      </c>
      <c r="F430" s="19"/>
      <c r="G430" s="44"/>
      <c r="J430" s="4"/>
      <c r="K430" s="4"/>
      <c r="L430" s="4"/>
      <c r="M430" s="4"/>
    </row>
    <row r="431" spans="1:13" ht="63">
      <c r="A431" s="308" t="s">
        <v>1021</v>
      </c>
      <c r="B431" s="92" t="s">
        <v>1022</v>
      </c>
      <c r="C431" s="34" t="s">
        <v>1023</v>
      </c>
      <c r="D431" s="473">
        <v>1</v>
      </c>
      <c r="E431" s="21" t="s">
        <v>648</v>
      </c>
      <c r="F431" s="19"/>
      <c r="G431" s="44"/>
    </row>
    <row r="432" spans="1:13" ht="18.75" hidden="1">
      <c r="A432" s="682" t="s">
        <v>57</v>
      </c>
      <c r="B432" s="1366" t="s">
        <v>2517</v>
      </c>
      <c r="C432" s="1458"/>
      <c r="D432" s="1458"/>
      <c r="E432" s="1458"/>
      <c r="F432" s="1458"/>
      <c r="G432" s="1459"/>
      <c r="H432" s="22">
        <f>SUM(D433:D435)</f>
        <v>0</v>
      </c>
      <c r="I432" s="22">
        <f>COUNT(D433:D435)*2</f>
        <v>0</v>
      </c>
      <c r="J432" s="4"/>
      <c r="K432" s="4"/>
      <c r="L432" s="4"/>
      <c r="M432" s="4"/>
    </row>
    <row r="433" spans="1:13" ht="63" hidden="1">
      <c r="A433" s="595" t="s">
        <v>1024</v>
      </c>
      <c r="B433" s="92" t="s">
        <v>2518</v>
      </c>
      <c r="C433" s="41" t="s">
        <v>2519</v>
      </c>
      <c r="D433" s="473"/>
      <c r="E433" s="21" t="s">
        <v>540</v>
      </c>
      <c r="F433" s="19"/>
      <c r="G433" s="44"/>
      <c r="J433" s="4"/>
      <c r="K433" s="4"/>
      <c r="L433" s="4"/>
      <c r="M433" s="4"/>
    </row>
    <row r="434" spans="1:13" ht="63" hidden="1">
      <c r="A434" s="188" t="s">
        <v>1026</v>
      </c>
      <c r="B434" s="92" t="s">
        <v>2520</v>
      </c>
      <c r="C434" s="19"/>
      <c r="D434" s="19"/>
      <c r="E434" s="21"/>
      <c r="F434" s="19"/>
      <c r="G434" s="19"/>
      <c r="H434" s="81"/>
      <c r="I434" s="81"/>
      <c r="J434" s="4"/>
      <c r="K434" s="4"/>
      <c r="L434" s="4"/>
      <c r="M434" s="4"/>
    </row>
    <row r="435" spans="1:13" ht="47.25" hidden="1">
      <c r="A435" s="188" t="s">
        <v>1028</v>
      </c>
      <c r="B435" s="92" t="s">
        <v>2521</v>
      </c>
      <c r="C435" s="19"/>
      <c r="D435" s="19"/>
      <c r="E435" s="21"/>
      <c r="F435" s="19"/>
      <c r="G435" s="19"/>
      <c r="H435" s="81"/>
      <c r="I435" s="81"/>
      <c r="J435" s="4"/>
      <c r="K435" s="4"/>
      <c r="L435" s="4"/>
      <c r="M435" s="4"/>
    </row>
    <row r="436" spans="1:13" ht="40.15" hidden="1" customHeight="1">
      <c r="A436" s="219" t="s">
        <v>1947</v>
      </c>
      <c r="B436" s="1366" t="s">
        <v>1948</v>
      </c>
      <c r="C436" s="1458"/>
      <c r="D436" s="1458"/>
      <c r="E436" s="1458"/>
      <c r="F436" s="1458"/>
      <c r="G436" s="1459"/>
      <c r="H436" s="81">
        <f>SUM(D437:D440)</f>
        <v>0</v>
      </c>
      <c r="I436" s="81">
        <f>COUNT(D437:D440)*2</f>
        <v>0</v>
      </c>
      <c r="J436" s="4"/>
      <c r="K436" s="4"/>
      <c r="L436" s="4"/>
      <c r="M436" s="4"/>
    </row>
    <row r="437" spans="1:13" ht="31.5" hidden="1">
      <c r="A437" s="188" t="s">
        <v>1949</v>
      </c>
      <c r="B437" s="92" t="s">
        <v>1950</v>
      </c>
      <c r="C437" s="19"/>
      <c r="D437" s="19"/>
      <c r="E437" s="21"/>
      <c r="F437" s="19"/>
      <c r="G437" s="19"/>
      <c r="H437" s="81"/>
      <c r="I437" s="81"/>
      <c r="J437" s="4"/>
      <c r="K437" s="4"/>
      <c r="L437" s="4"/>
      <c r="M437" s="4"/>
    </row>
    <row r="438" spans="1:13" ht="47.25" hidden="1">
      <c r="A438" s="188" t="s">
        <v>1036</v>
      </c>
      <c r="B438" s="92" t="s">
        <v>1951</v>
      </c>
      <c r="C438" s="19"/>
      <c r="D438" s="19"/>
      <c r="E438" s="21"/>
      <c r="F438" s="19"/>
      <c r="G438" s="19"/>
      <c r="H438" s="81"/>
      <c r="I438" s="81"/>
      <c r="J438" s="4"/>
      <c r="K438" s="4"/>
      <c r="L438" s="4"/>
      <c r="M438" s="4"/>
    </row>
    <row r="439" spans="1:13" ht="31.5" hidden="1">
      <c r="A439" s="188" t="s">
        <v>1038</v>
      </c>
      <c r="B439" s="92" t="s">
        <v>1952</v>
      </c>
      <c r="C439" s="19"/>
      <c r="D439" s="19"/>
      <c r="E439" s="21"/>
      <c r="F439" s="19"/>
      <c r="G439" s="19"/>
      <c r="H439" s="81"/>
      <c r="I439" s="81"/>
      <c r="J439" s="4"/>
      <c r="K439" s="4"/>
      <c r="L439" s="4"/>
      <c r="M439" s="4"/>
    </row>
    <row r="440" spans="1:13" ht="47.25" hidden="1">
      <c r="A440" s="188" t="s">
        <v>1040</v>
      </c>
      <c r="B440" s="92" t="s">
        <v>1953</v>
      </c>
      <c r="C440" s="19"/>
      <c r="D440" s="19"/>
      <c r="E440" s="21"/>
      <c r="F440" s="19"/>
      <c r="G440" s="19"/>
      <c r="H440" s="81"/>
      <c r="I440" s="81"/>
      <c r="J440" s="4"/>
      <c r="K440" s="4"/>
      <c r="L440" s="4"/>
      <c r="M440" s="4"/>
    </row>
    <row r="441" spans="1:13" ht="36" customHeight="1">
      <c r="A441" s="1003" t="s">
        <v>1954</v>
      </c>
      <c r="B441" s="1366" t="s">
        <v>52</v>
      </c>
      <c r="C441" s="1458"/>
      <c r="D441" s="1458"/>
      <c r="E441" s="1458"/>
      <c r="F441" s="1458"/>
      <c r="G441" s="1459"/>
      <c r="H441" s="22">
        <f>SUM(D442:D446)</f>
        <v>2</v>
      </c>
      <c r="I441" s="22">
        <f>COUNT(D442:D446)*2</f>
        <v>4</v>
      </c>
    </row>
    <row r="442" spans="1:13" ht="63" hidden="1">
      <c r="A442" s="595" t="s">
        <v>2522</v>
      </c>
      <c r="B442" s="92" t="s">
        <v>1043</v>
      </c>
      <c r="C442" s="12" t="s">
        <v>4174</v>
      </c>
      <c r="D442" s="477"/>
      <c r="E442" s="21" t="s">
        <v>420</v>
      </c>
      <c r="F442" s="191"/>
      <c r="G442" s="44"/>
      <c r="J442" s="4"/>
      <c r="K442" s="4"/>
      <c r="L442" s="4"/>
      <c r="M442" s="4"/>
    </row>
    <row r="443" spans="1:13" ht="30" hidden="1">
      <c r="A443" s="595"/>
      <c r="B443" s="92"/>
      <c r="C443" s="16" t="s">
        <v>1045</v>
      </c>
      <c r="D443" s="477"/>
      <c r="E443" s="21" t="s">
        <v>648</v>
      </c>
      <c r="F443" s="191"/>
      <c r="G443" s="44"/>
      <c r="J443" s="4"/>
      <c r="K443" s="4"/>
      <c r="L443" s="4"/>
      <c r="M443" s="4"/>
    </row>
    <row r="444" spans="1:13" ht="60">
      <c r="A444" s="11" t="s">
        <v>1955</v>
      </c>
      <c r="B444" s="92" t="s">
        <v>1047</v>
      </c>
      <c r="C444" s="34" t="s">
        <v>2523</v>
      </c>
      <c r="D444" s="473">
        <v>1</v>
      </c>
      <c r="E444" s="21" t="s">
        <v>540</v>
      </c>
      <c r="F444" s="19"/>
      <c r="G444" s="44"/>
    </row>
    <row r="445" spans="1:13" ht="45">
      <c r="A445" s="11"/>
      <c r="B445" s="92"/>
      <c r="C445" s="34" t="s">
        <v>2525</v>
      </c>
      <c r="D445" s="473">
        <v>1</v>
      </c>
      <c r="E445" s="21" t="s">
        <v>648</v>
      </c>
      <c r="F445" s="19"/>
      <c r="G445" s="44"/>
    </row>
    <row r="446" spans="1:13" ht="78.75" hidden="1">
      <c r="A446" s="20" t="s">
        <v>1054</v>
      </c>
      <c r="B446" s="92" t="s">
        <v>1059</v>
      </c>
      <c r="C446" s="19"/>
      <c r="D446" s="19"/>
      <c r="E446" s="21"/>
      <c r="F446" s="19"/>
      <c r="G446" s="19"/>
      <c r="H446" s="81"/>
      <c r="I446" s="81"/>
      <c r="J446" s="4"/>
      <c r="K446" s="4"/>
      <c r="L446" s="4"/>
      <c r="M446" s="4"/>
    </row>
    <row r="447" spans="1:13" hidden="1">
      <c r="A447" s="576"/>
      <c r="B447" s="1376" t="s">
        <v>4621</v>
      </c>
      <c r="C447" s="1315"/>
      <c r="D447" s="1315"/>
      <c r="E447" s="1315"/>
      <c r="F447" s="1315"/>
      <c r="G447" s="1315"/>
      <c r="H447" s="81"/>
      <c r="I447" s="81"/>
      <c r="J447" s="4"/>
      <c r="K447" s="4"/>
      <c r="L447" s="4"/>
      <c r="M447" s="4"/>
    </row>
    <row r="448" spans="1:13" ht="40.15" hidden="1" customHeight="1">
      <c r="A448" s="219" t="s">
        <v>51</v>
      </c>
      <c r="B448" s="1366" t="s">
        <v>1960</v>
      </c>
      <c r="C448" s="1458"/>
      <c r="D448" s="1458"/>
      <c r="E448" s="1458"/>
      <c r="F448" s="1458"/>
      <c r="G448" s="1459"/>
      <c r="H448" s="81">
        <f>SUM(D449:D454)</f>
        <v>0</v>
      </c>
      <c r="I448" s="81">
        <f>COUNT(D449:D454)*2</f>
        <v>0</v>
      </c>
      <c r="J448" s="4"/>
      <c r="K448" s="4"/>
      <c r="L448" s="4"/>
      <c r="M448" s="4"/>
    </row>
    <row r="449" spans="1:9" s="4" customFormat="1" ht="47.25" hidden="1">
      <c r="A449" s="188" t="s">
        <v>1060</v>
      </c>
      <c r="B449" s="92" t="s">
        <v>1061</v>
      </c>
      <c r="C449" s="92"/>
      <c r="D449" s="19"/>
      <c r="E449" s="21"/>
      <c r="F449" s="19"/>
      <c r="G449" s="19"/>
      <c r="H449" s="81"/>
      <c r="I449" s="81"/>
    </row>
    <row r="450" spans="1:9" s="4" customFormat="1" ht="78.75" hidden="1">
      <c r="A450" s="20" t="s">
        <v>1062</v>
      </c>
      <c r="B450" s="92" t="s">
        <v>1961</v>
      </c>
      <c r="C450" s="19"/>
      <c r="D450" s="19"/>
      <c r="E450" s="21"/>
      <c r="F450" s="19"/>
      <c r="G450" s="19"/>
      <c r="H450" s="81"/>
      <c r="I450" s="81"/>
    </row>
    <row r="451" spans="1:9" s="4" customFormat="1" ht="63" hidden="1">
      <c r="A451" s="20" t="s">
        <v>1064</v>
      </c>
      <c r="B451" s="92" t="s">
        <v>1962</v>
      </c>
      <c r="C451" s="19"/>
      <c r="D451" s="19"/>
      <c r="E451" s="21"/>
      <c r="F451" s="19"/>
      <c r="G451" s="19"/>
      <c r="H451" s="81"/>
      <c r="I451" s="81"/>
    </row>
    <row r="452" spans="1:9" s="4" customFormat="1" ht="78.75" hidden="1">
      <c r="A452" s="188" t="s">
        <v>1066</v>
      </c>
      <c r="B452" s="92" t="s">
        <v>1067</v>
      </c>
      <c r="C452" s="19"/>
      <c r="D452" s="19"/>
      <c r="E452" s="21"/>
      <c r="F452" s="19"/>
      <c r="G452" s="19"/>
      <c r="H452" s="81"/>
      <c r="I452" s="81"/>
    </row>
    <row r="453" spans="1:9" s="4" customFormat="1" ht="63" hidden="1">
      <c r="A453" s="188" t="s">
        <v>1068</v>
      </c>
      <c r="B453" s="92" t="s">
        <v>1069</v>
      </c>
      <c r="C453" s="23"/>
      <c r="D453" s="19"/>
      <c r="E453" s="21"/>
      <c r="F453" s="41"/>
      <c r="G453" s="19"/>
      <c r="H453" s="81"/>
      <c r="I453" s="81"/>
    </row>
    <row r="454" spans="1:9" s="4" customFormat="1" ht="45" hidden="1">
      <c r="A454" s="20" t="s">
        <v>1070</v>
      </c>
      <c r="B454" s="23" t="s">
        <v>1071</v>
      </c>
      <c r="C454" s="19"/>
      <c r="D454" s="19"/>
      <c r="E454" s="21"/>
      <c r="F454" s="19"/>
      <c r="G454" s="19"/>
      <c r="H454" s="81"/>
      <c r="I454" s="81"/>
    </row>
    <row r="455" spans="1:9" s="4" customFormat="1" ht="40.15" hidden="1" customHeight="1">
      <c r="A455" s="219" t="s">
        <v>49</v>
      </c>
      <c r="B455" s="1366" t="s">
        <v>1963</v>
      </c>
      <c r="C455" s="1458"/>
      <c r="D455" s="1458"/>
      <c r="E455" s="1458"/>
      <c r="F455" s="1458"/>
      <c r="G455" s="1459"/>
      <c r="H455" s="81">
        <f>SUM(D456:D466)</f>
        <v>0</v>
      </c>
      <c r="I455" s="81">
        <f>COUNT(D456:D466)*2</f>
        <v>0</v>
      </c>
    </row>
    <row r="456" spans="1:9" s="4" customFormat="1" ht="40.15" hidden="1" customHeight="1">
      <c r="A456" s="20" t="s">
        <v>1072</v>
      </c>
      <c r="B456" s="16" t="s">
        <v>1964</v>
      </c>
      <c r="C456" s="21"/>
      <c r="D456" s="21"/>
      <c r="E456" s="21"/>
      <c r="F456" s="21"/>
      <c r="G456" s="388"/>
      <c r="H456" s="81"/>
      <c r="I456" s="81"/>
    </row>
    <row r="457" spans="1:9" s="4" customFormat="1" ht="40.15" hidden="1" customHeight="1">
      <c r="A457" s="20" t="s">
        <v>1073</v>
      </c>
      <c r="B457" s="16" t="s">
        <v>1975</v>
      </c>
      <c r="C457" s="21"/>
      <c r="D457" s="21"/>
      <c r="E457" s="21"/>
      <c r="F457" s="21"/>
      <c r="G457" s="388"/>
      <c r="H457" s="81"/>
      <c r="I457" s="81"/>
    </row>
    <row r="458" spans="1:9" s="4" customFormat="1" ht="40.15" hidden="1" customHeight="1">
      <c r="A458" s="20" t="s">
        <v>1075</v>
      </c>
      <c r="B458" s="147" t="s">
        <v>1985</v>
      </c>
      <c r="C458" s="21"/>
      <c r="D458" s="21"/>
      <c r="E458" s="21"/>
      <c r="F458" s="21"/>
      <c r="G458" s="388"/>
      <c r="H458" s="81"/>
      <c r="I458" s="81"/>
    </row>
    <row r="459" spans="1:9" s="4" customFormat="1" ht="40.15" hidden="1" customHeight="1">
      <c r="A459" s="20" t="s">
        <v>1076</v>
      </c>
      <c r="B459" s="16" t="s">
        <v>1074</v>
      </c>
      <c r="C459" s="21"/>
      <c r="D459" s="21"/>
      <c r="E459" s="21"/>
      <c r="F459" s="21"/>
      <c r="G459" s="388"/>
      <c r="H459" s="81"/>
      <c r="I459" s="81"/>
    </row>
    <row r="460" spans="1:9" s="4" customFormat="1" ht="40.15" hidden="1" customHeight="1">
      <c r="A460" s="20" t="s">
        <v>1995</v>
      </c>
      <c r="B460" s="16" t="s">
        <v>1996</v>
      </c>
      <c r="C460" s="21"/>
      <c r="D460" s="21"/>
      <c r="E460" s="21"/>
      <c r="F460" s="21"/>
      <c r="G460" s="388"/>
      <c r="H460" s="81"/>
      <c r="I460" s="81"/>
    </row>
    <row r="461" spans="1:9" s="4" customFormat="1" ht="40.15" hidden="1" customHeight="1">
      <c r="A461" s="20" t="s">
        <v>2001</v>
      </c>
      <c r="B461" s="16" t="s">
        <v>2002</v>
      </c>
      <c r="C461" s="21"/>
      <c r="D461" s="21"/>
      <c r="E461" s="21"/>
      <c r="F461" s="21"/>
      <c r="G461" s="388"/>
      <c r="H461" s="81"/>
      <c r="I461" s="81"/>
    </row>
    <row r="462" spans="1:9" s="4" customFormat="1" ht="40.15" hidden="1" customHeight="1">
      <c r="A462" s="20" t="s">
        <v>2013</v>
      </c>
      <c r="B462" s="16" t="s">
        <v>2014</v>
      </c>
      <c r="C462" s="21"/>
      <c r="D462" s="21"/>
      <c r="E462" s="21"/>
      <c r="F462" s="21"/>
      <c r="G462" s="388"/>
      <c r="H462" s="81"/>
      <c r="I462" s="81"/>
    </row>
    <row r="463" spans="1:9" s="4" customFormat="1" ht="40.15" hidden="1" customHeight="1">
      <c r="A463" s="20" t="s">
        <v>2018</v>
      </c>
      <c r="B463" s="16" t="s">
        <v>2019</v>
      </c>
      <c r="C463" s="21"/>
      <c r="D463" s="21"/>
      <c r="E463" s="21"/>
      <c r="F463" s="21"/>
      <c r="G463" s="388"/>
      <c r="H463" s="81"/>
      <c r="I463" s="81"/>
    </row>
    <row r="464" spans="1:9" s="4" customFormat="1" ht="30" hidden="1">
      <c r="A464" s="20" t="s">
        <v>2026</v>
      </c>
      <c r="B464" s="16" t="s">
        <v>2027</v>
      </c>
      <c r="C464" s="21"/>
      <c r="D464" s="21"/>
      <c r="E464" s="21"/>
      <c r="F464" s="21"/>
      <c r="G464" s="388"/>
      <c r="H464" s="81"/>
      <c r="I464" s="81"/>
    </row>
    <row r="465" spans="1:9" s="4" customFormat="1" ht="45" hidden="1">
      <c r="A465" s="20" t="s">
        <v>2030</v>
      </c>
      <c r="B465" s="16" t="s">
        <v>2031</v>
      </c>
      <c r="C465" s="21"/>
      <c r="D465" s="21"/>
      <c r="E465" s="21"/>
      <c r="F465" s="21"/>
      <c r="G465" s="388"/>
      <c r="H465" s="81"/>
      <c r="I465" s="81"/>
    </row>
    <row r="466" spans="1:9" s="4" customFormat="1" ht="60" hidden="1">
      <c r="A466" s="20" t="s">
        <v>2038</v>
      </c>
      <c r="B466" s="16" t="s">
        <v>2039</v>
      </c>
      <c r="C466" s="21"/>
      <c r="D466" s="21"/>
      <c r="E466" s="21"/>
      <c r="F466" s="21"/>
      <c r="G466" s="388"/>
      <c r="H466" s="81"/>
      <c r="I466" s="81"/>
    </row>
    <row r="467" spans="1:9" s="4" customFormat="1" ht="40.15" hidden="1" customHeight="1">
      <c r="A467" s="219" t="s">
        <v>47</v>
      </c>
      <c r="B467" s="1366" t="s">
        <v>2042</v>
      </c>
      <c r="C467" s="1458"/>
      <c r="D467" s="1458"/>
      <c r="E467" s="1458"/>
      <c r="F467" s="1458"/>
      <c r="G467" s="1459"/>
      <c r="H467" s="81">
        <f>SUM(D468:D473)</f>
        <v>0</v>
      </c>
      <c r="I467" s="81">
        <f>COUNT(D468:D473)*2</f>
        <v>0</v>
      </c>
    </row>
    <row r="468" spans="1:9" s="4" customFormat="1" ht="42" hidden="1" customHeight="1">
      <c r="A468" s="20" t="s">
        <v>1077</v>
      </c>
      <c r="B468" s="16" t="s">
        <v>2043</v>
      </c>
      <c r="C468" s="19"/>
      <c r="D468" s="19"/>
      <c r="E468" s="21"/>
      <c r="F468" s="19"/>
      <c r="G468" s="388"/>
      <c r="H468" s="81"/>
      <c r="I468" s="81"/>
    </row>
    <row r="469" spans="1:9" s="4" customFormat="1" ht="60" hidden="1">
      <c r="A469" s="20" t="s">
        <v>1078</v>
      </c>
      <c r="B469" s="16" t="s">
        <v>2052</v>
      </c>
      <c r="C469" s="19"/>
      <c r="D469" s="19"/>
      <c r="E469" s="21"/>
      <c r="F469" s="19"/>
      <c r="G469" s="388"/>
      <c r="H469" s="81"/>
      <c r="I469" s="81"/>
    </row>
    <row r="470" spans="1:9" s="4" customFormat="1" ht="45" hidden="1">
      <c r="A470" s="20" t="s">
        <v>1079</v>
      </c>
      <c r="B470" s="16" t="s">
        <v>2055</v>
      </c>
      <c r="C470" s="19"/>
      <c r="D470" s="19"/>
      <c r="E470" s="21"/>
      <c r="F470" s="19"/>
      <c r="G470" s="388"/>
      <c r="H470" s="81"/>
      <c r="I470" s="81"/>
    </row>
    <row r="471" spans="1:9" s="4" customFormat="1" ht="60" hidden="1">
      <c r="A471" s="20" t="s">
        <v>1080</v>
      </c>
      <c r="B471" s="16" t="s">
        <v>2061</v>
      </c>
      <c r="C471" s="19"/>
      <c r="D471" s="19"/>
      <c r="E471" s="21"/>
      <c r="F471" s="19"/>
      <c r="G471" s="388"/>
      <c r="H471" s="81"/>
      <c r="I471" s="81"/>
    </row>
    <row r="472" spans="1:9" s="4" customFormat="1" ht="60" hidden="1">
      <c r="A472" s="20" t="s">
        <v>1081</v>
      </c>
      <c r="B472" s="16" t="s">
        <v>6096</v>
      </c>
      <c r="C472" s="19"/>
      <c r="D472" s="19"/>
      <c r="E472" s="21"/>
      <c r="F472" s="19"/>
      <c r="G472" s="388"/>
      <c r="H472" s="81"/>
      <c r="I472" s="81"/>
    </row>
    <row r="473" spans="1:9" s="4" customFormat="1" ht="47.25" hidden="1">
      <c r="A473" s="20" t="s">
        <v>6094</v>
      </c>
      <c r="B473" s="94" t="s">
        <v>1082</v>
      </c>
      <c r="C473" s="19"/>
      <c r="D473" s="19"/>
      <c r="E473" s="21"/>
      <c r="F473" s="19"/>
      <c r="G473" s="388"/>
      <c r="H473" s="81"/>
      <c r="I473" s="81"/>
    </row>
    <row r="474" spans="1:9" s="4" customFormat="1" ht="40.15" hidden="1" customHeight="1">
      <c r="A474" s="219" t="s">
        <v>45</v>
      </c>
      <c r="B474" s="1366" t="s">
        <v>44</v>
      </c>
      <c r="C474" s="1458"/>
      <c r="D474" s="1458"/>
      <c r="E474" s="1458"/>
      <c r="F474" s="1458"/>
      <c r="G474" s="1459"/>
      <c r="H474" s="81">
        <f>SUM(D475:D484)</f>
        <v>0</v>
      </c>
      <c r="I474" s="81">
        <f>COUNT(D475:D484)*2</f>
        <v>0</v>
      </c>
    </row>
    <row r="475" spans="1:9" s="4" customFormat="1" ht="47.25" hidden="1">
      <c r="A475" s="20" t="s">
        <v>1083</v>
      </c>
      <c r="B475" s="92" t="s">
        <v>1084</v>
      </c>
      <c r="C475" s="19"/>
      <c r="D475" s="19"/>
      <c r="E475" s="21"/>
      <c r="F475" s="19"/>
      <c r="G475" s="19"/>
      <c r="H475" s="81"/>
      <c r="I475" s="81"/>
    </row>
    <row r="476" spans="1:9" s="4" customFormat="1" ht="60" hidden="1">
      <c r="A476" s="20" t="s">
        <v>1085</v>
      </c>
      <c r="B476" s="23" t="s">
        <v>1086</v>
      </c>
      <c r="C476" s="19"/>
      <c r="D476" s="19"/>
      <c r="E476" s="21"/>
      <c r="F476" s="19"/>
      <c r="G476" s="19"/>
      <c r="H476" s="81"/>
      <c r="I476" s="81"/>
    </row>
    <row r="477" spans="1:9" s="4" customFormat="1" ht="63" hidden="1">
      <c r="A477" s="20" t="s">
        <v>1087</v>
      </c>
      <c r="B477" s="92" t="s">
        <v>1088</v>
      </c>
      <c r="C477" s="19"/>
      <c r="D477" s="19"/>
      <c r="E477" s="21"/>
      <c r="F477" s="19"/>
      <c r="G477" s="19"/>
      <c r="H477" s="81"/>
      <c r="I477" s="81"/>
    </row>
    <row r="478" spans="1:9" s="4" customFormat="1" ht="47.25" hidden="1">
      <c r="A478" s="20" t="s">
        <v>1089</v>
      </c>
      <c r="B478" s="92" t="s">
        <v>6097</v>
      </c>
      <c r="C478" s="19"/>
      <c r="D478" s="19"/>
      <c r="E478" s="21"/>
      <c r="F478" s="19"/>
      <c r="G478" s="19"/>
      <c r="H478" s="81"/>
      <c r="I478" s="81"/>
    </row>
    <row r="479" spans="1:9" s="4" customFormat="1" ht="31.5" hidden="1">
      <c r="A479" s="20" t="s">
        <v>1090</v>
      </c>
      <c r="B479" s="92" t="s">
        <v>6098</v>
      </c>
      <c r="C479" s="19"/>
      <c r="D479" s="19"/>
      <c r="E479" s="21"/>
      <c r="F479" s="19"/>
      <c r="G479" s="19"/>
      <c r="H479" s="81"/>
      <c r="I479" s="81"/>
    </row>
    <row r="480" spans="1:9" s="4" customFormat="1" ht="47.25" hidden="1">
      <c r="A480" s="20" t="s">
        <v>1092</v>
      </c>
      <c r="B480" s="12" t="s">
        <v>6099</v>
      </c>
      <c r="C480" s="19"/>
      <c r="D480" s="19"/>
      <c r="E480" s="21"/>
      <c r="F480" s="19"/>
      <c r="G480" s="19"/>
      <c r="H480" s="81"/>
      <c r="I480" s="81"/>
    </row>
    <row r="481" spans="1:9" s="4" customFormat="1" ht="78.75" hidden="1">
      <c r="A481" s="20" t="s">
        <v>1094</v>
      </c>
      <c r="B481" s="92" t="s">
        <v>1091</v>
      </c>
      <c r="C481" s="19"/>
      <c r="D481" s="19"/>
      <c r="E481" s="21"/>
      <c r="F481" s="19"/>
      <c r="G481" s="19"/>
      <c r="H481" s="81"/>
      <c r="I481" s="81"/>
    </row>
    <row r="482" spans="1:9" s="4" customFormat="1" ht="63" hidden="1">
      <c r="A482" s="20" t="s">
        <v>3403</v>
      </c>
      <c r="B482" s="92" t="s">
        <v>1093</v>
      </c>
      <c r="C482" s="19"/>
      <c r="D482" s="19"/>
      <c r="E482" s="21"/>
      <c r="F482" s="19"/>
      <c r="G482" s="19"/>
      <c r="H482" s="81"/>
      <c r="I482" s="81"/>
    </row>
    <row r="483" spans="1:9" s="4" customFormat="1" ht="63" hidden="1">
      <c r="A483" s="20" t="s">
        <v>3404</v>
      </c>
      <c r="B483" s="92" t="s">
        <v>1095</v>
      </c>
      <c r="C483" s="19"/>
      <c r="D483" s="19"/>
      <c r="E483" s="21"/>
      <c r="F483" s="19"/>
      <c r="G483" s="19"/>
      <c r="H483" s="81"/>
      <c r="I483" s="81"/>
    </row>
    <row r="484" spans="1:9" s="4" customFormat="1" ht="63" hidden="1">
      <c r="A484" s="20" t="s">
        <v>3405</v>
      </c>
      <c r="B484" s="12" t="s">
        <v>6102</v>
      </c>
      <c r="C484" s="19"/>
      <c r="D484" s="19"/>
      <c r="E484" s="21"/>
      <c r="F484" s="19"/>
      <c r="G484" s="19"/>
      <c r="H484" s="81"/>
      <c r="I484" s="81"/>
    </row>
    <row r="485" spans="1:9" s="4" customFormat="1" ht="40.15" hidden="1" customHeight="1">
      <c r="A485" s="219" t="s">
        <v>43</v>
      </c>
      <c r="B485" s="1366" t="s">
        <v>2064</v>
      </c>
      <c r="C485" s="1458"/>
      <c r="D485" s="1458"/>
      <c r="E485" s="1458"/>
      <c r="F485" s="1458"/>
      <c r="G485" s="1459"/>
      <c r="H485" s="81">
        <f>SUM(D486:D491)</f>
        <v>0</v>
      </c>
      <c r="I485" s="81">
        <f>COUNT(D486:D491)*2</f>
        <v>0</v>
      </c>
    </row>
    <row r="486" spans="1:9" s="4" customFormat="1" ht="47.25" hidden="1">
      <c r="A486" s="20" t="s">
        <v>1096</v>
      </c>
      <c r="B486" s="92" t="s">
        <v>1097</v>
      </c>
      <c r="C486" s="19"/>
      <c r="D486" s="19"/>
      <c r="E486" s="21"/>
      <c r="F486" s="19"/>
      <c r="G486" s="19"/>
      <c r="H486" s="81"/>
      <c r="I486" s="81"/>
    </row>
    <row r="487" spans="1:9" s="4" customFormat="1" ht="47.25" hidden="1">
      <c r="A487" s="20" t="s">
        <v>1098</v>
      </c>
      <c r="B487" s="92" t="s">
        <v>2065</v>
      </c>
      <c r="C487" s="19"/>
      <c r="D487" s="19"/>
      <c r="E487" s="21"/>
      <c r="F487" s="19"/>
      <c r="G487" s="19"/>
      <c r="H487" s="81"/>
      <c r="I487" s="81"/>
    </row>
    <row r="488" spans="1:9" s="4" customFormat="1" ht="47.25" hidden="1">
      <c r="A488" s="20" t="s">
        <v>1100</v>
      </c>
      <c r="B488" s="92" t="s">
        <v>2066</v>
      </c>
      <c r="C488" s="19"/>
      <c r="D488" s="19"/>
      <c r="E488" s="21"/>
      <c r="F488" s="19"/>
      <c r="G488" s="19"/>
      <c r="H488" s="81"/>
      <c r="I488" s="81"/>
    </row>
    <row r="489" spans="1:9" s="4" customFormat="1" ht="47.25" hidden="1">
      <c r="A489" s="20" t="s">
        <v>1102</v>
      </c>
      <c r="B489" s="92" t="s">
        <v>2067</v>
      </c>
      <c r="C489" s="19"/>
      <c r="D489" s="19"/>
      <c r="E489" s="21"/>
      <c r="F489" s="19"/>
      <c r="G489" s="19"/>
      <c r="H489" s="81"/>
      <c r="I489" s="81"/>
    </row>
    <row r="490" spans="1:9" s="4" customFormat="1" ht="47.25" hidden="1">
      <c r="A490" s="20" t="s">
        <v>1104</v>
      </c>
      <c r="B490" s="92" t="s">
        <v>2068</v>
      </c>
      <c r="C490" s="19"/>
      <c r="D490" s="19"/>
      <c r="E490" s="21"/>
      <c r="F490" s="19"/>
      <c r="G490" s="19"/>
      <c r="H490" s="81"/>
      <c r="I490" s="81"/>
    </row>
    <row r="491" spans="1:9" s="4" customFormat="1" ht="47.25" hidden="1">
      <c r="A491" s="20" t="s">
        <v>1106</v>
      </c>
      <c r="B491" s="92" t="s">
        <v>2069</v>
      </c>
      <c r="C491" s="19"/>
      <c r="D491" s="19"/>
      <c r="E491" s="21"/>
      <c r="F491" s="19"/>
      <c r="G491" s="19"/>
      <c r="H491" s="81"/>
      <c r="I491" s="81"/>
    </row>
    <row r="492" spans="1:9" s="4" customFormat="1" ht="40.15" hidden="1" customHeight="1">
      <c r="A492" s="219" t="s">
        <v>41</v>
      </c>
      <c r="B492" s="1366" t="s">
        <v>2070</v>
      </c>
      <c r="C492" s="1458"/>
      <c r="D492" s="1458"/>
      <c r="E492" s="1458"/>
      <c r="F492" s="1458"/>
      <c r="G492" s="1459"/>
      <c r="H492" s="81">
        <f>SUM(D493:D496)</f>
        <v>0</v>
      </c>
      <c r="I492" s="81">
        <f>COUNT(D493:D496)*2</f>
        <v>0</v>
      </c>
    </row>
    <row r="493" spans="1:9" s="4" customFormat="1" ht="31.5" hidden="1">
      <c r="A493" s="20" t="s">
        <v>1108</v>
      </c>
      <c r="B493" s="92" t="s">
        <v>2071</v>
      </c>
      <c r="C493" s="19"/>
      <c r="D493" s="19"/>
      <c r="E493" s="21"/>
      <c r="F493" s="19"/>
      <c r="G493" s="19"/>
      <c r="H493" s="81"/>
      <c r="I493" s="81"/>
    </row>
    <row r="494" spans="1:9" s="4" customFormat="1" ht="31.5" hidden="1">
      <c r="A494" s="20" t="s">
        <v>1110</v>
      </c>
      <c r="B494" s="92" t="s">
        <v>2072</v>
      </c>
      <c r="C494" s="19"/>
      <c r="D494" s="19"/>
      <c r="E494" s="21"/>
      <c r="F494" s="19"/>
      <c r="G494" s="19"/>
      <c r="H494" s="81"/>
      <c r="I494" s="81"/>
    </row>
    <row r="495" spans="1:9" s="4" customFormat="1" ht="31.5" hidden="1">
      <c r="A495" s="20" t="s">
        <v>1112</v>
      </c>
      <c r="B495" s="92" t="s">
        <v>2073</v>
      </c>
      <c r="C495" s="19"/>
      <c r="D495" s="19"/>
      <c r="E495" s="21"/>
      <c r="F495" s="19"/>
      <c r="G495" s="19"/>
      <c r="H495" s="81"/>
      <c r="I495" s="81"/>
    </row>
    <row r="496" spans="1:9" s="4" customFormat="1" ht="31.5" hidden="1">
      <c r="A496" s="20" t="s">
        <v>1114</v>
      </c>
      <c r="B496" s="92" t="s">
        <v>2074</v>
      </c>
      <c r="C496" s="19"/>
      <c r="D496" s="19"/>
      <c r="E496" s="21"/>
      <c r="F496" s="19"/>
      <c r="G496" s="19"/>
      <c r="H496" s="81"/>
      <c r="I496" s="81"/>
    </row>
    <row r="497" spans="1:13" ht="21">
      <c r="A497" s="11"/>
      <c r="B497" s="1452" t="s">
        <v>2546</v>
      </c>
      <c r="C497" s="1452"/>
      <c r="D497" s="1452"/>
      <c r="E497" s="1452"/>
      <c r="F497" s="1452"/>
      <c r="G497" s="1452"/>
    </row>
    <row r="498" spans="1:13" ht="36" customHeight="1">
      <c r="A498" s="999" t="s">
        <v>39</v>
      </c>
      <c r="B498" s="1366" t="s">
        <v>2075</v>
      </c>
      <c r="C498" s="1458"/>
      <c r="D498" s="1458"/>
      <c r="E498" s="1458"/>
      <c r="F498" s="1458"/>
      <c r="G498" s="1459"/>
      <c r="H498" s="22">
        <f>SUM(D499:D508)</f>
        <v>1</v>
      </c>
      <c r="I498" s="22">
        <f>COUNT(D499:D508)*2</f>
        <v>2</v>
      </c>
    </row>
    <row r="499" spans="1:13" ht="63" hidden="1">
      <c r="A499" s="20" t="s">
        <v>1116</v>
      </c>
      <c r="B499" s="92" t="s">
        <v>293</v>
      </c>
      <c r="C499" s="19"/>
      <c r="D499" s="19"/>
      <c r="E499" s="21"/>
      <c r="F499" s="19"/>
      <c r="G499" s="19"/>
      <c r="H499" s="81"/>
      <c r="I499" s="81"/>
      <c r="J499" s="4"/>
      <c r="K499" s="4"/>
      <c r="L499" s="4"/>
      <c r="M499" s="4"/>
    </row>
    <row r="500" spans="1:13" ht="63" hidden="1">
      <c r="A500" s="20" t="s">
        <v>1118</v>
      </c>
      <c r="B500" s="92" t="s">
        <v>295</v>
      </c>
      <c r="C500" s="19"/>
      <c r="D500" s="19"/>
      <c r="E500" s="21"/>
      <c r="F500" s="19"/>
      <c r="G500" s="19"/>
      <c r="H500" s="81"/>
      <c r="I500" s="81"/>
      <c r="J500" s="4"/>
      <c r="K500" s="4"/>
      <c r="L500" s="4"/>
      <c r="M500" s="4"/>
    </row>
    <row r="501" spans="1:13" ht="63" hidden="1">
      <c r="A501" s="20" t="s">
        <v>1120</v>
      </c>
      <c r="B501" s="92" t="s">
        <v>297</v>
      </c>
      <c r="C501" s="19"/>
      <c r="D501" s="19"/>
      <c r="E501" s="21"/>
      <c r="F501" s="19"/>
      <c r="G501" s="19"/>
      <c r="H501" s="81"/>
      <c r="I501" s="81"/>
      <c r="J501" s="4"/>
      <c r="K501" s="4"/>
      <c r="L501" s="4"/>
      <c r="M501" s="4"/>
    </row>
    <row r="502" spans="1:13" ht="47.25" hidden="1">
      <c r="A502" s="20" t="s">
        <v>1122</v>
      </c>
      <c r="B502" s="92" t="s">
        <v>299</v>
      </c>
      <c r="C502" s="19"/>
      <c r="D502" s="19"/>
      <c r="E502" s="21"/>
      <c r="F502" s="19"/>
      <c r="G502" s="19"/>
      <c r="H502" s="81"/>
      <c r="I502" s="81"/>
      <c r="J502" s="4"/>
      <c r="K502" s="4"/>
      <c r="L502" s="4"/>
      <c r="M502" s="4"/>
    </row>
    <row r="503" spans="1:13" ht="63" hidden="1">
      <c r="A503" s="20" t="s">
        <v>1124</v>
      </c>
      <c r="B503" s="92" t="s">
        <v>2076</v>
      </c>
      <c r="C503" s="19"/>
      <c r="D503" s="19"/>
      <c r="E503" s="21"/>
      <c r="F503" s="19"/>
      <c r="G503" s="19"/>
      <c r="H503" s="81"/>
      <c r="I503" s="81"/>
      <c r="J503" s="4"/>
      <c r="K503" s="4"/>
      <c r="L503" s="4"/>
      <c r="M503" s="4"/>
    </row>
    <row r="504" spans="1:13" ht="47.25" hidden="1">
      <c r="A504" s="20" t="s">
        <v>1126</v>
      </c>
      <c r="B504" s="92" t="s">
        <v>303</v>
      </c>
      <c r="C504" s="19"/>
      <c r="D504" s="19"/>
      <c r="E504" s="21"/>
      <c r="F504" s="19"/>
      <c r="G504" s="19"/>
      <c r="H504" s="81"/>
      <c r="I504" s="81"/>
      <c r="J504" s="4"/>
      <c r="K504" s="4"/>
      <c r="L504" s="4"/>
      <c r="M504" s="4"/>
    </row>
    <row r="505" spans="1:13" ht="63" hidden="1">
      <c r="A505" s="20" t="s">
        <v>1128</v>
      </c>
      <c r="B505" s="92" t="s">
        <v>305</v>
      </c>
      <c r="C505" s="19"/>
      <c r="D505" s="19"/>
      <c r="E505" s="21"/>
      <c r="F505" s="19"/>
      <c r="G505" s="19"/>
      <c r="H505" s="81"/>
      <c r="I505" s="81"/>
      <c r="J505" s="4"/>
      <c r="K505" s="4"/>
      <c r="L505" s="4"/>
      <c r="M505" s="4"/>
    </row>
    <row r="506" spans="1:13" ht="110.25" hidden="1">
      <c r="A506" s="20" t="s">
        <v>1130</v>
      </c>
      <c r="B506" s="92" t="s">
        <v>2077</v>
      </c>
      <c r="C506" s="19"/>
      <c r="D506" s="19"/>
      <c r="E506" s="21"/>
      <c r="F506" s="19"/>
      <c r="G506" s="19"/>
      <c r="H506" s="81"/>
      <c r="I506" s="81"/>
      <c r="J506" s="4"/>
      <c r="K506" s="4"/>
      <c r="L506" s="4"/>
      <c r="M506" s="4"/>
    </row>
    <row r="507" spans="1:13" ht="47.25">
      <c r="A507" s="11" t="s">
        <v>1132</v>
      </c>
      <c r="B507" s="92" t="s">
        <v>2078</v>
      </c>
      <c r="C507" s="34" t="s">
        <v>4175</v>
      </c>
      <c r="D507" s="473">
        <v>1</v>
      </c>
      <c r="E507" s="21" t="s">
        <v>540</v>
      </c>
      <c r="F507" s="19"/>
      <c r="G507" s="44"/>
    </row>
    <row r="508" spans="1:13" ht="63" hidden="1">
      <c r="A508" s="20" t="s">
        <v>1134</v>
      </c>
      <c r="B508" s="92" t="s">
        <v>2079</v>
      </c>
      <c r="C508" s="223"/>
      <c r="D508" s="19"/>
      <c r="E508" s="21"/>
      <c r="F508" s="19"/>
      <c r="G508" s="19"/>
      <c r="H508" s="81"/>
      <c r="I508" s="81"/>
      <c r="J508" s="4"/>
      <c r="K508" s="4"/>
      <c r="L508" s="4"/>
      <c r="M508" s="4"/>
    </row>
    <row r="509" spans="1:13" ht="21">
      <c r="A509" s="337"/>
      <c r="B509" s="1452" t="s">
        <v>1136</v>
      </c>
      <c r="C509" s="1452"/>
      <c r="D509" s="1452"/>
      <c r="E509" s="1452"/>
      <c r="F509" s="1452"/>
      <c r="G509" s="1452"/>
      <c r="H509" s="22">
        <f>H510+H518+H528+H533+H543+H554</f>
        <v>25</v>
      </c>
      <c r="I509" s="22">
        <f>I510+I518+I528+I533+I543+I554</f>
        <v>50</v>
      </c>
    </row>
    <row r="510" spans="1:13" ht="36" customHeight="1">
      <c r="A510" s="999" t="s">
        <v>2080</v>
      </c>
      <c r="B510" s="1366" t="s">
        <v>2081</v>
      </c>
      <c r="C510" s="1458"/>
      <c r="D510" s="1458"/>
      <c r="E510" s="1458"/>
      <c r="F510" s="1458"/>
      <c r="G510" s="1459"/>
      <c r="H510" s="22">
        <f>SUM(D511:D517)</f>
        <v>1</v>
      </c>
      <c r="I510" s="22">
        <f>COUNT(D511:D517)*2</f>
        <v>2</v>
      </c>
    </row>
    <row r="511" spans="1:13" ht="31.5" hidden="1">
      <c r="A511" s="67" t="s">
        <v>1137</v>
      </c>
      <c r="B511" s="92" t="s">
        <v>2082</v>
      </c>
      <c r="C511" s="584"/>
      <c r="D511" s="584"/>
      <c r="E511" s="15"/>
      <c r="F511" s="584"/>
      <c r="G511" s="584"/>
      <c r="H511" s="81"/>
      <c r="I511" s="81"/>
      <c r="J511" s="4"/>
      <c r="K511" s="4"/>
      <c r="L511" s="4"/>
      <c r="M511" s="4"/>
    </row>
    <row r="512" spans="1:13" ht="63" hidden="1">
      <c r="A512" s="67" t="s">
        <v>2083</v>
      </c>
      <c r="B512" s="92" t="s">
        <v>2084</v>
      </c>
      <c r="C512" s="19"/>
      <c r="D512" s="19"/>
      <c r="E512" s="21"/>
      <c r="G512" s="584"/>
      <c r="H512" s="81"/>
      <c r="I512" s="81"/>
      <c r="J512" s="4"/>
      <c r="K512" s="4"/>
      <c r="L512" s="4"/>
      <c r="M512" s="4"/>
    </row>
    <row r="513" spans="1:13" ht="60">
      <c r="A513" s="670" t="s">
        <v>1143</v>
      </c>
      <c r="B513" s="92" t="s">
        <v>2087</v>
      </c>
      <c r="C513" s="13" t="s">
        <v>2547</v>
      </c>
      <c r="D513" s="435">
        <v>1</v>
      </c>
      <c r="E513" s="24" t="s">
        <v>540</v>
      </c>
      <c r="F513" s="13" t="s">
        <v>2548</v>
      </c>
      <c r="G513" s="44"/>
    </row>
    <row r="514" spans="1:13" ht="47.25" hidden="1">
      <c r="A514" s="593" t="s">
        <v>2088</v>
      </c>
      <c r="B514" s="92" t="s">
        <v>2089</v>
      </c>
      <c r="C514" s="16" t="s">
        <v>1147</v>
      </c>
      <c r="D514" s="482"/>
      <c r="E514" s="15" t="s">
        <v>540</v>
      </c>
      <c r="F514" s="15" t="s">
        <v>2549</v>
      </c>
      <c r="G514" s="250"/>
      <c r="J514" s="4"/>
      <c r="K514" s="4"/>
      <c r="L514" s="4"/>
      <c r="M514" s="4"/>
    </row>
    <row r="515" spans="1:13" ht="30" hidden="1">
      <c r="A515" s="593"/>
      <c r="B515" s="92"/>
      <c r="C515" s="16" t="s">
        <v>1149</v>
      </c>
      <c r="D515" s="482"/>
      <c r="E515" s="15" t="s">
        <v>540</v>
      </c>
      <c r="F515" s="15"/>
      <c r="G515" s="250"/>
      <c r="J515" s="4"/>
      <c r="K515" s="4"/>
      <c r="L515" s="4"/>
      <c r="M515" s="4"/>
    </row>
    <row r="516" spans="1:13" ht="63" hidden="1">
      <c r="A516" s="593" t="s">
        <v>2092</v>
      </c>
      <c r="B516" s="92" t="s">
        <v>2093</v>
      </c>
      <c r="C516" s="212" t="s">
        <v>1152</v>
      </c>
      <c r="D516" s="482"/>
      <c r="E516" s="15" t="s">
        <v>540</v>
      </c>
      <c r="F516" s="23" t="s">
        <v>1153</v>
      </c>
      <c r="G516" s="250"/>
      <c r="J516" s="4"/>
      <c r="K516" s="4"/>
      <c r="L516" s="4"/>
      <c r="M516" s="4"/>
    </row>
    <row r="517" spans="1:13" ht="31.5" hidden="1">
      <c r="A517" s="593" t="s">
        <v>1154</v>
      </c>
      <c r="B517" s="159" t="s">
        <v>2094</v>
      </c>
      <c r="C517" s="18" t="s">
        <v>1156</v>
      </c>
      <c r="D517" s="482"/>
      <c r="E517" s="15" t="s">
        <v>540</v>
      </c>
      <c r="F517" s="584"/>
      <c r="G517" s="250"/>
      <c r="J517" s="4"/>
      <c r="K517" s="4"/>
      <c r="L517" s="4"/>
      <c r="M517" s="4"/>
    </row>
    <row r="518" spans="1:13" ht="36" customHeight="1">
      <c r="A518" s="351" t="s">
        <v>2095</v>
      </c>
      <c r="B518" s="1366" t="s">
        <v>2096</v>
      </c>
      <c r="C518" s="1458"/>
      <c r="D518" s="1458"/>
      <c r="E518" s="1458"/>
      <c r="F518" s="1458"/>
      <c r="G518" s="1459"/>
      <c r="H518" s="22">
        <f>SUM(D519:D527)</f>
        <v>4</v>
      </c>
      <c r="I518" s="22">
        <f>COUNT(D519:D527)*2</f>
        <v>8</v>
      </c>
    </row>
    <row r="519" spans="1:13" ht="45">
      <c r="A519" s="1056" t="s">
        <v>2097</v>
      </c>
      <c r="B519" s="92" t="s">
        <v>1158</v>
      </c>
      <c r="C519" s="16" t="s">
        <v>6901</v>
      </c>
      <c r="D519" s="473">
        <v>1</v>
      </c>
      <c r="E519" s="24" t="s">
        <v>341</v>
      </c>
      <c r="F519" s="34" t="s">
        <v>6917</v>
      </c>
      <c r="G519" s="1046"/>
    </row>
    <row r="520" spans="1:13" ht="30" hidden="1">
      <c r="A520" s="598"/>
      <c r="B520" s="92"/>
      <c r="C520" s="16" t="s">
        <v>1161</v>
      </c>
      <c r="D520" s="477"/>
      <c r="E520" s="15" t="s">
        <v>379</v>
      </c>
      <c r="F520" s="41" t="s">
        <v>1162</v>
      </c>
      <c r="G520" s="158"/>
      <c r="J520" s="4"/>
      <c r="K520" s="4"/>
      <c r="L520" s="4"/>
      <c r="M520" s="4"/>
    </row>
    <row r="521" spans="1:13" ht="45">
      <c r="A521" s="1056"/>
      <c r="B521" s="92"/>
      <c r="C521" s="16" t="s">
        <v>1163</v>
      </c>
      <c r="D521" s="473">
        <v>1</v>
      </c>
      <c r="E521" s="24" t="s">
        <v>379</v>
      </c>
      <c r="F521" s="34" t="s">
        <v>1164</v>
      </c>
      <c r="G521" s="1046"/>
    </row>
    <row r="522" spans="1:13" ht="30" hidden="1">
      <c r="A522" s="598"/>
      <c r="B522" s="92"/>
      <c r="C522" s="16" t="s">
        <v>2550</v>
      </c>
      <c r="D522" s="477"/>
      <c r="E522" s="15" t="s">
        <v>379</v>
      </c>
      <c r="F522" s="41" t="s">
        <v>1166</v>
      </c>
      <c r="G522" s="158"/>
      <c r="J522" s="4"/>
      <c r="K522" s="4"/>
      <c r="L522" s="4"/>
      <c r="M522" s="4"/>
    </row>
    <row r="523" spans="1:13" ht="45">
      <c r="A523" s="1056"/>
      <c r="B523" s="92"/>
      <c r="C523" s="16" t="s">
        <v>1167</v>
      </c>
      <c r="D523" s="473">
        <v>1</v>
      </c>
      <c r="E523" s="24" t="s">
        <v>341</v>
      </c>
      <c r="F523" s="34" t="s">
        <v>1168</v>
      </c>
      <c r="G523" s="1046"/>
    </row>
    <row r="524" spans="1:13" ht="63">
      <c r="A524" s="1056" t="s">
        <v>2103</v>
      </c>
      <c r="B524" s="92" t="s">
        <v>2104</v>
      </c>
      <c r="C524" s="16" t="s">
        <v>6918</v>
      </c>
      <c r="D524" s="473">
        <v>1</v>
      </c>
      <c r="E524" s="24" t="s">
        <v>271</v>
      </c>
      <c r="F524" s="34" t="s">
        <v>1172</v>
      </c>
      <c r="G524" s="1046"/>
    </row>
    <row r="525" spans="1:13" ht="30" hidden="1">
      <c r="A525" s="598"/>
      <c r="B525" s="92"/>
      <c r="C525" s="16" t="s">
        <v>1173</v>
      </c>
      <c r="D525" s="477"/>
      <c r="E525" s="15" t="s">
        <v>420</v>
      </c>
      <c r="F525" s="15"/>
      <c r="G525" s="158"/>
      <c r="J525" s="4"/>
      <c r="K525" s="4"/>
      <c r="L525" s="4"/>
      <c r="M525" s="4"/>
    </row>
    <row r="526" spans="1:13" ht="47.25" hidden="1">
      <c r="A526" s="598" t="s">
        <v>2107</v>
      </c>
      <c r="B526" s="92" t="s">
        <v>2108</v>
      </c>
      <c r="C526" s="16" t="s">
        <v>1176</v>
      </c>
      <c r="D526" s="477"/>
      <c r="E526" s="15" t="s">
        <v>341</v>
      </c>
      <c r="F526" s="15"/>
      <c r="G526" s="158"/>
      <c r="J526" s="4"/>
      <c r="K526" s="4"/>
      <c r="L526" s="4"/>
      <c r="M526" s="4"/>
    </row>
    <row r="527" spans="1:13" ht="45" hidden="1">
      <c r="A527" s="598"/>
      <c r="B527" s="92"/>
      <c r="C527" s="23" t="s">
        <v>2551</v>
      </c>
      <c r="D527" s="477"/>
      <c r="E527" s="21" t="s">
        <v>379</v>
      </c>
      <c r="F527" s="18" t="s">
        <v>2552</v>
      </c>
      <c r="G527" s="158"/>
      <c r="J527" s="4"/>
      <c r="K527" s="4"/>
      <c r="L527" s="4"/>
      <c r="M527" s="4"/>
    </row>
    <row r="528" spans="1:13" ht="36" customHeight="1">
      <c r="A528" s="351" t="s">
        <v>2113</v>
      </c>
      <c r="B528" s="1366" t="s">
        <v>2114</v>
      </c>
      <c r="C528" s="1458"/>
      <c r="D528" s="1458"/>
      <c r="E528" s="1458"/>
      <c r="F528" s="1458"/>
      <c r="G528" s="1459"/>
      <c r="H528" s="22">
        <f>SUM(D529:D532)</f>
        <v>2</v>
      </c>
      <c r="I528" s="22">
        <f>COUNT(D529:D532)*2</f>
        <v>4</v>
      </c>
    </row>
    <row r="529" spans="1:13" ht="47.25">
      <c r="A529" s="1056" t="s">
        <v>2115</v>
      </c>
      <c r="B529" s="92" t="s">
        <v>2116</v>
      </c>
      <c r="C529" s="34" t="s">
        <v>6919</v>
      </c>
      <c r="D529" s="473">
        <v>1</v>
      </c>
      <c r="E529" s="24" t="s">
        <v>379</v>
      </c>
      <c r="F529" s="117"/>
      <c r="G529" s="44"/>
    </row>
    <row r="530" spans="1:13" hidden="1">
      <c r="A530" s="598"/>
      <c r="B530" s="165"/>
      <c r="C530" s="41" t="s">
        <v>1182</v>
      </c>
      <c r="D530" s="477"/>
      <c r="E530" s="15" t="s">
        <v>379</v>
      </c>
      <c r="F530" s="584"/>
      <c r="G530" s="250"/>
      <c r="J530" s="4"/>
      <c r="K530" s="4"/>
      <c r="L530" s="4"/>
      <c r="M530" s="4"/>
    </row>
    <row r="531" spans="1:13" ht="47.25" hidden="1">
      <c r="A531" s="598" t="s">
        <v>2126</v>
      </c>
      <c r="B531" s="92" t="s">
        <v>2127</v>
      </c>
      <c r="C531" s="18" t="s">
        <v>1186</v>
      </c>
      <c r="D531" s="477"/>
      <c r="E531" s="15" t="s">
        <v>379</v>
      </c>
      <c r="F531" s="584"/>
      <c r="G531" s="250"/>
      <c r="J531" s="4"/>
      <c r="K531" s="4"/>
      <c r="L531" s="4"/>
      <c r="M531" s="4"/>
    </row>
    <row r="532" spans="1:13" ht="45">
      <c r="A532" s="1056"/>
      <c r="B532" s="92"/>
      <c r="C532" s="13" t="s">
        <v>1187</v>
      </c>
      <c r="D532" s="473">
        <v>1</v>
      </c>
      <c r="E532" s="24" t="s">
        <v>420</v>
      </c>
      <c r="F532" s="117"/>
      <c r="G532" s="44"/>
    </row>
    <row r="533" spans="1:13" ht="36" customHeight="1">
      <c r="A533" s="351" t="s">
        <v>2129</v>
      </c>
      <c r="B533" s="1366" t="s">
        <v>2130</v>
      </c>
      <c r="C533" s="1458"/>
      <c r="D533" s="1458"/>
      <c r="E533" s="1458"/>
      <c r="F533" s="1458"/>
      <c r="G533" s="1459"/>
      <c r="H533" s="22">
        <f>SUM(D534:D542)</f>
        <v>5</v>
      </c>
      <c r="I533" s="22">
        <f>COUNT(D534:D542)*2</f>
        <v>10</v>
      </c>
    </row>
    <row r="534" spans="1:13" ht="105">
      <c r="A534" s="1056" t="s">
        <v>2131</v>
      </c>
      <c r="B534" s="23" t="s">
        <v>2132</v>
      </c>
      <c r="C534" s="13" t="s">
        <v>1190</v>
      </c>
      <c r="D534" s="435">
        <v>1</v>
      </c>
      <c r="E534" s="24" t="s">
        <v>271</v>
      </c>
      <c r="F534" s="34" t="s">
        <v>2553</v>
      </c>
      <c r="G534" s="44"/>
    </row>
    <row r="535" spans="1:13" ht="150">
      <c r="A535" s="1056"/>
      <c r="B535" s="34"/>
      <c r="C535" s="13" t="s">
        <v>2554</v>
      </c>
      <c r="D535" s="435">
        <v>1</v>
      </c>
      <c r="E535" s="24" t="s">
        <v>271</v>
      </c>
      <c r="F535" s="34" t="s">
        <v>2555</v>
      </c>
      <c r="G535" s="44"/>
    </row>
    <row r="536" spans="1:13" ht="30" hidden="1">
      <c r="A536" s="598"/>
      <c r="B536" s="34"/>
      <c r="C536" s="23" t="s">
        <v>2556</v>
      </c>
      <c r="D536" s="473"/>
      <c r="E536" s="15" t="s">
        <v>271</v>
      </c>
      <c r="F536" s="19" t="s">
        <v>1195</v>
      </c>
      <c r="G536" s="250"/>
      <c r="J536" s="4"/>
      <c r="K536" s="4"/>
      <c r="L536" s="4"/>
      <c r="M536" s="4"/>
    </row>
    <row r="537" spans="1:13" ht="45" hidden="1">
      <c r="A537" s="598"/>
      <c r="B537" s="34"/>
      <c r="C537" s="23" t="s">
        <v>1196</v>
      </c>
      <c r="D537" s="482"/>
      <c r="E537" s="15" t="s">
        <v>271</v>
      </c>
      <c r="F537" s="18" t="s">
        <v>1197</v>
      </c>
      <c r="G537" s="250"/>
      <c r="J537" s="4"/>
      <c r="K537" s="4"/>
      <c r="L537" s="4"/>
      <c r="M537" s="4"/>
    </row>
    <row r="538" spans="1:13" ht="30">
      <c r="A538" s="1056"/>
      <c r="B538" s="34"/>
      <c r="C538" s="13" t="s">
        <v>1198</v>
      </c>
      <c r="D538" s="435">
        <v>1</v>
      </c>
      <c r="E538" s="24" t="s">
        <v>271</v>
      </c>
      <c r="F538" s="34" t="s">
        <v>1199</v>
      </c>
      <c r="G538" s="44"/>
    </row>
    <row r="539" spans="1:13" ht="30">
      <c r="A539" s="1056"/>
      <c r="B539" s="34"/>
      <c r="C539" s="98" t="s">
        <v>1200</v>
      </c>
      <c r="D539" s="1057">
        <v>1</v>
      </c>
      <c r="E539" s="24" t="s">
        <v>271</v>
      </c>
      <c r="F539" s="34"/>
      <c r="G539" s="44"/>
    </row>
    <row r="540" spans="1:13" ht="60">
      <c r="A540" s="1056" t="s">
        <v>2137</v>
      </c>
      <c r="B540" s="23" t="s">
        <v>2138</v>
      </c>
      <c r="C540" s="65" t="s">
        <v>2139</v>
      </c>
      <c r="D540" s="1057">
        <v>1</v>
      </c>
      <c r="E540" s="1058" t="s">
        <v>379</v>
      </c>
      <c r="F540" s="23" t="s">
        <v>2557</v>
      </c>
      <c r="G540" s="44"/>
    </row>
    <row r="541" spans="1:13" ht="45" hidden="1">
      <c r="A541" s="598"/>
      <c r="B541" s="34"/>
      <c r="C541" s="65" t="s">
        <v>1205</v>
      </c>
      <c r="D541" s="483"/>
      <c r="E541" s="252" t="s">
        <v>379</v>
      </c>
      <c r="F541" s="23" t="s">
        <v>1206</v>
      </c>
      <c r="G541" s="250"/>
      <c r="J541" s="4"/>
      <c r="K541" s="4"/>
      <c r="L541" s="4"/>
      <c r="M541" s="4"/>
    </row>
    <row r="542" spans="1:13" ht="30" hidden="1">
      <c r="A542" s="598"/>
      <c r="B542" s="34"/>
      <c r="C542" s="18" t="s">
        <v>1209</v>
      </c>
      <c r="D542" s="482"/>
      <c r="E542" s="252" t="s">
        <v>379</v>
      </c>
      <c r="F542" s="23"/>
      <c r="G542" s="250"/>
      <c r="J542" s="4"/>
      <c r="K542" s="4"/>
      <c r="L542" s="4"/>
      <c r="M542" s="4"/>
    </row>
    <row r="543" spans="1:13" ht="36" customHeight="1">
      <c r="A543" s="351" t="s">
        <v>2145</v>
      </c>
      <c r="B543" s="1366" t="s">
        <v>28</v>
      </c>
      <c r="C543" s="1458"/>
      <c r="D543" s="1458"/>
      <c r="E543" s="1458"/>
      <c r="F543" s="1458"/>
      <c r="G543" s="1459"/>
      <c r="H543" s="22">
        <f>SUM(D544:D552)</f>
        <v>2</v>
      </c>
      <c r="I543" s="22">
        <f>COUNT(D544:D552)*2</f>
        <v>4</v>
      </c>
    </row>
    <row r="544" spans="1:13" ht="45" hidden="1">
      <c r="A544" s="228" t="s">
        <v>2146</v>
      </c>
      <c r="B544" s="23" t="s">
        <v>1211</v>
      </c>
      <c r="C544" s="41"/>
      <c r="D544" s="584"/>
      <c r="E544" s="15"/>
      <c r="F544" s="584"/>
      <c r="G544" s="584"/>
      <c r="H544" s="81"/>
      <c r="I544" s="81"/>
      <c r="J544" s="4"/>
      <c r="K544" s="4"/>
      <c r="L544" s="4"/>
      <c r="M544" s="4"/>
    </row>
    <row r="545" spans="1:13" ht="60" hidden="1">
      <c r="A545" s="598" t="s">
        <v>2148</v>
      </c>
      <c r="B545" s="23" t="s">
        <v>2149</v>
      </c>
      <c r="C545" s="16" t="s">
        <v>1215</v>
      </c>
      <c r="D545" s="482"/>
      <c r="E545" s="15" t="s">
        <v>379</v>
      </c>
      <c r="F545" s="18" t="s">
        <v>1216</v>
      </c>
      <c r="G545" s="250"/>
      <c r="J545" s="4"/>
      <c r="K545" s="4"/>
      <c r="L545" s="4"/>
      <c r="M545" s="4"/>
    </row>
    <row r="546" spans="1:13" ht="30" hidden="1">
      <c r="A546" s="598"/>
      <c r="B546" s="34"/>
      <c r="C546" s="16" t="s">
        <v>1217</v>
      </c>
      <c r="D546" s="482"/>
      <c r="E546" s="15" t="s">
        <v>379</v>
      </c>
      <c r="F546" s="18" t="s">
        <v>2558</v>
      </c>
      <c r="G546" s="250"/>
      <c r="J546" s="4"/>
      <c r="K546" s="4"/>
      <c r="L546" s="4"/>
      <c r="M546" s="4"/>
    </row>
    <row r="547" spans="1:13" ht="60">
      <c r="A547" s="1056" t="s">
        <v>2152</v>
      </c>
      <c r="B547" s="23" t="s">
        <v>2153</v>
      </c>
      <c r="C547" s="16" t="s">
        <v>1221</v>
      </c>
      <c r="D547" s="435">
        <v>1</v>
      </c>
      <c r="E547" s="24" t="s">
        <v>540</v>
      </c>
      <c r="F547" s="24"/>
      <c r="G547" s="44"/>
    </row>
    <row r="548" spans="1:13" ht="30" hidden="1">
      <c r="A548" s="598"/>
      <c r="B548" s="34"/>
      <c r="C548" s="16" t="s">
        <v>2156</v>
      </c>
      <c r="D548" s="482"/>
      <c r="E548" s="15" t="s">
        <v>540</v>
      </c>
      <c r="F548" s="15"/>
      <c r="G548" s="250"/>
      <c r="J548" s="4"/>
      <c r="K548" s="4"/>
      <c r="L548" s="4"/>
      <c r="M548" s="4"/>
    </row>
    <row r="549" spans="1:13" ht="45" hidden="1">
      <c r="A549" s="598"/>
      <c r="B549" s="34"/>
      <c r="C549" s="23" t="s">
        <v>1223</v>
      </c>
      <c r="D549" s="482"/>
      <c r="E549" s="15" t="s">
        <v>540</v>
      </c>
      <c r="F549" s="15"/>
      <c r="G549" s="250"/>
      <c r="J549" s="4"/>
      <c r="K549" s="4"/>
      <c r="L549" s="4"/>
      <c r="M549" s="4"/>
    </row>
    <row r="550" spans="1:13" ht="30" hidden="1">
      <c r="A550" s="598"/>
      <c r="B550" s="449"/>
      <c r="C550" s="16" t="s">
        <v>1224</v>
      </c>
      <c r="D550" s="482"/>
      <c r="E550" s="15" t="s">
        <v>379</v>
      </c>
      <c r="F550" s="18" t="s">
        <v>1225</v>
      </c>
      <c r="G550" s="250"/>
      <c r="J550" s="4"/>
      <c r="K550" s="4"/>
      <c r="L550" s="4"/>
      <c r="M550" s="4"/>
    </row>
    <row r="551" spans="1:13" ht="45">
      <c r="A551" s="1056"/>
      <c r="B551" s="173"/>
      <c r="C551" s="16" t="s">
        <v>1226</v>
      </c>
      <c r="D551" s="435">
        <v>1</v>
      </c>
      <c r="E551" s="24" t="s">
        <v>379</v>
      </c>
      <c r="F551" s="13" t="s">
        <v>1227</v>
      </c>
      <c r="G551" s="44"/>
    </row>
    <row r="552" spans="1:13" ht="45" hidden="1">
      <c r="A552" s="598" t="s">
        <v>2159</v>
      </c>
      <c r="B552" s="23" t="s">
        <v>2160</v>
      </c>
      <c r="C552" s="41" t="s">
        <v>2559</v>
      </c>
      <c r="D552" s="482"/>
      <c r="E552" s="15" t="s">
        <v>379</v>
      </c>
      <c r="F552" s="584"/>
      <c r="G552" s="250"/>
      <c r="J552" s="4"/>
      <c r="K552" s="4"/>
      <c r="L552" s="4"/>
      <c r="M552" s="4"/>
    </row>
    <row r="553" spans="1:13" ht="30" hidden="1">
      <c r="A553" s="67" t="s">
        <v>1232</v>
      </c>
      <c r="B553" s="23" t="s">
        <v>2161</v>
      </c>
      <c r="C553" s="584"/>
      <c r="D553" s="584"/>
      <c r="E553" s="15"/>
      <c r="F553" s="584"/>
      <c r="G553" s="584"/>
      <c r="H553" s="81"/>
      <c r="I553" s="81"/>
      <c r="J553" s="4"/>
      <c r="K553" s="4"/>
      <c r="L553" s="4"/>
      <c r="M553" s="4"/>
    </row>
    <row r="554" spans="1:13" ht="36" customHeight="1">
      <c r="A554" s="351" t="s">
        <v>2162</v>
      </c>
      <c r="B554" s="1366" t="s">
        <v>2163</v>
      </c>
      <c r="C554" s="1458"/>
      <c r="D554" s="1458"/>
      <c r="E554" s="1458"/>
      <c r="F554" s="1458"/>
      <c r="G554" s="1459"/>
      <c r="H554" s="22">
        <f>SUM(D555:D568)</f>
        <v>11</v>
      </c>
      <c r="I554" s="22">
        <f>COUNT(D555:D568)*2</f>
        <v>22</v>
      </c>
    </row>
    <row r="555" spans="1:13" ht="78.75">
      <c r="A555" s="1056" t="s">
        <v>2164</v>
      </c>
      <c r="B555" s="92" t="s">
        <v>2165</v>
      </c>
      <c r="C555" s="13" t="s">
        <v>6905</v>
      </c>
      <c r="D555" s="476">
        <v>1</v>
      </c>
      <c r="E555" s="16" t="s">
        <v>341</v>
      </c>
      <c r="F555" s="34" t="s">
        <v>3476</v>
      </c>
      <c r="G555" s="44"/>
    </row>
    <row r="556" spans="1:13" ht="30" hidden="1">
      <c r="A556" s="598"/>
      <c r="B556" s="165"/>
      <c r="C556" s="18" t="s">
        <v>6532</v>
      </c>
      <c r="D556" s="479"/>
      <c r="E556" s="60" t="s">
        <v>341</v>
      </c>
      <c r="F556" s="204"/>
      <c r="G556" s="250"/>
      <c r="J556" s="4"/>
      <c r="K556" s="4"/>
      <c r="L556" s="4"/>
      <c r="M556" s="4"/>
    </row>
    <row r="557" spans="1:13" ht="105">
      <c r="A557" s="1056"/>
      <c r="B557" s="165"/>
      <c r="C557" s="13" t="s">
        <v>6531</v>
      </c>
      <c r="D557" s="476">
        <v>1</v>
      </c>
      <c r="E557" s="16" t="s">
        <v>379</v>
      </c>
      <c r="F557" s="13" t="s">
        <v>6542</v>
      </c>
      <c r="G557" s="44"/>
    </row>
    <row r="558" spans="1:13" ht="90">
      <c r="A558" s="1056"/>
      <c r="B558" s="165"/>
      <c r="C558" s="13" t="s">
        <v>2168</v>
      </c>
      <c r="D558" s="476">
        <v>1</v>
      </c>
      <c r="E558" s="16" t="s">
        <v>341</v>
      </c>
      <c r="F558" s="13" t="s">
        <v>6541</v>
      </c>
      <c r="G558" s="44"/>
    </row>
    <row r="559" spans="1:13" ht="45">
      <c r="A559" s="1056"/>
      <c r="B559" s="165"/>
      <c r="C559" s="13" t="s">
        <v>1237</v>
      </c>
      <c r="D559" s="476">
        <v>1</v>
      </c>
      <c r="E559" s="16" t="s">
        <v>341</v>
      </c>
      <c r="F559" s="34" t="s">
        <v>3477</v>
      </c>
      <c r="G559" s="44"/>
    </row>
    <row r="560" spans="1:13" ht="30" hidden="1">
      <c r="A560" s="598"/>
      <c r="B560" s="165"/>
      <c r="C560" s="16" t="s">
        <v>1238</v>
      </c>
      <c r="D560" s="479"/>
      <c r="E560" s="60"/>
      <c r="F560" s="204"/>
      <c r="G560" s="250"/>
      <c r="J560" s="4"/>
      <c r="K560" s="4"/>
      <c r="L560" s="4"/>
      <c r="M560" s="4"/>
    </row>
    <row r="561" spans="1:13" ht="47.25">
      <c r="A561" s="1056" t="s">
        <v>2169</v>
      </c>
      <c r="B561" s="92" t="s">
        <v>2170</v>
      </c>
      <c r="C561" s="16" t="s">
        <v>6906</v>
      </c>
      <c r="D561" s="491">
        <v>1</v>
      </c>
      <c r="E561" s="24" t="s">
        <v>341</v>
      </c>
      <c r="F561" s="13" t="s">
        <v>6539</v>
      </c>
      <c r="G561" s="44"/>
    </row>
    <row r="562" spans="1:13" ht="135">
      <c r="A562" s="1056"/>
      <c r="B562" s="165"/>
      <c r="C562" s="16" t="s">
        <v>6534</v>
      </c>
      <c r="D562" s="43">
        <v>1</v>
      </c>
      <c r="E562" s="24" t="s">
        <v>341</v>
      </c>
      <c r="F562" s="13" t="s">
        <v>6540</v>
      </c>
      <c r="G562" s="44"/>
    </row>
    <row r="563" spans="1:13" ht="30">
      <c r="A563" s="1056"/>
      <c r="B563" s="165"/>
      <c r="C563" s="16" t="s">
        <v>1243</v>
      </c>
      <c r="D563" s="43">
        <v>1</v>
      </c>
      <c r="E563" s="24" t="s">
        <v>271</v>
      </c>
      <c r="F563" s="13" t="s">
        <v>1244</v>
      </c>
      <c r="G563" s="44"/>
    </row>
    <row r="564" spans="1:13" ht="45">
      <c r="A564" s="1056"/>
      <c r="B564" s="165"/>
      <c r="C564" s="16" t="s">
        <v>1245</v>
      </c>
      <c r="D564" s="43">
        <v>1</v>
      </c>
      <c r="E564" s="24" t="s">
        <v>420</v>
      </c>
      <c r="F564" s="13" t="s">
        <v>1246</v>
      </c>
      <c r="G564" s="44"/>
    </row>
    <row r="565" spans="1:13" ht="75">
      <c r="A565" s="1056"/>
      <c r="B565" s="165"/>
      <c r="C565" s="16" t="s">
        <v>6535</v>
      </c>
      <c r="D565" s="43">
        <v>1</v>
      </c>
      <c r="E565" s="24" t="s">
        <v>341</v>
      </c>
      <c r="F565" s="23" t="s">
        <v>6538</v>
      </c>
      <c r="G565" s="44"/>
    </row>
    <row r="566" spans="1:13" ht="61.5" customHeight="1">
      <c r="A566" s="1056" t="s">
        <v>2174</v>
      </c>
      <c r="B566" s="92" t="s">
        <v>2175</v>
      </c>
      <c r="C566" s="74" t="s">
        <v>1251</v>
      </c>
      <c r="D566" s="476">
        <v>1</v>
      </c>
      <c r="E566" s="58" t="s">
        <v>271</v>
      </c>
      <c r="F566" s="117"/>
      <c r="G566" s="44"/>
    </row>
    <row r="567" spans="1:13" ht="45" hidden="1">
      <c r="A567" s="683"/>
      <c r="B567" s="19"/>
      <c r="C567" s="74" t="s">
        <v>1251</v>
      </c>
      <c r="D567" s="479"/>
      <c r="E567" s="60"/>
      <c r="F567" s="584"/>
      <c r="G567" s="250"/>
      <c r="J567" s="4"/>
      <c r="K567" s="4"/>
      <c r="L567" s="4"/>
      <c r="M567" s="4"/>
    </row>
    <row r="568" spans="1:13" ht="30">
      <c r="A568" s="1059"/>
      <c r="B568" s="19"/>
      <c r="C568" s="606" t="s">
        <v>6533</v>
      </c>
      <c r="D568" s="476">
        <v>1</v>
      </c>
      <c r="E568" s="16" t="s">
        <v>540</v>
      </c>
      <c r="F568" s="117"/>
      <c r="G568" s="44"/>
    </row>
    <row r="569" spans="1:13" ht="21">
      <c r="A569" s="335"/>
      <c r="B569" s="1452" t="s">
        <v>2177</v>
      </c>
      <c r="C569" s="1452"/>
      <c r="D569" s="1452"/>
      <c r="E569" s="1452"/>
      <c r="F569" s="1452"/>
      <c r="G569" s="1452"/>
      <c r="H569" s="22">
        <f>H570+H573+H577+H581+H597+H601+H609+H617+H621+H628</f>
        <v>13</v>
      </c>
      <c r="I569" s="22">
        <f>I570+I573+I577+I581+I597+I601+I609+I617+I621+I628</f>
        <v>26</v>
      </c>
    </row>
    <row r="570" spans="1:13" ht="18.75" hidden="1">
      <c r="A570" s="682" t="s">
        <v>25</v>
      </c>
      <c r="B570" s="1366" t="s">
        <v>2560</v>
      </c>
      <c r="C570" s="1458"/>
      <c r="D570" s="1458"/>
      <c r="E570" s="1458"/>
      <c r="F570" s="1458"/>
      <c r="G570" s="1459"/>
      <c r="H570" s="22">
        <f>SUM(D571:D572)</f>
        <v>0</v>
      </c>
      <c r="I570" s="22">
        <f>COUNT(D571:D572)*2</f>
        <v>0</v>
      </c>
      <c r="J570" s="4"/>
      <c r="K570" s="4"/>
      <c r="L570" s="4"/>
      <c r="M570" s="4"/>
    </row>
    <row r="571" spans="1:13" ht="63" hidden="1">
      <c r="A571" s="596" t="s">
        <v>1254</v>
      </c>
      <c r="B571" s="165" t="s">
        <v>2561</v>
      </c>
      <c r="C571" s="63" t="s">
        <v>1256</v>
      </c>
      <c r="D571" s="473"/>
      <c r="E571" s="21" t="s">
        <v>540</v>
      </c>
      <c r="F571" s="19"/>
      <c r="G571" s="44"/>
      <c r="J571" s="4"/>
      <c r="K571" s="4"/>
      <c r="L571" s="4"/>
      <c r="M571" s="4"/>
    </row>
    <row r="572" spans="1:13" ht="68.25" hidden="1" customHeight="1">
      <c r="A572" s="57" t="s">
        <v>1257</v>
      </c>
      <c r="B572" s="23" t="s">
        <v>1258</v>
      </c>
      <c r="C572" s="19"/>
      <c r="D572" s="19"/>
      <c r="E572" s="21"/>
      <c r="F572" s="19"/>
      <c r="G572" s="19"/>
      <c r="H572" s="81"/>
      <c r="I572" s="81"/>
      <c r="J572" s="4"/>
      <c r="K572" s="4"/>
      <c r="L572" s="4"/>
      <c r="M572" s="4"/>
    </row>
    <row r="573" spans="1:13" ht="18.75" hidden="1">
      <c r="A573" s="682" t="s">
        <v>23</v>
      </c>
      <c r="B573" s="1366" t="s">
        <v>2180</v>
      </c>
      <c r="C573" s="1458"/>
      <c r="D573" s="1458"/>
      <c r="E573" s="1458"/>
      <c r="F573" s="1458"/>
      <c r="G573" s="1459"/>
      <c r="H573" s="22">
        <f>SUM(D574:D576)</f>
        <v>0</v>
      </c>
      <c r="I573" s="22">
        <f>COUNT(D574:D576)*2</f>
        <v>0</v>
      </c>
      <c r="J573" s="4"/>
      <c r="K573" s="4"/>
      <c r="L573" s="4"/>
      <c r="M573" s="4"/>
    </row>
    <row r="574" spans="1:13" ht="49.5" hidden="1" customHeight="1">
      <c r="A574" s="596" t="s">
        <v>1259</v>
      </c>
      <c r="B574" s="92" t="s">
        <v>2181</v>
      </c>
      <c r="C574" s="41" t="s">
        <v>2737</v>
      </c>
      <c r="D574" s="473"/>
      <c r="E574" s="21" t="s">
        <v>648</v>
      </c>
      <c r="F574" s="19"/>
      <c r="G574" s="44"/>
      <c r="J574" s="4"/>
      <c r="K574" s="4"/>
      <c r="L574" s="4"/>
      <c r="M574" s="4"/>
    </row>
    <row r="575" spans="1:13" ht="48" hidden="1" customHeight="1">
      <c r="A575" s="57" t="s">
        <v>1261</v>
      </c>
      <c r="B575" s="92" t="s">
        <v>2183</v>
      </c>
      <c r="C575" s="19"/>
      <c r="D575" s="19"/>
      <c r="E575" s="21"/>
      <c r="F575" s="19"/>
      <c r="G575" s="19"/>
      <c r="H575" s="81"/>
      <c r="I575" s="81"/>
      <c r="J575" s="4"/>
      <c r="K575" s="4"/>
      <c r="L575" s="4"/>
      <c r="M575" s="4"/>
    </row>
    <row r="576" spans="1:13" ht="72" hidden="1" customHeight="1">
      <c r="A576" s="57" t="s">
        <v>1263</v>
      </c>
      <c r="B576" s="92" t="s">
        <v>2185</v>
      </c>
      <c r="C576" s="19"/>
      <c r="D576" s="19"/>
      <c r="E576" s="21"/>
      <c r="F576" s="19"/>
      <c r="G576" s="19"/>
      <c r="H576" s="81"/>
      <c r="I576" s="81"/>
      <c r="J576" s="4"/>
      <c r="K576" s="4"/>
      <c r="L576" s="4"/>
      <c r="M576" s="4"/>
    </row>
    <row r="577" spans="1:13" ht="36" customHeight="1">
      <c r="A577" s="351" t="s">
        <v>2187</v>
      </c>
      <c r="B577" s="1366" t="s">
        <v>2188</v>
      </c>
      <c r="C577" s="1458"/>
      <c r="D577" s="1458"/>
      <c r="E577" s="1458"/>
      <c r="F577" s="1458"/>
      <c r="G577" s="1459"/>
      <c r="H577" s="22">
        <f>SUM(D578:D580)</f>
        <v>2</v>
      </c>
      <c r="I577" s="22">
        <f>COUNT(D578:D580)*2</f>
        <v>4</v>
      </c>
    </row>
    <row r="578" spans="1:13" ht="75">
      <c r="A578" s="308" t="s">
        <v>2189</v>
      </c>
      <c r="B578" s="92" t="s">
        <v>2190</v>
      </c>
      <c r="C578" s="13" t="s">
        <v>3880</v>
      </c>
      <c r="D578" s="473">
        <v>1</v>
      </c>
      <c r="E578" s="21" t="s">
        <v>540</v>
      </c>
      <c r="F578" s="19"/>
      <c r="G578" s="44"/>
    </row>
    <row r="579" spans="1:13" ht="72.75" hidden="1" customHeight="1">
      <c r="A579" s="20" t="s">
        <v>2193</v>
      </c>
      <c r="B579" s="92" t="s">
        <v>2194</v>
      </c>
      <c r="C579" s="19"/>
      <c r="D579" s="19"/>
      <c r="E579" s="21"/>
      <c r="F579" s="19"/>
      <c r="G579" s="19"/>
      <c r="H579" s="81"/>
      <c r="I579" s="81"/>
      <c r="J579" s="4"/>
      <c r="K579" s="4"/>
      <c r="L579" s="4"/>
      <c r="M579" s="4"/>
    </row>
    <row r="580" spans="1:13" ht="63">
      <c r="A580" s="308" t="s">
        <v>2195</v>
      </c>
      <c r="B580" s="135" t="s">
        <v>2196</v>
      </c>
      <c r="C580" s="34" t="s">
        <v>1274</v>
      </c>
      <c r="D580" s="473">
        <v>1</v>
      </c>
      <c r="E580" s="21" t="s">
        <v>540</v>
      </c>
      <c r="F580" s="34" t="s">
        <v>1275</v>
      </c>
      <c r="G580" s="44"/>
    </row>
    <row r="581" spans="1:13" ht="36" customHeight="1">
      <c r="A581" s="351" t="s">
        <v>2198</v>
      </c>
      <c r="B581" s="1366" t="s">
        <v>2199</v>
      </c>
      <c r="C581" s="1458"/>
      <c r="D581" s="1458"/>
      <c r="E581" s="1458"/>
      <c r="F581" s="1458"/>
      <c r="G581" s="1459"/>
      <c r="H581" s="22">
        <f>SUM(D582:D596)</f>
        <v>3</v>
      </c>
      <c r="I581" s="22">
        <f>COUNT(D582:D596)*2</f>
        <v>6</v>
      </c>
    </row>
    <row r="582" spans="1:13" ht="47.25">
      <c r="A582" s="308" t="s">
        <v>2200</v>
      </c>
      <c r="B582" s="92" t="s">
        <v>1277</v>
      </c>
      <c r="C582" s="101" t="s">
        <v>1278</v>
      </c>
      <c r="D582" s="473">
        <v>1</v>
      </c>
      <c r="E582" s="21" t="s">
        <v>648</v>
      </c>
      <c r="F582" s="19"/>
      <c r="G582" s="44"/>
    </row>
    <row r="583" spans="1:13" ht="30">
      <c r="A583" s="308"/>
      <c r="B583" s="165"/>
      <c r="C583" s="16" t="s">
        <v>1279</v>
      </c>
      <c r="D583" s="473">
        <v>1</v>
      </c>
      <c r="E583" s="21" t="s">
        <v>377</v>
      </c>
      <c r="F583" s="19"/>
      <c r="G583" s="44"/>
    </row>
    <row r="584" spans="1:13" ht="60" hidden="1">
      <c r="A584" s="595" t="s">
        <v>2202</v>
      </c>
      <c r="B584" s="92" t="s">
        <v>1281</v>
      </c>
      <c r="C584" s="101" t="s">
        <v>3671</v>
      </c>
      <c r="D584" s="473"/>
      <c r="E584" s="21" t="s">
        <v>648</v>
      </c>
      <c r="F584" s="19"/>
      <c r="G584" s="44"/>
      <c r="J584" s="4"/>
      <c r="K584" s="4"/>
      <c r="L584" s="4"/>
      <c r="M584" s="4"/>
    </row>
    <row r="585" spans="1:13" ht="45" hidden="1">
      <c r="A585" s="595"/>
      <c r="B585" s="92"/>
      <c r="C585" s="23" t="s">
        <v>3672</v>
      </c>
      <c r="D585" s="473"/>
      <c r="E585" s="21" t="s">
        <v>648</v>
      </c>
      <c r="F585" s="19"/>
      <c r="G585" s="44"/>
      <c r="J585" s="4"/>
      <c r="K585" s="4"/>
      <c r="L585" s="4"/>
      <c r="M585" s="4"/>
    </row>
    <row r="586" spans="1:13" ht="60" hidden="1">
      <c r="A586" s="595"/>
      <c r="B586" s="92"/>
      <c r="C586" s="23" t="s">
        <v>2570</v>
      </c>
      <c r="D586" s="473"/>
      <c r="E586" s="21" t="s">
        <v>648</v>
      </c>
      <c r="F586" s="19"/>
      <c r="G586" s="44"/>
      <c r="J586" s="4"/>
      <c r="K586" s="4"/>
      <c r="L586" s="4"/>
      <c r="M586" s="4"/>
    </row>
    <row r="587" spans="1:13" ht="60" hidden="1">
      <c r="A587" s="595"/>
      <c r="B587" s="92"/>
      <c r="C587" s="41" t="s">
        <v>2571</v>
      </c>
      <c r="D587" s="473"/>
      <c r="E587" s="21" t="s">
        <v>648</v>
      </c>
      <c r="F587" s="19"/>
      <c r="G587" s="44"/>
      <c r="J587" s="4"/>
      <c r="K587" s="4"/>
      <c r="L587" s="4"/>
      <c r="M587" s="4"/>
    </row>
    <row r="588" spans="1:13" ht="45" hidden="1">
      <c r="A588" s="595"/>
      <c r="B588" s="92"/>
      <c r="C588" s="41" t="s">
        <v>4176</v>
      </c>
      <c r="D588" s="473"/>
      <c r="E588" s="21" t="s">
        <v>648</v>
      </c>
      <c r="F588" s="19"/>
      <c r="G588" s="44"/>
      <c r="J588" s="4"/>
      <c r="K588" s="4"/>
      <c r="L588" s="4"/>
      <c r="M588" s="4"/>
    </row>
    <row r="589" spans="1:13" ht="45" hidden="1">
      <c r="A589" s="595"/>
      <c r="B589" s="92"/>
      <c r="C589" s="18" t="s">
        <v>4177</v>
      </c>
      <c r="D589" s="473"/>
      <c r="E589" s="21" t="s">
        <v>648</v>
      </c>
      <c r="F589" s="19"/>
      <c r="G589" s="44"/>
      <c r="J589" s="4"/>
      <c r="K589" s="4"/>
      <c r="L589" s="4"/>
      <c r="M589" s="4"/>
    </row>
    <row r="590" spans="1:13" ht="45" hidden="1">
      <c r="A590" s="595"/>
      <c r="B590" s="92"/>
      <c r="C590" s="18" t="s">
        <v>4178</v>
      </c>
      <c r="D590" s="473"/>
      <c r="E590" s="21" t="s">
        <v>648</v>
      </c>
      <c r="F590" s="19"/>
      <c r="G590" s="44"/>
      <c r="J590" s="4"/>
      <c r="K590" s="4"/>
      <c r="L590" s="4"/>
      <c r="M590" s="4"/>
    </row>
    <row r="591" spans="1:13" ht="60" hidden="1">
      <c r="A591" s="595"/>
      <c r="B591" s="92"/>
      <c r="C591" s="41" t="s">
        <v>2581</v>
      </c>
      <c r="D591" s="473"/>
      <c r="E591" s="21" t="s">
        <v>648</v>
      </c>
      <c r="F591" s="19"/>
      <c r="G591" s="44"/>
      <c r="J591" s="4"/>
      <c r="K591" s="4"/>
      <c r="L591" s="4"/>
      <c r="M591" s="4"/>
    </row>
    <row r="592" spans="1:13" ht="60" hidden="1">
      <c r="A592" s="595"/>
      <c r="B592" s="92"/>
      <c r="C592" s="18" t="s">
        <v>3679</v>
      </c>
      <c r="D592" s="473"/>
      <c r="E592" s="21" t="s">
        <v>648</v>
      </c>
      <c r="F592" s="19"/>
      <c r="G592" s="44"/>
      <c r="J592" s="4"/>
      <c r="K592" s="4"/>
      <c r="L592" s="4"/>
      <c r="M592" s="4"/>
    </row>
    <row r="593" spans="1:13" ht="60" hidden="1">
      <c r="A593" s="595"/>
      <c r="B593" s="92"/>
      <c r="C593" s="41" t="s">
        <v>3680</v>
      </c>
      <c r="D593" s="473"/>
      <c r="E593" s="21" t="s">
        <v>648</v>
      </c>
      <c r="F593" s="19"/>
      <c r="G593" s="44"/>
      <c r="J593" s="4"/>
      <c r="K593" s="4"/>
      <c r="L593" s="4"/>
      <c r="M593" s="4"/>
    </row>
    <row r="594" spans="1:13" ht="30" hidden="1">
      <c r="A594" s="595"/>
      <c r="B594" s="92"/>
      <c r="C594" s="41" t="s">
        <v>2586</v>
      </c>
      <c r="D594" s="473"/>
      <c r="E594" s="21" t="s">
        <v>648</v>
      </c>
      <c r="F594" s="19"/>
      <c r="G594" s="44"/>
      <c r="J594" s="4"/>
      <c r="K594" s="4"/>
      <c r="L594" s="4"/>
      <c r="M594" s="4"/>
    </row>
    <row r="595" spans="1:13" ht="31.5">
      <c r="A595" s="308" t="s">
        <v>2219</v>
      </c>
      <c r="B595" s="92" t="s">
        <v>2220</v>
      </c>
      <c r="C595" s="34" t="s">
        <v>2587</v>
      </c>
      <c r="D595" s="473">
        <v>1</v>
      </c>
      <c r="E595" s="21" t="s">
        <v>540</v>
      </c>
      <c r="F595" s="19"/>
      <c r="G595" s="44"/>
    </row>
    <row r="596" spans="1:13" ht="31.5" hidden="1">
      <c r="A596" s="595" t="s">
        <v>2223</v>
      </c>
      <c r="B596" s="92" t="s">
        <v>1299</v>
      </c>
      <c r="C596" s="41" t="s">
        <v>1300</v>
      </c>
      <c r="D596" s="473"/>
      <c r="E596" s="21" t="s">
        <v>341</v>
      </c>
      <c r="F596" s="41" t="s">
        <v>4179</v>
      </c>
      <c r="G596" s="44"/>
      <c r="J596" s="4"/>
      <c r="K596" s="4"/>
      <c r="L596" s="4"/>
      <c r="M596" s="4"/>
    </row>
    <row r="597" spans="1:13" ht="36" customHeight="1">
      <c r="A597" s="351" t="s">
        <v>2230</v>
      </c>
      <c r="B597" s="1366" t="s">
        <v>2231</v>
      </c>
      <c r="C597" s="1458"/>
      <c r="D597" s="1458"/>
      <c r="E597" s="1458"/>
      <c r="F597" s="1458"/>
      <c r="G597" s="1459"/>
      <c r="H597" s="22">
        <f>SUM(D598:D600)</f>
        <v>1</v>
      </c>
      <c r="I597" s="22">
        <f>COUNT(D598:D600)*2</f>
        <v>2</v>
      </c>
    </row>
    <row r="598" spans="1:13" ht="31.5">
      <c r="A598" s="308" t="s">
        <v>2232</v>
      </c>
      <c r="B598" s="92" t="s">
        <v>2233</v>
      </c>
      <c r="C598" s="34" t="s">
        <v>1305</v>
      </c>
      <c r="D598" s="473">
        <v>1</v>
      </c>
      <c r="E598" s="21" t="s">
        <v>540</v>
      </c>
      <c r="F598" s="19"/>
      <c r="G598" s="44"/>
    </row>
    <row r="599" spans="1:13" ht="47.25" hidden="1">
      <c r="A599" s="595" t="s">
        <v>2235</v>
      </c>
      <c r="B599" s="92" t="s">
        <v>2589</v>
      </c>
      <c r="C599" s="18" t="s">
        <v>1308</v>
      </c>
      <c r="D599" s="473"/>
      <c r="E599" s="21" t="s">
        <v>540</v>
      </c>
      <c r="F599" s="19"/>
      <c r="G599" s="44"/>
      <c r="J599" s="4"/>
      <c r="K599" s="4"/>
      <c r="L599" s="4"/>
      <c r="M599" s="4"/>
    </row>
    <row r="600" spans="1:13" ht="31.5" hidden="1">
      <c r="A600" s="595" t="s">
        <v>1309</v>
      </c>
      <c r="B600" s="92" t="s">
        <v>2590</v>
      </c>
      <c r="C600" s="16" t="s">
        <v>1311</v>
      </c>
      <c r="D600" s="473"/>
      <c r="E600" s="21" t="s">
        <v>540</v>
      </c>
      <c r="F600" s="19"/>
      <c r="G600" s="44"/>
      <c r="J600" s="4"/>
      <c r="K600" s="4"/>
      <c r="L600" s="4"/>
      <c r="M600" s="4"/>
    </row>
    <row r="601" spans="1:13" ht="36" customHeight="1">
      <c r="A601" s="351" t="s">
        <v>2239</v>
      </c>
      <c r="B601" s="1366" t="s">
        <v>14</v>
      </c>
      <c r="C601" s="1458"/>
      <c r="D601" s="1458"/>
      <c r="E601" s="1458"/>
      <c r="F601" s="1458"/>
      <c r="G601" s="1459"/>
      <c r="H601" s="22">
        <f>SUM(D602:D608)</f>
        <v>4</v>
      </c>
      <c r="I601" s="22">
        <f>COUNT(D602:D608)*2</f>
        <v>8</v>
      </c>
    </row>
    <row r="602" spans="1:13" ht="31.5">
      <c r="A602" s="308" t="s">
        <v>2240</v>
      </c>
      <c r="B602" s="92" t="s">
        <v>1313</v>
      </c>
      <c r="C602" s="13" t="s">
        <v>1314</v>
      </c>
      <c r="D602" s="473">
        <v>1</v>
      </c>
      <c r="E602" s="21" t="s">
        <v>653</v>
      </c>
      <c r="F602" s="19"/>
      <c r="G602" s="44"/>
    </row>
    <row r="603" spans="1:13" ht="47.25" hidden="1">
      <c r="A603" s="595" t="s">
        <v>1315</v>
      </c>
      <c r="B603" s="92" t="s">
        <v>1316</v>
      </c>
      <c r="C603" s="18" t="s">
        <v>1317</v>
      </c>
      <c r="D603" s="473"/>
      <c r="E603" s="21" t="s">
        <v>653</v>
      </c>
      <c r="F603" s="19"/>
      <c r="G603" s="44"/>
      <c r="J603" s="4"/>
      <c r="K603" s="4"/>
      <c r="L603" s="4"/>
      <c r="M603" s="4"/>
    </row>
    <row r="604" spans="1:13" ht="30" hidden="1">
      <c r="A604" s="595"/>
      <c r="B604" s="165"/>
      <c r="C604" s="212" t="s">
        <v>1318</v>
      </c>
      <c r="D604" s="473"/>
      <c r="E604" s="21" t="s">
        <v>653</v>
      </c>
      <c r="F604" s="19"/>
      <c r="G604" s="44"/>
      <c r="J604" s="4"/>
      <c r="K604" s="4"/>
      <c r="L604" s="4"/>
      <c r="M604" s="4"/>
    </row>
    <row r="605" spans="1:13" ht="30" hidden="1">
      <c r="A605" s="595"/>
      <c r="B605" s="165"/>
      <c r="C605" s="18" t="s">
        <v>1319</v>
      </c>
      <c r="D605" s="473"/>
      <c r="E605" s="21" t="s">
        <v>653</v>
      </c>
      <c r="F605" s="19"/>
      <c r="G605" s="44"/>
      <c r="J605" s="4"/>
      <c r="K605" s="4"/>
      <c r="L605" s="4"/>
      <c r="M605" s="4"/>
    </row>
    <row r="606" spans="1:13" ht="47.25">
      <c r="A606" s="11" t="s">
        <v>1320</v>
      </c>
      <c r="B606" s="135" t="s">
        <v>1321</v>
      </c>
      <c r="C606" s="101" t="s">
        <v>1322</v>
      </c>
      <c r="D606" s="473">
        <v>1</v>
      </c>
      <c r="E606" s="21" t="s">
        <v>653</v>
      </c>
      <c r="F606" s="19"/>
      <c r="G606" s="44"/>
    </row>
    <row r="607" spans="1:13" ht="47.25">
      <c r="A607" s="308" t="s">
        <v>2250</v>
      </c>
      <c r="B607" s="92" t="s">
        <v>1324</v>
      </c>
      <c r="C607" s="34" t="s">
        <v>1325</v>
      </c>
      <c r="D607" s="473">
        <v>1</v>
      </c>
      <c r="E607" s="21" t="s">
        <v>653</v>
      </c>
      <c r="F607" s="19"/>
      <c r="G607" s="44"/>
    </row>
    <row r="608" spans="1:13" ht="47.25">
      <c r="A608" s="308" t="s">
        <v>2252</v>
      </c>
      <c r="B608" s="12" t="s">
        <v>1327</v>
      </c>
      <c r="C608" s="13" t="s">
        <v>2254</v>
      </c>
      <c r="D608" s="435">
        <v>1</v>
      </c>
      <c r="E608" s="21" t="s">
        <v>653</v>
      </c>
      <c r="F608" s="21" t="s">
        <v>2593</v>
      </c>
      <c r="G608" s="44"/>
    </row>
    <row r="609" spans="1:13" ht="36" customHeight="1">
      <c r="A609" s="351" t="s">
        <v>2256</v>
      </c>
      <c r="B609" s="1318" t="s">
        <v>1329</v>
      </c>
      <c r="C609" s="1319"/>
      <c r="D609" s="1303"/>
      <c r="E609" s="1319"/>
      <c r="F609" s="1319"/>
      <c r="G609" s="1478"/>
      <c r="H609" s="22">
        <f>SUM(D610:D616)</f>
        <v>1</v>
      </c>
      <c r="I609" s="22">
        <f>COUNT(D610:D616)*2</f>
        <v>2</v>
      </c>
    </row>
    <row r="610" spans="1:13" ht="31.5" hidden="1" customHeight="1">
      <c r="A610" s="20" t="s">
        <v>1330</v>
      </c>
      <c r="B610" s="41" t="s">
        <v>1332</v>
      </c>
      <c r="C610" s="41" t="s">
        <v>1333</v>
      </c>
      <c r="D610" s="74"/>
      <c r="E610" s="19" t="s">
        <v>540</v>
      </c>
      <c r="F610" s="75" t="s">
        <v>1334</v>
      </c>
      <c r="G610" s="19"/>
      <c r="H610" s="81"/>
      <c r="I610" s="81"/>
      <c r="J610" s="4"/>
      <c r="K610" s="4"/>
      <c r="L610" s="4"/>
      <c r="M610" s="4"/>
    </row>
    <row r="611" spans="1:13" ht="90" hidden="1">
      <c r="A611" s="20" t="s">
        <v>1335</v>
      </c>
      <c r="B611" s="41" t="s">
        <v>1336</v>
      </c>
      <c r="C611" s="41" t="s">
        <v>1337</v>
      </c>
      <c r="D611" s="74"/>
      <c r="E611" s="19" t="s">
        <v>540</v>
      </c>
      <c r="F611" s="75" t="s">
        <v>1338</v>
      </c>
      <c r="G611" s="44"/>
      <c r="H611" s="81"/>
      <c r="I611" s="81"/>
      <c r="J611" s="4"/>
      <c r="K611" s="4"/>
      <c r="L611" s="4"/>
      <c r="M611" s="4"/>
    </row>
    <row r="612" spans="1:13" ht="120" hidden="1">
      <c r="A612" s="20" t="s">
        <v>1339</v>
      </c>
      <c r="B612" s="41" t="s">
        <v>1340</v>
      </c>
      <c r="C612" s="41" t="s">
        <v>1341</v>
      </c>
      <c r="D612" s="74"/>
      <c r="E612" s="19" t="s">
        <v>540</v>
      </c>
      <c r="F612" s="75" t="s">
        <v>1342</v>
      </c>
      <c r="G612" s="44"/>
      <c r="H612" s="81"/>
      <c r="I612" s="81"/>
      <c r="J612" s="4"/>
      <c r="K612" s="4"/>
      <c r="L612" s="4"/>
      <c r="M612" s="4"/>
    </row>
    <row r="613" spans="1:13" ht="120" hidden="1">
      <c r="A613" s="594" t="s">
        <v>1343</v>
      </c>
      <c r="B613" s="41" t="s">
        <v>1344</v>
      </c>
      <c r="C613" s="41" t="s">
        <v>1345</v>
      </c>
      <c r="D613" s="445"/>
      <c r="E613" s="19" t="s">
        <v>540</v>
      </c>
      <c r="F613" s="75" t="s">
        <v>1346</v>
      </c>
      <c r="G613" s="44"/>
      <c r="J613" s="4"/>
      <c r="K613" s="4"/>
      <c r="L613" s="4"/>
      <c r="M613" s="4"/>
    </row>
    <row r="614" spans="1:13" ht="90">
      <c r="A614" s="53" t="s">
        <v>1347</v>
      </c>
      <c r="B614" s="34" t="s">
        <v>1348</v>
      </c>
      <c r="C614" s="34" t="s">
        <v>1349</v>
      </c>
      <c r="D614" s="445">
        <v>1</v>
      </c>
      <c r="E614" s="19" t="s">
        <v>540</v>
      </c>
      <c r="F614" s="1030" t="s">
        <v>1350</v>
      </c>
      <c r="G614" s="44"/>
    </row>
    <row r="615" spans="1:13" ht="105" hidden="1">
      <c r="A615" s="20" t="s">
        <v>1351</v>
      </c>
      <c r="B615" s="41" t="s">
        <v>1352</v>
      </c>
      <c r="C615" s="41" t="s">
        <v>1353</v>
      </c>
      <c r="D615" s="74"/>
      <c r="E615" s="19" t="s">
        <v>540</v>
      </c>
      <c r="F615" s="75" t="s">
        <v>1354</v>
      </c>
      <c r="G615" s="44"/>
      <c r="H615" s="81"/>
      <c r="I615" s="81"/>
      <c r="J615" s="4"/>
      <c r="K615" s="4"/>
      <c r="L615" s="4"/>
      <c r="M615" s="4"/>
    </row>
    <row r="616" spans="1:13" ht="120" hidden="1">
      <c r="A616" s="594" t="s">
        <v>1355</v>
      </c>
      <c r="B616" s="41" t="s">
        <v>1356</v>
      </c>
      <c r="C616" s="41" t="s">
        <v>1357</v>
      </c>
      <c r="D616" s="445"/>
      <c r="E616" s="19" t="s">
        <v>540</v>
      </c>
      <c r="F616" s="75" t="s">
        <v>1358</v>
      </c>
      <c r="G616" s="44"/>
      <c r="J616" s="4"/>
      <c r="K616" s="4"/>
      <c r="L616" s="4"/>
      <c r="M616" s="4"/>
    </row>
    <row r="617" spans="1:13" ht="36" customHeight="1">
      <c r="A617" s="351" t="s">
        <v>2259</v>
      </c>
      <c r="B617" s="1366" t="s">
        <v>2260</v>
      </c>
      <c r="C617" s="1458"/>
      <c r="D617" s="1458"/>
      <c r="E617" s="1458"/>
      <c r="F617" s="1458"/>
      <c r="G617" s="1459"/>
      <c r="H617" s="22">
        <f>SUM(D618:D620)</f>
        <v>2</v>
      </c>
      <c r="I617" s="22">
        <f>COUNT(D618:D620)*2</f>
        <v>4</v>
      </c>
    </row>
    <row r="618" spans="1:13" ht="31.5">
      <c r="A618" s="308" t="s">
        <v>2261</v>
      </c>
      <c r="B618" s="92" t="s">
        <v>2262</v>
      </c>
      <c r="C618" s="16" t="s">
        <v>1361</v>
      </c>
      <c r="D618" s="435">
        <v>1</v>
      </c>
      <c r="E618" s="21" t="s">
        <v>271</v>
      </c>
      <c r="F618" s="21" t="s">
        <v>1362</v>
      </c>
      <c r="G618" s="44"/>
    </row>
    <row r="619" spans="1:13" ht="30" hidden="1">
      <c r="A619" s="597"/>
      <c r="C619" s="16" t="s">
        <v>1363</v>
      </c>
      <c r="D619" s="435"/>
      <c r="E619" s="21" t="s">
        <v>271</v>
      </c>
      <c r="F619" s="21" t="s">
        <v>1364</v>
      </c>
      <c r="G619" s="44"/>
      <c r="J619" s="4"/>
      <c r="K619" s="4"/>
      <c r="L619" s="4"/>
      <c r="M619" s="4"/>
    </row>
    <row r="620" spans="1:13" ht="31.5">
      <c r="A620" s="308" t="s">
        <v>2263</v>
      </c>
      <c r="B620" s="92" t="s">
        <v>2264</v>
      </c>
      <c r="C620" s="21" t="s">
        <v>2265</v>
      </c>
      <c r="D620" s="435">
        <v>1</v>
      </c>
      <c r="E620" s="27" t="s">
        <v>540</v>
      </c>
      <c r="F620" s="16" t="s">
        <v>1367</v>
      </c>
      <c r="G620" s="44"/>
    </row>
    <row r="621" spans="1:13" hidden="1">
      <c r="A621" s="76" t="s">
        <v>10</v>
      </c>
      <c r="B621" s="1308" t="s">
        <v>1368</v>
      </c>
      <c r="C621" s="1309"/>
      <c r="D621" s="1309"/>
      <c r="E621" s="1309"/>
      <c r="F621" s="1309"/>
      <c r="G621" s="1320"/>
      <c r="H621" s="81">
        <f>SUM(D622:D627)</f>
        <v>0</v>
      </c>
      <c r="I621" s="81">
        <f>COUNT(D622:D627)*2</f>
        <v>0</v>
      </c>
      <c r="J621" s="4"/>
      <c r="K621" s="4"/>
      <c r="L621" s="4"/>
      <c r="M621" s="4"/>
    </row>
    <row r="622" spans="1:13" ht="63.75" hidden="1" customHeight="1">
      <c r="A622" s="76" t="s">
        <v>1369</v>
      </c>
      <c r="B622" s="41" t="s">
        <v>1370</v>
      </c>
      <c r="C622" s="41"/>
      <c r="D622" s="41"/>
      <c r="E622" s="41"/>
      <c r="F622" s="41"/>
      <c r="G622" s="41"/>
      <c r="H622" s="81"/>
      <c r="I622" s="81"/>
      <c r="J622" s="4"/>
      <c r="K622" s="4"/>
      <c r="L622" s="4"/>
      <c r="M622" s="4"/>
    </row>
    <row r="623" spans="1:13" ht="83.25" hidden="1" customHeight="1">
      <c r="A623" s="76" t="s">
        <v>1371</v>
      </c>
      <c r="B623" s="41" t="s">
        <v>1372</v>
      </c>
      <c r="C623" s="41"/>
      <c r="D623" s="41"/>
      <c r="E623" s="41"/>
      <c r="F623" s="41"/>
      <c r="G623" s="41"/>
      <c r="H623" s="81"/>
      <c r="I623" s="81"/>
      <c r="J623" s="4"/>
      <c r="K623" s="4"/>
      <c r="L623" s="4"/>
      <c r="M623" s="4"/>
    </row>
    <row r="624" spans="1:13" ht="72" hidden="1" customHeight="1">
      <c r="A624" s="76" t="s">
        <v>1373</v>
      </c>
      <c r="B624" s="41" t="s">
        <v>1374</v>
      </c>
      <c r="C624" s="41"/>
      <c r="D624" s="41"/>
      <c r="E624" s="41"/>
      <c r="F624" s="41"/>
      <c r="G624" s="41"/>
      <c r="H624" s="81"/>
      <c r="I624" s="81"/>
      <c r="J624" s="4"/>
      <c r="K624" s="4"/>
      <c r="L624" s="4"/>
      <c r="M624" s="4"/>
    </row>
    <row r="625" spans="1:13" ht="100.5" hidden="1" customHeight="1">
      <c r="A625" s="76" t="s">
        <v>1375</v>
      </c>
      <c r="B625" s="41" t="s">
        <v>1376</v>
      </c>
      <c r="C625" s="41"/>
      <c r="D625" s="41"/>
      <c r="E625" s="41"/>
      <c r="F625" s="41"/>
      <c r="G625" s="41"/>
      <c r="H625" s="81"/>
      <c r="I625" s="81"/>
      <c r="J625" s="4"/>
      <c r="K625" s="4"/>
      <c r="L625" s="4"/>
      <c r="M625" s="4"/>
    </row>
    <row r="626" spans="1:13" ht="45.75" hidden="1" customHeight="1">
      <c r="A626" s="76" t="s">
        <v>1377</v>
      </c>
      <c r="B626" s="41" t="s">
        <v>1378</v>
      </c>
      <c r="C626" s="41"/>
      <c r="D626" s="41"/>
      <c r="E626" s="41"/>
      <c r="F626" s="41"/>
      <c r="G626" s="41"/>
      <c r="H626" s="81"/>
      <c r="I626" s="81"/>
      <c r="J626" s="4"/>
      <c r="K626" s="4"/>
      <c r="L626" s="4"/>
      <c r="M626" s="4"/>
    </row>
    <row r="627" spans="1:13" ht="45" hidden="1" customHeight="1">
      <c r="A627" s="76" t="s">
        <v>1379</v>
      </c>
      <c r="B627" s="41" t="s">
        <v>1380</v>
      </c>
      <c r="C627" s="41"/>
      <c r="D627" s="41"/>
      <c r="E627" s="41"/>
      <c r="F627" s="41"/>
      <c r="G627" s="41"/>
      <c r="H627" s="81"/>
      <c r="I627" s="81"/>
      <c r="J627" s="4"/>
      <c r="K627" s="4"/>
      <c r="L627" s="4"/>
      <c r="M627" s="4"/>
    </row>
    <row r="628" spans="1:13" ht="31.5" hidden="1" customHeight="1">
      <c r="A628" s="577" t="s">
        <v>1381</v>
      </c>
      <c r="B628" s="1308" t="s">
        <v>8</v>
      </c>
      <c r="C628" s="1309"/>
      <c r="D628" s="1309"/>
      <c r="E628" s="1309"/>
      <c r="F628" s="1309"/>
      <c r="G628" s="1320"/>
      <c r="H628" s="22">
        <f>SUM(D629:D638)</f>
        <v>0</v>
      </c>
      <c r="I628" s="22">
        <f>COUNT(D629:D638)*2</f>
        <v>0</v>
      </c>
      <c r="J628" s="4"/>
      <c r="K628" s="4"/>
      <c r="L628" s="4"/>
      <c r="M628" s="4"/>
    </row>
    <row r="629" spans="1:13" ht="75" hidden="1">
      <c r="A629" s="76" t="s">
        <v>1382</v>
      </c>
      <c r="B629" s="41" t="s">
        <v>1383</v>
      </c>
      <c r="C629" s="41"/>
      <c r="D629" s="41"/>
      <c r="E629" s="41"/>
      <c r="F629" s="41"/>
      <c r="G629" s="41"/>
      <c r="H629" s="81"/>
      <c r="I629" s="81" t="s">
        <v>2407</v>
      </c>
      <c r="J629" s="4"/>
      <c r="K629" s="4"/>
      <c r="L629" s="4"/>
      <c r="M629" s="4"/>
    </row>
    <row r="630" spans="1:13" ht="60" hidden="1">
      <c r="A630" s="76" t="s">
        <v>1384</v>
      </c>
      <c r="B630" s="41" t="s">
        <v>1385</v>
      </c>
      <c r="C630" s="41"/>
      <c r="D630" s="41"/>
      <c r="E630" s="41"/>
      <c r="F630" s="41"/>
      <c r="G630" s="41"/>
      <c r="H630" s="81"/>
      <c r="I630" s="81"/>
      <c r="J630" s="4"/>
      <c r="K630" s="4"/>
      <c r="L630" s="4"/>
      <c r="M630" s="4"/>
    </row>
    <row r="631" spans="1:13" ht="60" hidden="1">
      <c r="A631" s="76" t="s">
        <v>1386</v>
      </c>
      <c r="B631" s="41" t="s">
        <v>1387</v>
      </c>
      <c r="C631" s="41"/>
      <c r="D631" s="41"/>
      <c r="E631" s="41"/>
      <c r="F631" s="41"/>
      <c r="G631" s="41"/>
      <c r="H631" s="81"/>
      <c r="I631" s="81"/>
      <c r="J631" s="4"/>
      <c r="K631" s="4"/>
      <c r="L631" s="4"/>
      <c r="M631" s="4"/>
    </row>
    <row r="632" spans="1:13" ht="45" hidden="1">
      <c r="A632" s="76" t="s">
        <v>1388</v>
      </c>
      <c r="B632" s="41" t="s">
        <v>1389</v>
      </c>
      <c r="C632" s="41"/>
      <c r="D632" s="41"/>
      <c r="E632" s="41"/>
      <c r="F632" s="41"/>
      <c r="G632" s="41"/>
      <c r="H632" s="81"/>
      <c r="I632" s="81"/>
      <c r="J632" s="4"/>
      <c r="K632" s="4"/>
      <c r="L632" s="4"/>
      <c r="M632" s="4"/>
    </row>
    <row r="633" spans="1:13" ht="45" hidden="1">
      <c r="A633" s="76" t="s">
        <v>1390</v>
      </c>
      <c r="B633" s="41" t="s">
        <v>1391</v>
      </c>
      <c r="C633" s="41"/>
      <c r="D633" s="41"/>
      <c r="E633" s="41"/>
      <c r="F633" s="41"/>
      <c r="G633" s="41"/>
      <c r="H633" s="81"/>
      <c r="I633" s="81"/>
      <c r="J633" s="4"/>
      <c r="K633" s="4"/>
      <c r="L633" s="4"/>
      <c r="M633" s="4"/>
    </row>
    <row r="634" spans="1:13" ht="81.75" hidden="1" customHeight="1">
      <c r="A634" s="577" t="s">
        <v>1392</v>
      </c>
      <c r="B634" s="41" t="s">
        <v>2266</v>
      </c>
      <c r="C634" s="41" t="s">
        <v>1394</v>
      </c>
      <c r="D634" s="485"/>
      <c r="E634" s="27" t="s">
        <v>540</v>
      </c>
      <c r="F634" s="41" t="s">
        <v>1395</v>
      </c>
      <c r="G634" s="14"/>
      <c r="J634" s="4"/>
      <c r="K634" s="4"/>
      <c r="L634" s="4"/>
      <c r="M634" s="4"/>
    </row>
    <row r="635" spans="1:13" ht="87" hidden="1" customHeight="1">
      <c r="A635" s="20" t="s">
        <v>1396</v>
      </c>
      <c r="B635" s="41" t="s">
        <v>1397</v>
      </c>
      <c r="C635" s="41"/>
      <c r="D635" s="41"/>
      <c r="E635" s="41"/>
      <c r="F635" s="41"/>
      <c r="G635" s="41"/>
      <c r="H635" s="81"/>
      <c r="I635" s="81"/>
      <c r="J635" s="4"/>
      <c r="K635" s="4"/>
      <c r="L635" s="4"/>
      <c r="M635" s="4"/>
    </row>
    <row r="636" spans="1:13" ht="45.75" hidden="1" customHeight="1">
      <c r="A636" s="20" t="s">
        <v>1398</v>
      </c>
      <c r="B636" s="41" t="s">
        <v>1399</v>
      </c>
      <c r="C636" s="41"/>
      <c r="D636" s="41"/>
      <c r="E636" s="41"/>
      <c r="F636" s="41"/>
      <c r="G636" s="41"/>
      <c r="H636" s="81"/>
      <c r="I636" s="81"/>
      <c r="J636" s="4"/>
      <c r="K636" s="4"/>
      <c r="L636" s="4"/>
      <c r="M636" s="4"/>
    </row>
    <row r="637" spans="1:13" ht="45" hidden="1">
      <c r="A637" s="20" t="s">
        <v>1400</v>
      </c>
      <c r="B637" s="41" t="s">
        <v>1401</v>
      </c>
      <c r="C637" s="41"/>
      <c r="D637" s="41"/>
      <c r="E637" s="41"/>
      <c r="F637" s="41"/>
      <c r="G637" s="41"/>
      <c r="H637" s="81"/>
      <c r="I637" s="81"/>
      <c r="J637" s="4"/>
      <c r="K637" s="4"/>
      <c r="L637" s="4"/>
      <c r="M637" s="4"/>
    </row>
    <row r="638" spans="1:13" ht="60" hidden="1">
      <c r="A638" s="20" t="s">
        <v>1402</v>
      </c>
      <c r="B638" s="41" t="s">
        <v>1403</v>
      </c>
      <c r="C638" s="41"/>
      <c r="D638" s="41"/>
      <c r="E638" s="41"/>
      <c r="F638" s="41"/>
      <c r="G638" s="41"/>
      <c r="H638" s="81"/>
      <c r="I638" s="81"/>
      <c r="J638" s="4"/>
      <c r="K638" s="4"/>
      <c r="L638" s="4"/>
      <c r="M638" s="4"/>
    </row>
    <row r="639" spans="1:13" ht="21">
      <c r="A639" s="335"/>
      <c r="B639" s="1450" t="s">
        <v>1404</v>
      </c>
      <c r="C639" s="1452"/>
      <c r="D639" s="1452"/>
      <c r="E639" s="1452"/>
      <c r="F639" s="1452"/>
      <c r="G639" s="1452"/>
      <c r="H639" s="22">
        <f>H640+H644+H650+H655</f>
        <v>8</v>
      </c>
      <c r="I639" s="22">
        <f>I640+I644+I650+I655</f>
        <v>16</v>
      </c>
    </row>
    <row r="640" spans="1:13" ht="36" customHeight="1">
      <c r="A640" s="1003" t="s">
        <v>2269</v>
      </c>
      <c r="B640" s="1366" t="s">
        <v>6</v>
      </c>
      <c r="C640" s="1458"/>
      <c r="D640" s="1458"/>
      <c r="E640" s="1458"/>
      <c r="F640" s="1458"/>
      <c r="G640" s="1459"/>
      <c r="H640" s="22">
        <f>SUM(D641:D643)</f>
        <v>2</v>
      </c>
      <c r="I640" s="22">
        <f>COUNT(D641:D643)*2</f>
        <v>4</v>
      </c>
    </row>
    <row r="641" spans="1:13" ht="30">
      <c r="A641" s="308" t="s">
        <v>2270</v>
      </c>
      <c r="B641" s="23" t="s">
        <v>1406</v>
      </c>
      <c r="C641" s="34" t="s">
        <v>4180</v>
      </c>
      <c r="D641" s="473">
        <v>1</v>
      </c>
      <c r="E641" s="24" t="s">
        <v>648</v>
      </c>
      <c r="F641" s="117"/>
      <c r="G641" s="44"/>
    </row>
    <row r="642" spans="1:13" ht="30">
      <c r="A642" s="308"/>
      <c r="B642" s="23"/>
      <c r="C642" s="34" t="s">
        <v>4181</v>
      </c>
      <c r="D642" s="473">
        <v>1</v>
      </c>
      <c r="E642" s="24" t="s">
        <v>648</v>
      </c>
      <c r="F642" s="117"/>
      <c r="G642" s="44"/>
    </row>
    <row r="643" spans="1:13" ht="55.5" hidden="1" customHeight="1">
      <c r="A643" s="20" t="s">
        <v>2274</v>
      </c>
      <c r="B643" s="23" t="s">
        <v>2595</v>
      </c>
      <c r="C643" s="48" t="s">
        <v>1418</v>
      </c>
      <c r="D643" s="584"/>
      <c r="E643" s="15"/>
      <c r="F643" s="584"/>
      <c r="G643" s="584"/>
      <c r="H643" s="81"/>
      <c r="I643" s="81"/>
      <c r="J643" s="4"/>
      <c r="K643" s="4"/>
      <c r="L643" s="4"/>
      <c r="M643" s="4"/>
    </row>
    <row r="644" spans="1:13" ht="36" customHeight="1">
      <c r="A644" s="1003" t="s">
        <v>2276</v>
      </c>
      <c r="B644" s="1366" t="s">
        <v>4</v>
      </c>
      <c r="C644" s="1458"/>
      <c r="D644" s="1458"/>
      <c r="E644" s="1458"/>
      <c r="F644" s="1458"/>
      <c r="G644" s="1459"/>
      <c r="H644" s="22">
        <f>SUM(D645:D649)</f>
        <v>2</v>
      </c>
      <c r="I644" s="22">
        <f>COUNT(D645:D649)*2</f>
        <v>4</v>
      </c>
    </row>
    <row r="645" spans="1:13" ht="30">
      <c r="A645" s="308" t="s">
        <v>2277</v>
      </c>
      <c r="B645" s="23" t="s">
        <v>1420</v>
      </c>
      <c r="C645" s="34" t="s">
        <v>2596</v>
      </c>
      <c r="D645" s="473">
        <v>1</v>
      </c>
      <c r="E645" s="24" t="s">
        <v>648</v>
      </c>
      <c r="F645" s="117"/>
      <c r="G645" s="44"/>
    </row>
    <row r="646" spans="1:13" hidden="1">
      <c r="A646" s="595"/>
      <c r="B646" s="23"/>
      <c r="C646" s="41" t="s">
        <v>2597</v>
      </c>
      <c r="D646" s="477"/>
      <c r="E646" s="15" t="s">
        <v>648</v>
      </c>
      <c r="F646" s="584"/>
      <c r="G646" s="250"/>
      <c r="J646" s="4"/>
      <c r="K646" s="4"/>
      <c r="L646" s="4"/>
      <c r="M646" s="4"/>
    </row>
    <row r="647" spans="1:13" hidden="1">
      <c r="A647" s="595"/>
      <c r="B647" s="23"/>
      <c r="C647" s="41" t="s">
        <v>2598</v>
      </c>
      <c r="D647" s="477"/>
      <c r="E647" s="15" t="s">
        <v>648</v>
      </c>
      <c r="F647" s="584"/>
      <c r="G647" s="250"/>
      <c r="J647" s="4"/>
      <c r="K647" s="4"/>
      <c r="L647" s="4"/>
      <c r="M647" s="4"/>
    </row>
    <row r="648" spans="1:13" ht="30">
      <c r="A648" s="308"/>
      <c r="B648" s="23"/>
      <c r="C648" s="34" t="s">
        <v>2599</v>
      </c>
      <c r="D648" s="473">
        <v>1</v>
      </c>
      <c r="E648" s="24" t="s">
        <v>648</v>
      </c>
      <c r="F648" s="117"/>
      <c r="G648" s="44"/>
    </row>
    <row r="649" spans="1:13" ht="60.75" hidden="1" customHeight="1">
      <c r="A649" s="20" t="s">
        <v>1428</v>
      </c>
      <c r="B649" s="23" t="s">
        <v>2600</v>
      </c>
      <c r="C649" s="584"/>
      <c r="D649" s="584"/>
      <c r="E649" s="15"/>
      <c r="F649" s="584"/>
      <c r="G649" s="584"/>
      <c r="H649" s="81"/>
      <c r="I649" s="81"/>
      <c r="J649" s="4"/>
      <c r="K649" s="4"/>
      <c r="L649" s="4"/>
      <c r="M649" s="4"/>
    </row>
    <row r="650" spans="1:13" ht="36" customHeight="1">
      <c r="A650" s="1003" t="s">
        <v>2283</v>
      </c>
      <c r="B650" s="1366" t="s">
        <v>2</v>
      </c>
      <c r="C650" s="1458"/>
      <c r="D650" s="1458"/>
      <c r="E650" s="1458"/>
      <c r="F650" s="1458"/>
      <c r="G650" s="1459"/>
      <c r="H650" s="22">
        <f>SUM(D651:D654)</f>
        <v>2</v>
      </c>
      <c r="I650" s="22">
        <f>COUNT(D651:D654)*2</f>
        <v>4</v>
      </c>
    </row>
    <row r="651" spans="1:13" ht="45">
      <c r="A651" s="308" t="s">
        <v>2284</v>
      </c>
      <c r="B651" s="23" t="s">
        <v>1431</v>
      </c>
      <c r="C651" s="34" t="s">
        <v>4182</v>
      </c>
      <c r="D651" s="473">
        <v>1</v>
      </c>
      <c r="E651" s="24" t="s">
        <v>648</v>
      </c>
      <c r="F651" s="117"/>
      <c r="G651" s="44"/>
    </row>
    <row r="652" spans="1:13" ht="30" hidden="1">
      <c r="A652" s="595"/>
      <c r="B652" s="23"/>
      <c r="C652" s="41" t="s">
        <v>4183</v>
      </c>
      <c r="D652" s="477"/>
      <c r="E652" s="15" t="s">
        <v>648</v>
      </c>
      <c r="F652" s="584"/>
      <c r="G652" s="250"/>
      <c r="J652" s="4"/>
      <c r="K652" s="4"/>
      <c r="L652" s="4"/>
      <c r="M652" s="4"/>
    </row>
    <row r="653" spans="1:13" ht="30">
      <c r="A653" s="308"/>
      <c r="B653" s="23"/>
      <c r="C653" s="34" t="s">
        <v>2605</v>
      </c>
      <c r="D653" s="473">
        <v>1</v>
      </c>
      <c r="E653" s="24" t="s">
        <v>648</v>
      </c>
      <c r="F653" s="117"/>
      <c r="G653" s="44"/>
    </row>
    <row r="654" spans="1:13" ht="52.5" hidden="1" customHeight="1">
      <c r="A654" s="20" t="s">
        <v>1435</v>
      </c>
      <c r="B654" s="71" t="s">
        <v>1436</v>
      </c>
      <c r="C654" s="584"/>
      <c r="D654" s="584"/>
      <c r="E654" s="15"/>
      <c r="F654" s="584"/>
      <c r="G654" s="584"/>
      <c r="H654" s="81"/>
      <c r="I654" s="81"/>
      <c r="J654" s="4"/>
      <c r="K654" s="4"/>
      <c r="L654" s="4"/>
      <c r="M654" s="4"/>
    </row>
    <row r="655" spans="1:13" ht="36" customHeight="1">
      <c r="A655" s="1003" t="s">
        <v>2300</v>
      </c>
      <c r="B655" s="1366" t="s">
        <v>0</v>
      </c>
      <c r="C655" s="1458"/>
      <c r="D655" s="1458"/>
      <c r="E655" s="1458"/>
      <c r="F655" s="1458"/>
      <c r="G655" s="1459"/>
      <c r="H655" s="22">
        <f>SUM(D656:D658)</f>
        <v>2</v>
      </c>
      <c r="I655" s="22">
        <f>COUNT(D656:D658)*2</f>
        <v>4</v>
      </c>
    </row>
    <row r="656" spans="1:13" ht="30">
      <c r="A656" s="308" t="s">
        <v>2302</v>
      </c>
      <c r="B656" s="23" t="s">
        <v>1438</v>
      </c>
      <c r="C656" s="34" t="s">
        <v>2607</v>
      </c>
      <c r="D656" s="473">
        <v>1</v>
      </c>
      <c r="E656" s="24" t="s">
        <v>648</v>
      </c>
      <c r="F656" s="117"/>
      <c r="G656" s="44"/>
    </row>
    <row r="657" spans="1:13" ht="35.25" customHeight="1">
      <c r="A657" s="308"/>
      <c r="B657" s="23"/>
      <c r="C657" s="34" t="s">
        <v>2608</v>
      </c>
      <c r="D657" s="473">
        <v>1</v>
      </c>
      <c r="E657" s="24" t="s">
        <v>648</v>
      </c>
      <c r="F657" s="117"/>
      <c r="G657" s="44"/>
    </row>
    <row r="658" spans="1:13" ht="57.75" hidden="1" customHeight="1">
      <c r="A658" s="20" t="s">
        <v>1443</v>
      </c>
      <c r="B658" s="16" t="s">
        <v>1444</v>
      </c>
      <c r="C658" s="584"/>
      <c r="D658" s="584"/>
      <c r="E658" s="15"/>
      <c r="F658" s="584"/>
      <c r="G658" s="584"/>
      <c r="H658" s="81"/>
      <c r="I658" s="81"/>
      <c r="J658" s="4"/>
      <c r="K658" s="4"/>
      <c r="L658" s="4"/>
      <c r="M658" s="4"/>
    </row>
    <row r="659" spans="1:13">
      <c r="A659" s="565"/>
      <c r="B659" s="81"/>
      <c r="C659" s="81"/>
      <c r="D659" s="486"/>
      <c r="E659" s="81"/>
      <c r="F659" s="81"/>
      <c r="G659" s="81"/>
    </row>
    <row r="660" spans="1:13">
      <c r="A660" s="1054"/>
      <c r="B660" s="1005" t="s">
        <v>1446</v>
      </c>
      <c r="C660" s="1005" t="s">
        <v>2308</v>
      </c>
      <c r="D660" s="1008" t="s">
        <v>2765</v>
      </c>
      <c r="E660" s="1005">
        <f>H2</f>
        <v>12</v>
      </c>
      <c r="F660" s="1005"/>
      <c r="G660" s="82"/>
    </row>
    <row r="661" spans="1:13">
      <c r="A661" s="1054" t="s">
        <v>176</v>
      </c>
      <c r="B661" s="1005">
        <f>IF(E660=0,0,H43)</f>
        <v>4</v>
      </c>
      <c r="C661" s="1005">
        <f>IF(E660=0,0,I43)</f>
        <v>8</v>
      </c>
      <c r="D661" s="1009">
        <f>IF(D669=0,0,B661/C661)</f>
        <v>0.5</v>
      </c>
      <c r="E661" s="1005"/>
      <c r="F661" s="1005"/>
      <c r="G661" s="82"/>
    </row>
    <row r="662" spans="1:13">
      <c r="A662" s="1054" t="s">
        <v>178</v>
      </c>
      <c r="B662" s="1005">
        <f>IF(E660=0,0,H100)</f>
        <v>11</v>
      </c>
      <c r="C662" s="1005">
        <f>IF(E660=0,0,I100)</f>
        <v>22</v>
      </c>
      <c r="D662" s="1009">
        <f>IF(D669=0,0,B662/C662)</f>
        <v>0.5</v>
      </c>
      <c r="E662" s="1005"/>
      <c r="F662" s="1005"/>
      <c r="G662" s="82"/>
    </row>
    <row r="663" spans="1:13">
      <c r="A663" s="1054" t="s">
        <v>180</v>
      </c>
      <c r="B663" s="1005">
        <f>IF(E660=0,0,H164)</f>
        <v>28</v>
      </c>
      <c r="C663" s="1005">
        <f>IF(E660=0,0,I164)</f>
        <v>56</v>
      </c>
      <c r="D663" s="1009">
        <f>IF(D669=0,0,B663/C663)</f>
        <v>0.5</v>
      </c>
      <c r="E663" s="1005"/>
      <c r="F663" s="1005"/>
      <c r="G663" s="82"/>
    </row>
    <row r="664" spans="1:13">
      <c r="A664" s="1054" t="s">
        <v>182</v>
      </c>
      <c r="B664" s="1010">
        <f>IF(E660=0,0,H247)</f>
        <v>23</v>
      </c>
      <c r="C664" s="1010">
        <f>IF(E660=0,0,I247)</f>
        <v>46</v>
      </c>
      <c r="D664" s="1009">
        <f>IF(D669=0,0,B664/C664)</f>
        <v>0.5</v>
      </c>
      <c r="E664" s="1005"/>
      <c r="F664" s="1005"/>
      <c r="G664" s="82"/>
    </row>
    <row r="665" spans="1:13">
      <c r="A665" s="1054" t="s">
        <v>184</v>
      </c>
      <c r="B665" s="1010">
        <f>IF(E660=0,0,H323)</f>
        <v>32</v>
      </c>
      <c r="C665" s="1010">
        <f>IF(E660=0,0,I323)</f>
        <v>64</v>
      </c>
      <c r="D665" s="1009">
        <f>IF(D669=0,0,B665/C665)</f>
        <v>0.5</v>
      </c>
      <c r="E665" s="1005"/>
      <c r="F665" s="1005"/>
      <c r="G665" s="82"/>
    </row>
    <row r="666" spans="1:13">
      <c r="A666" s="1054" t="s">
        <v>186</v>
      </c>
      <c r="B666" s="1010">
        <f>IF(E660=0,0,H509)</f>
        <v>25</v>
      </c>
      <c r="C666" s="1010">
        <f>IF(E660=0,0,I509)</f>
        <v>50</v>
      </c>
      <c r="D666" s="1009">
        <f>IF(D669=0,0,B666/C666)</f>
        <v>0.5</v>
      </c>
      <c r="E666" s="1005"/>
      <c r="F666" s="1005"/>
      <c r="G666" s="82"/>
    </row>
    <row r="667" spans="1:13">
      <c r="A667" s="1054" t="s">
        <v>187</v>
      </c>
      <c r="B667" s="1010">
        <f>IF(E660=0,0,H569)</f>
        <v>13</v>
      </c>
      <c r="C667" s="1010">
        <f>IF(E660=0,0,I569)</f>
        <v>26</v>
      </c>
      <c r="D667" s="1009">
        <f>IF(D669=0,0,B667/C667)</f>
        <v>0.5</v>
      </c>
      <c r="E667" s="1005"/>
      <c r="F667" s="1005"/>
      <c r="G667" s="82"/>
    </row>
    <row r="668" spans="1:13">
      <c r="A668" s="1054" t="s">
        <v>189</v>
      </c>
      <c r="B668" s="1010">
        <f>IF(E660=0,0,H639)</f>
        <v>8</v>
      </c>
      <c r="C668" s="1010">
        <f>IF(E660=0,0,I639)</f>
        <v>16</v>
      </c>
      <c r="D668" s="1009">
        <f>IF(D669=0,0,B668/C668)</f>
        <v>0.5</v>
      </c>
      <c r="E668" s="1005"/>
      <c r="F668" s="1005"/>
      <c r="G668" s="82"/>
    </row>
    <row r="669" spans="1:13">
      <c r="A669" s="1054" t="s">
        <v>1449</v>
      </c>
      <c r="B669" s="1005">
        <f>IF(E660=0,0,SUM(B661:B668))</f>
        <v>144</v>
      </c>
      <c r="C669" s="1005">
        <f>IF(E660=0,0,SUM(C661:C668))</f>
        <v>288</v>
      </c>
      <c r="D669" s="1009">
        <f>IF(E660=0,0,B669/C669)</f>
        <v>0.5</v>
      </c>
      <c r="E669" s="1005"/>
      <c r="F669" s="1005"/>
      <c r="G669" s="82"/>
    </row>
    <row r="670" spans="1:13">
      <c r="A670" s="1054"/>
      <c r="B670" s="1005"/>
      <c r="C670" s="1005"/>
      <c r="D670" s="1008"/>
      <c r="E670" s="1005"/>
      <c r="F670" s="1005"/>
      <c r="G670" s="82"/>
    </row>
    <row r="671" spans="1:13">
      <c r="A671" s="1054"/>
      <c r="B671" s="1005"/>
      <c r="C671" s="1005"/>
      <c r="D671" s="1008"/>
      <c r="E671" s="1005"/>
      <c r="F671" s="1005"/>
      <c r="G671" s="82"/>
    </row>
    <row r="672" spans="1:13">
      <c r="A672" s="1054">
        <v>0</v>
      </c>
      <c r="B672" s="1005"/>
      <c r="C672" s="1005"/>
      <c r="D672" s="1008"/>
      <c r="E672" s="1005"/>
      <c r="F672" s="1005"/>
      <c r="G672" s="82"/>
    </row>
    <row r="673" spans="1:7">
      <c r="A673" s="1054">
        <v>1</v>
      </c>
      <c r="B673" s="1005"/>
      <c r="C673" s="1005"/>
      <c r="D673" s="1008"/>
      <c r="E673" s="1005"/>
      <c r="F673" s="1005"/>
      <c r="G673" s="82"/>
    </row>
    <row r="674" spans="1:7">
      <c r="A674" s="1054">
        <v>2</v>
      </c>
      <c r="B674" s="1005"/>
      <c r="C674" s="1005"/>
      <c r="D674" s="1008"/>
      <c r="E674" s="1005"/>
      <c r="F674" s="1005"/>
      <c r="G674" s="82"/>
    </row>
    <row r="675" spans="1:7">
      <c r="A675" s="1054"/>
      <c r="B675" s="1005"/>
      <c r="C675" s="1005"/>
      <c r="D675" s="1008"/>
      <c r="E675" s="1005"/>
      <c r="F675" s="1005"/>
      <c r="G675" s="82"/>
    </row>
    <row r="676" spans="1:7">
      <c r="A676" s="1055"/>
      <c r="B676" s="22"/>
      <c r="C676" s="22"/>
      <c r="D676" s="494"/>
      <c r="E676" s="22"/>
      <c r="F676" s="22"/>
      <c r="G676" s="81"/>
    </row>
    <row r="677" spans="1:7">
      <c r="A677" s="1055"/>
      <c r="B677" s="22"/>
      <c r="C677" s="22"/>
      <c r="D677" s="494"/>
      <c r="E677" s="22"/>
      <c r="F677" s="22"/>
      <c r="G677" s="81"/>
    </row>
    <row r="678" spans="1:7">
      <c r="A678" s="565"/>
      <c r="B678" s="81"/>
      <c r="C678" s="81"/>
      <c r="D678" s="486"/>
      <c r="E678" s="81"/>
      <c r="F678" s="81"/>
      <c r="G678" s="81"/>
    </row>
    <row r="679" spans="1:7">
      <c r="A679" s="565"/>
      <c r="B679" s="81"/>
      <c r="C679" s="81"/>
      <c r="D679" s="486"/>
      <c r="E679" s="81"/>
      <c r="F679" s="81"/>
      <c r="G679" s="81"/>
    </row>
    <row r="680" spans="1:7">
      <c r="A680" s="565"/>
      <c r="B680" s="81"/>
      <c r="C680" s="81"/>
      <c r="D680" s="486"/>
      <c r="E680" s="81"/>
      <c r="F680" s="81"/>
      <c r="G680" s="81"/>
    </row>
    <row r="681" spans="1:7">
      <c r="A681" s="565"/>
      <c r="B681" s="81"/>
      <c r="C681" s="81"/>
      <c r="D681" s="486"/>
      <c r="E681" s="81"/>
      <c r="F681" s="81"/>
      <c r="G681" s="81"/>
    </row>
    <row r="682" spans="1:7">
      <c r="A682" s="565"/>
      <c r="B682" s="81"/>
      <c r="C682" s="81"/>
      <c r="D682" s="486"/>
      <c r="E682" s="81"/>
      <c r="F682" s="81"/>
      <c r="G682" s="81"/>
    </row>
    <row r="683" spans="1:7">
      <c r="A683" s="565"/>
      <c r="B683" s="81"/>
      <c r="C683" s="81"/>
      <c r="D683" s="486"/>
      <c r="E683" s="81"/>
      <c r="F683" s="81"/>
      <c r="G683" s="81"/>
    </row>
    <row r="684" spans="1:7">
      <c r="A684" s="565"/>
      <c r="B684" s="81"/>
      <c r="C684" s="81"/>
      <c r="D684" s="486"/>
      <c r="E684" s="81"/>
      <c r="F684" s="81"/>
      <c r="G684" s="81"/>
    </row>
    <row r="685" spans="1:7">
      <c r="A685" s="546"/>
      <c r="B685" s="29"/>
      <c r="C685" s="29"/>
      <c r="D685" s="491"/>
      <c r="F685" s="29"/>
      <c r="G685" s="29"/>
    </row>
    <row r="686" spans="1:7">
      <c r="A686" s="546"/>
      <c r="B686" s="29"/>
      <c r="C686" s="29"/>
      <c r="D686" s="491"/>
      <c r="F686" s="29"/>
      <c r="G686" s="29"/>
    </row>
    <row r="687" spans="1:7">
      <c r="A687" s="546"/>
      <c r="B687" s="29"/>
      <c r="C687" s="29"/>
      <c r="D687" s="491"/>
      <c r="F687" s="29"/>
      <c r="G687" s="29"/>
    </row>
    <row r="688" spans="1:7">
      <c r="A688" s="546"/>
      <c r="B688" s="29"/>
      <c r="C688" s="29"/>
      <c r="D688" s="491"/>
      <c r="F688" s="29"/>
      <c r="G688" s="29"/>
    </row>
  </sheetData>
  <sheetProtection algorithmName="SHA-512" hashValue="KeXOL4BM7UnQoCqgOD1dtoc3GQyw1I6ykCybvMy1YOjiib1XYy62oiJtZVSb5tci87y2apkf8ZUgR02JX8p0bg==" saltValue="IAh0X78u6pW1peQtU8zoFg==" spinCount="100000" sheet="1" objects="1" scenarios="1"/>
  <protectedRanges>
    <protectedRange sqref="D613:D616" name="Range5"/>
    <protectedRange sqref="G234:G245" name="Range3"/>
    <protectedRange sqref="D562:D565" name="Range1_4"/>
    <protectedRange sqref="D234:D245" name="Range2"/>
    <protectedRange sqref="D561" name="Range4"/>
  </protectedRanges>
  <autoFilter ref="A42:G658">
    <filterColumn colId="0">
      <colorFilter dxfId="10"/>
    </filterColumn>
  </autoFilter>
  <mergeCells count="125">
    <mergeCell ref="B644:G644"/>
    <mergeCell ref="B650:G650"/>
    <mergeCell ref="B655:G655"/>
    <mergeCell ref="B609:G609"/>
    <mergeCell ref="B617:G617"/>
    <mergeCell ref="B621:G621"/>
    <mergeCell ref="B628:G628"/>
    <mergeCell ref="B639:G639"/>
    <mergeCell ref="B640:G640"/>
    <mergeCell ref="B570:G570"/>
    <mergeCell ref="B573:G573"/>
    <mergeCell ref="B577:G577"/>
    <mergeCell ref="B581:G581"/>
    <mergeCell ref="B597:G597"/>
    <mergeCell ref="B601:G601"/>
    <mergeCell ref="B518:G518"/>
    <mergeCell ref="B528:G528"/>
    <mergeCell ref="B533:G533"/>
    <mergeCell ref="B543:G543"/>
    <mergeCell ref="B554:G554"/>
    <mergeCell ref="B569:G569"/>
    <mergeCell ref="B485:G485"/>
    <mergeCell ref="B492:G492"/>
    <mergeCell ref="B497:G497"/>
    <mergeCell ref="B498:G498"/>
    <mergeCell ref="B509:G509"/>
    <mergeCell ref="B510:G510"/>
    <mergeCell ref="B441:G441"/>
    <mergeCell ref="B447:G447"/>
    <mergeCell ref="B448:G448"/>
    <mergeCell ref="B455:G455"/>
    <mergeCell ref="B467:G467"/>
    <mergeCell ref="B474:G474"/>
    <mergeCell ref="B402:G402"/>
    <mergeCell ref="B406:G406"/>
    <mergeCell ref="B413:G413"/>
    <mergeCell ref="B417:G417"/>
    <mergeCell ref="B432:G432"/>
    <mergeCell ref="B436:G436"/>
    <mergeCell ref="B352:G352"/>
    <mergeCell ref="B362:G362"/>
    <mergeCell ref="B365:G365"/>
    <mergeCell ref="B371:G371"/>
    <mergeCell ref="B383:G383"/>
    <mergeCell ref="B392:G392"/>
    <mergeCell ref="B315:G315"/>
    <mergeCell ref="B320:G320"/>
    <mergeCell ref="B323:G323"/>
    <mergeCell ref="B324:G324"/>
    <mergeCell ref="B332:G332"/>
    <mergeCell ref="B341:G341"/>
    <mergeCell ref="B290:G290"/>
    <mergeCell ref="B294:G294"/>
    <mergeCell ref="B299:G299"/>
    <mergeCell ref="B305:G305"/>
    <mergeCell ref="B308:G308"/>
    <mergeCell ref="B311:G311"/>
    <mergeCell ref="B233:G233"/>
    <mergeCell ref="B247:G247"/>
    <mergeCell ref="B248:G248"/>
    <mergeCell ref="B253:G253"/>
    <mergeCell ref="B267:G267"/>
    <mergeCell ref="B277:G277"/>
    <mergeCell ref="B165:G165"/>
    <mergeCell ref="B188:G188"/>
    <mergeCell ref="B194:G194"/>
    <mergeCell ref="B200:G200"/>
    <mergeCell ref="B207:G207"/>
    <mergeCell ref="B221:G221"/>
    <mergeCell ref="B115:G115"/>
    <mergeCell ref="B128:G128"/>
    <mergeCell ref="B138:G138"/>
    <mergeCell ref="B144:G144"/>
    <mergeCell ref="B152:G152"/>
    <mergeCell ref="B164:G164"/>
    <mergeCell ref="B71:G71"/>
    <mergeCell ref="B75:G75"/>
    <mergeCell ref="B88:G88"/>
    <mergeCell ref="B97:G97"/>
    <mergeCell ref="B100:G100"/>
    <mergeCell ref="B101:G101"/>
    <mergeCell ref="B37:I37"/>
    <mergeCell ref="A38:I40"/>
    <mergeCell ref="A41:G41"/>
    <mergeCell ref="B43:G43"/>
    <mergeCell ref="B44:G44"/>
    <mergeCell ref="B65:G65"/>
    <mergeCell ref="B31:I31"/>
    <mergeCell ref="B32:I32"/>
    <mergeCell ref="B33:I33"/>
    <mergeCell ref="B34:I34"/>
    <mergeCell ref="B35:I35"/>
    <mergeCell ref="B36:I36"/>
    <mergeCell ref="B25:I25"/>
    <mergeCell ref="B26:I26"/>
    <mergeCell ref="B27:I27"/>
    <mergeCell ref="B28:I28"/>
    <mergeCell ref="B29:I29"/>
    <mergeCell ref="B30:I30"/>
    <mergeCell ref="B19:I19"/>
    <mergeCell ref="B20:I20"/>
    <mergeCell ref="B21:I21"/>
    <mergeCell ref="B22:I22"/>
    <mergeCell ref="B23:I23"/>
    <mergeCell ref="B24:I24"/>
    <mergeCell ref="A8:C8"/>
    <mergeCell ref="D8:I8"/>
    <mergeCell ref="D9:I16"/>
    <mergeCell ref="A17:I17"/>
    <mergeCell ref="B18:I18"/>
    <mergeCell ref="A5:B5"/>
    <mergeCell ref="C5:E5"/>
    <mergeCell ref="G5:I5"/>
    <mergeCell ref="A6:B6"/>
    <mergeCell ref="C6:E6"/>
    <mergeCell ref="G6:I6"/>
    <mergeCell ref="A1:F1"/>
    <mergeCell ref="G1:I1"/>
    <mergeCell ref="A2:G2"/>
    <mergeCell ref="H2:I2"/>
    <mergeCell ref="A3:I3"/>
    <mergeCell ref="A4:B4"/>
    <mergeCell ref="C4:E4"/>
    <mergeCell ref="G4:I4"/>
    <mergeCell ref="A7:I7"/>
  </mergeCells>
  <dataValidations count="8">
    <dataValidation type="list" allowBlank="1" showInputMessage="1" showErrorMessage="1" sqref="D634 D622:D627 D618:D620 D670:D1048576 D639:D660 D234:D446 D41:D86 D88:D95 D97:D151 D153:D232 D448:D608 D613:D616">
      <formula1>$A$672:$A$674</formula1>
    </dataValidation>
    <dataValidation type="list" allowBlank="1" showInputMessage="1" showErrorMessage="1" sqref="D622:D627">
      <formula1>$A$727:$A$729</formula1>
    </dataValidation>
    <dataValidation type="list" allowBlank="1" showInputMessage="1" showErrorMessage="1" sqref="D617">
      <formula1>$A$648:$A$650</formula1>
    </dataValidation>
    <dataValidation type="list" allowBlank="1" showInputMessage="1" showErrorMessage="1" sqref="D609">
      <formula1>$A$692:$A$694</formula1>
    </dataValidation>
    <dataValidation type="list" allowBlank="1" showInputMessage="1" showErrorMessage="1" sqref="D610:D612">
      <formula1>$A$723:$A$725</formula1>
    </dataValidation>
    <dataValidation type="list" allowBlank="1" showInputMessage="1" showErrorMessage="1" sqref="D87">
      <formula1>$A$1005:$A$1007</formula1>
    </dataValidation>
    <dataValidation type="list" allowBlank="1" showInputMessage="1" showErrorMessage="1" sqref="D96">
      <formula1>$A$999:$A$1001</formula1>
    </dataValidation>
    <dataValidation type="list" allowBlank="1" showInputMessage="1" showErrorMessage="1" sqref="D447">
      <formula1>$A$810:$A$812</formula1>
    </dataValidation>
  </dataValidations>
  <pageMargins left="0.70866141732283472" right="0.70866141732283472" top="0.74803149606299213" bottom="0.74803149606299213" header="0.31496062992125984" footer="0.31496062992125984"/>
  <pageSetup paperSize="9" scale="51" orientation="portrait" r:id="rId1"/>
  <headerFooter>
    <oddHeader>&amp;LChecklist No.  11&amp;CIPD &amp;RVersion - NHSRC 3.0</oddHeader>
    <oddFooter>&amp;CPage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R682"/>
  <sheetViews>
    <sheetView view="pageBreakPreview" topLeftCell="A8" zoomScale="80" zoomScaleNormal="80" zoomScaleSheetLayoutView="80" zoomScalePageLayoutView="70" workbookViewId="0">
      <selection activeCell="F654" sqref="F654"/>
    </sheetView>
  </sheetViews>
  <sheetFormatPr defaultColWidth="9.140625" defaultRowHeight="15"/>
  <cols>
    <col min="1" max="1" width="16.7109375" style="180" customWidth="1"/>
    <col min="2" max="2" width="38.28515625" style="4" customWidth="1"/>
    <col min="3" max="3" width="36.42578125" style="1050" customWidth="1"/>
    <col min="4" max="4" width="7.7109375" style="326" customWidth="1"/>
    <col min="5" max="5" width="9.28515625" style="29" customWidth="1"/>
    <col min="6" max="6" width="42" style="4" customWidth="1"/>
    <col min="7" max="7" width="25.140625" style="4" customWidth="1"/>
    <col min="8" max="8" width="5.42578125" style="22" customWidth="1"/>
    <col min="9" max="9" width="4.42578125" style="22" customWidth="1"/>
    <col min="10" max="12" width="9.140625" style="81"/>
    <col min="13" max="16384" width="9.140625" style="4"/>
  </cols>
  <sheetData>
    <row r="1" spans="1:9" ht="36.75" customHeight="1">
      <c r="A1" s="1216" t="s">
        <v>162</v>
      </c>
      <c r="B1" s="1216"/>
      <c r="C1" s="1634"/>
      <c r="D1" s="1216"/>
      <c r="E1" s="1216"/>
      <c r="F1" s="1216"/>
      <c r="G1" s="1217" t="s">
        <v>7154</v>
      </c>
      <c r="H1" s="1218"/>
      <c r="I1" s="1219"/>
    </row>
    <row r="2" spans="1:9" ht="36.75" customHeight="1">
      <c r="A2" s="1324" t="s">
        <v>4184</v>
      </c>
      <c r="B2" s="1325"/>
      <c r="C2" s="1635"/>
      <c r="D2" s="1325"/>
      <c r="E2" s="1325"/>
      <c r="F2" s="1325"/>
      <c r="G2" s="1325"/>
      <c r="H2" s="1326">
        <v>13</v>
      </c>
      <c r="I2" s="1327"/>
    </row>
    <row r="3" spans="1:9" ht="36.75" customHeight="1">
      <c r="A3" s="1227" t="s">
        <v>166</v>
      </c>
      <c r="B3" s="1227"/>
      <c r="C3" s="1636"/>
      <c r="D3" s="1227"/>
      <c r="E3" s="1227"/>
      <c r="F3" s="1227"/>
      <c r="G3" s="1227"/>
      <c r="H3" s="1328"/>
      <c r="I3" s="1328"/>
    </row>
    <row r="4" spans="1:9" ht="42" customHeight="1">
      <c r="A4" s="1247" t="s">
        <v>167</v>
      </c>
      <c r="B4" s="1247"/>
      <c r="C4" s="1637"/>
      <c r="D4" s="1248"/>
      <c r="E4" s="1248"/>
      <c r="F4" s="5" t="s">
        <v>168</v>
      </c>
      <c r="G4" s="1248"/>
      <c r="H4" s="1323"/>
      <c r="I4" s="1323"/>
    </row>
    <row r="5" spans="1:9" ht="42.75" customHeight="1">
      <c r="A5" s="1321" t="s">
        <v>169</v>
      </c>
      <c r="B5" s="1322"/>
      <c r="C5" s="1637"/>
      <c r="D5" s="1248"/>
      <c r="E5" s="1248"/>
      <c r="F5" s="585" t="s">
        <v>170</v>
      </c>
      <c r="G5" s="1248"/>
      <c r="H5" s="1323"/>
      <c r="I5" s="1323"/>
    </row>
    <row r="6" spans="1:9" ht="48" customHeight="1">
      <c r="A6" s="1232" t="s">
        <v>171</v>
      </c>
      <c r="B6" s="1232"/>
      <c r="C6" s="1637"/>
      <c r="D6" s="1233"/>
      <c r="E6" s="1233"/>
      <c r="F6" s="585" t="s">
        <v>172</v>
      </c>
      <c r="G6" s="1248"/>
      <c r="H6" s="1323"/>
      <c r="I6" s="1323"/>
    </row>
    <row r="7" spans="1:9" ht="45" customHeight="1">
      <c r="A7" s="1239" t="s">
        <v>4185</v>
      </c>
      <c r="B7" s="1566"/>
      <c r="C7" s="1638"/>
      <c r="D7" s="1566"/>
      <c r="E7" s="1566"/>
      <c r="F7" s="1566"/>
      <c r="G7" s="1566"/>
      <c r="H7" s="1566"/>
      <c r="I7" s="1566"/>
    </row>
    <row r="8" spans="1:9" ht="39.6" customHeight="1">
      <c r="A8" s="1392" t="s">
        <v>174</v>
      </c>
      <c r="B8" s="1392"/>
      <c r="C8" s="1639"/>
      <c r="D8" s="1335" t="s">
        <v>4186</v>
      </c>
      <c r="E8" s="1335"/>
      <c r="F8" s="1335"/>
      <c r="G8" s="1335"/>
      <c r="H8" s="1336"/>
      <c r="I8" s="1336"/>
    </row>
    <row r="9" spans="1:9" ht="39.6" customHeight="1">
      <c r="A9" s="83" t="s">
        <v>176</v>
      </c>
      <c r="B9" s="340" t="s">
        <v>177</v>
      </c>
      <c r="C9" s="236">
        <f>'Blood Bank (2)'!D650</f>
        <v>0.5</v>
      </c>
      <c r="D9" s="1338">
        <f>D658</f>
        <v>0.5</v>
      </c>
      <c r="E9" s="1339"/>
      <c r="F9" s="1339"/>
      <c r="G9" s="1339"/>
      <c r="H9" s="1340"/>
      <c r="I9" s="1341"/>
    </row>
    <row r="10" spans="1:9" ht="39.6" customHeight="1">
      <c r="A10" s="83" t="s">
        <v>178</v>
      </c>
      <c r="B10" s="340" t="s">
        <v>179</v>
      </c>
      <c r="C10" s="236">
        <f>'Blood Bank (2)'!D651</f>
        <v>0.5</v>
      </c>
      <c r="D10" s="1342"/>
      <c r="E10" s="1343"/>
      <c r="F10" s="1343"/>
      <c r="G10" s="1343"/>
      <c r="H10" s="1344"/>
      <c r="I10" s="1345"/>
    </row>
    <row r="11" spans="1:9" ht="39.6" customHeight="1">
      <c r="A11" s="83" t="s">
        <v>180</v>
      </c>
      <c r="B11" s="340" t="s">
        <v>181</v>
      </c>
      <c r="C11" s="236">
        <f>'Blood Bank (2)'!D652</f>
        <v>0.5</v>
      </c>
      <c r="D11" s="1342"/>
      <c r="E11" s="1343"/>
      <c r="F11" s="1343"/>
      <c r="G11" s="1343"/>
      <c r="H11" s="1344"/>
      <c r="I11" s="1345"/>
    </row>
    <row r="12" spans="1:9" ht="39.6" customHeight="1">
      <c r="A12" s="83" t="s">
        <v>182</v>
      </c>
      <c r="B12" s="340" t="s">
        <v>183</v>
      </c>
      <c r="C12" s="236">
        <f>'Blood Bank (2)'!D653</f>
        <v>0.5</v>
      </c>
      <c r="D12" s="1342"/>
      <c r="E12" s="1343"/>
      <c r="F12" s="1343"/>
      <c r="G12" s="1343"/>
      <c r="H12" s="1344"/>
      <c r="I12" s="1345"/>
    </row>
    <row r="13" spans="1:9" ht="39.6" customHeight="1">
      <c r="A13" s="83" t="s">
        <v>184</v>
      </c>
      <c r="B13" s="340" t="s">
        <v>185</v>
      </c>
      <c r="C13" s="236">
        <f>'Blood Bank (2)'!D654</f>
        <v>0.5</v>
      </c>
      <c r="D13" s="1342"/>
      <c r="E13" s="1343"/>
      <c r="F13" s="1343"/>
      <c r="G13" s="1343"/>
      <c r="H13" s="1344"/>
      <c r="I13" s="1345"/>
    </row>
    <row r="14" spans="1:9" ht="39.6" customHeight="1">
      <c r="A14" s="83" t="s">
        <v>186</v>
      </c>
      <c r="B14" s="340" t="s">
        <v>146</v>
      </c>
      <c r="C14" s="236">
        <f>'Blood Bank (2)'!D655</f>
        <v>0.5</v>
      </c>
      <c r="D14" s="1342"/>
      <c r="E14" s="1343"/>
      <c r="F14" s="1343"/>
      <c r="G14" s="1343"/>
      <c r="H14" s="1344"/>
      <c r="I14" s="1345"/>
    </row>
    <row r="15" spans="1:9" ht="39.75" customHeight="1">
      <c r="A15" s="83" t="s">
        <v>187</v>
      </c>
      <c r="B15" s="340" t="s">
        <v>1454</v>
      </c>
      <c r="C15" s="236">
        <f>'Blood Bank (2)'!D656</f>
        <v>0.5</v>
      </c>
      <c r="D15" s="1342"/>
      <c r="E15" s="1343"/>
      <c r="F15" s="1343"/>
      <c r="G15" s="1343"/>
      <c r="H15" s="1344"/>
      <c r="I15" s="1345"/>
    </row>
    <row r="16" spans="1:9" ht="39.6" customHeight="1">
      <c r="A16" s="83" t="s">
        <v>189</v>
      </c>
      <c r="B16" s="340" t="s">
        <v>190</v>
      </c>
      <c r="C16" s="236">
        <f>'Blood Bank (2)'!D657</f>
        <v>0.5</v>
      </c>
      <c r="D16" s="1346"/>
      <c r="E16" s="1347"/>
      <c r="F16" s="1347"/>
      <c r="G16" s="1347"/>
      <c r="H16" s="1348"/>
      <c r="I16" s="1349"/>
    </row>
    <row r="17" spans="1:9" ht="31.15" customHeight="1">
      <c r="A17" s="1357"/>
      <c r="B17" s="1358"/>
      <c r="C17" s="1640"/>
      <c r="D17" s="1358"/>
      <c r="E17" s="1358"/>
      <c r="F17" s="1358"/>
      <c r="G17" s="1358"/>
      <c r="H17" s="1359"/>
      <c r="I17" s="1360"/>
    </row>
    <row r="18" spans="1:9" ht="31.15" customHeight="1">
      <c r="A18" s="590"/>
      <c r="B18" s="1510" t="s">
        <v>191</v>
      </c>
      <c r="C18" s="1641"/>
      <c r="D18" s="1569"/>
      <c r="E18" s="1510"/>
      <c r="F18" s="1510"/>
      <c r="G18" s="1510"/>
      <c r="H18" s="1511"/>
      <c r="I18" s="1511"/>
    </row>
    <row r="19" spans="1:9" ht="31.15" customHeight="1">
      <c r="A19" s="6">
        <v>1</v>
      </c>
      <c r="B19" s="1259"/>
      <c r="C19" s="1642"/>
      <c r="D19" s="1259"/>
      <c r="E19" s="1259"/>
      <c r="F19" s="1259"/>
      <c r="G19" s="1259"/>
      <c r="H19" s="1515"/>
      <c r="I19" s="1515"/>
    </row>
    <row r="20" spans="1:9" ht="31.15" customHeight="1">
      <c r="A20" s="6">
        <v>2</v>
      </c>
      <c r="B20" s="1259"/>
      <c r="C20" s="1642"/>
      <c r="D20" s="1259"/>
      <c r="E20" s="1259"/>
      <c r="F20" s="1259"/>
      <c r="G20" s="1259"/>
      <c r="H20" s="1515"/>
      <c r="I20" s="1515"/>
    </row>
    <row r="21" spans="1:9" ht="31.15" customHeight="1">
      <c r="A21" s="6">
        <v>3</v>
      </c>
      <c r="B21" s="1259"/>
      <c r="C21" s="1642"/>
      <c r="D21" s="1259"/>
      <c r="E21" s="1259"/>
      <c r="F21" s="1259"/>
      <c r="G21" s="1259"/>
      <c r="H21" s="1515"/>
      <c r="I21" s="1515"/>
    </row>
    <row r="22" spans="1:9" ht="31.15" customHeight="1">
      <c r="A22" s="6">
        <v>4</v>
      </c>
      <c r="B22" s="1259"/>
      <c r="C22" s="1642"/>
      <c r="D22" s="1259"/>
      <c r="E22" s="1259"/>
      <c r="F22" s="1259"/>
      <c r="G22" s="1259"/>
      <c r="H22" s="1515"/>
      <c r="I22" s="1515"/>
    </row>
    <row r="23" spans="1:9" ht="31.15" customHeight="1">
      <c r="A23" s="6">
        <v>5</v>
      </c>
      <c r="B23" s="1259"/>
      <c r="C23" s="1642"/>
      <c r="D23" s="1259"/>
      <c r="E23" s="1259"/>
      <c r="F23" s="1259"/>
      <c r="G23" s="1259"/>
      <c r="H23" s="1515"/>
      <c r="I23" s="1515"/>
    </row>
    <row r="24" spans="1:9" ht="31.15" customHeight="1">
      <c r="A24" s="590"/>
      <c r="B24" s="1353" t="s">
        <v>192</v>
      </c>
      <c r="C24" s="1644"/>
      <c r="D24" s="1565"/>
      <c r="E24" s="1354"/>
      <c r="F24" s="1354"/>
      <c r="G24" s="1354"/>
      <c r="H24" s="1355"/>
      <c r="I24" s="1356"/>
    </row>
    <row r="25" spans="1:9" ht="31.15" customHeight="1">
      <c r="A25" s="6">
        <v>1</v>
      </c>
      <c r="B25" s="1259"/>
      <c r="C25" s="1642"/>
      <c r="D25" s="1259"/>
      <c r="E25" s="1259"/>
      <c r="F25" s="1259"/>
      <c r="G25" s="1259"/>
      <c r="H25" s="1515"/>
      <c r="I25" s="1515"/>
    </row>
    <row r="26" spans="1:9" ht="31.15" customHeight="1">
      <c r="A26" s="6">
        <v>2</v>
      </c>
      <c r="B26" s="1259"/>
      <c r="C26" s="1642"/>
      <c r="D26" s="1259"/>
      <c r="E26" s="1259"/>
      <c r="F26" s="1259"/>
      <c r="G26" s="1259"/>
      <c r="H26" s="1515"/>
      <c r="I26" s="1515"/>
    </row>
    <row r="27" spans="1:9" ht="31.15" customHeight="1">
      <c r="A27" s="6">
        <v>3</v>
      </c>
      <c r="B27" s="1259"/>
      <c r="C27" s="1642"/>
      <c r="D27" s="1259"/>
      <c r="E27" s="1259"/>
      <c r="F27" s="1259"/>
      <c r="G27" s="1259"/>
      <c r="H27" s="1515"/>
      <c r="I27" s="1515"/>
    </row>
    <row r="28" spans="1:9" ht="31.15" customHeight="1">
      <c r="A28" s="6">
        <v>4</v>
      </c>
      <c r="B28" s="1261"/>
      <c r="C28" s="1643"/>
      <c r="D28" s="1350"/>
      <c r="E28" s="1350"/>
      <c r="F28" s="1350"/>
      <c r="G28" s="1350"/>
      <c r="H28" s="1351"/>
      <c r="I28" s="1352"/>
    </row>
    <row r="29" spans="1:9" ht="31.15" customHeight="1">
      <c r="A29" s="6">
        <v>5</v>
      </c>
      <c r="B29" s="1261"/>
      <c r="C29" s="1643"/>
      <c r="D29" s="1350"/>
      <c r="E29" s="1350"/>
      <c r="F29" s="1350"/>
      <c r="G29" s="1350"/>
      <c r="H29" s="1351"/>
      <c r="I29" s="1352"/>
    </row>
    <row r="30" spans="1:9" ht="31.15" customHeight="1">
      <c r="A30" s="590"/>
      <c r="B30" s="1510" t="s">
        <v>193</v>
      </c>
      <c r="C30" s="1641"/>
      <c r="D30" s="1569"/>
      <c r="E30" s="1510"/>
      <c r="F30" s="1510"/>
      <c r="G30" s="1510"/>
      <c r="H30" s="1511"/>
      <c r="I30" s="1511"/>
    </row>
    <row r="31" spans="1:9" ht="31.15" customHeight="1">
      <c r="A31" s="6">
        <v>1</v>
      </c>
      <c r="B31" s="1259"/>
      <c r="C31" s="1642"/>
      <c r="D31" s="1259"/>
      <c r="E31" s="1259"/>
      <c r="F31" s="1259"/>
      <c r="G31" s="1259"/>
      <c r="H31" s="1515"/>
      <c r="I31" s="1515"/>
    </row>
    <row r="32" spans="1:9" ht="31.15" customHeight="1">
      <c r="A32" s="6">
        <v>2</v>
      </c>
      <c r="B32" s="1259"/>
      <c r="C32" s="1642"/>
      <c r="D32" s="1259"/>
      <c r="E32" s="1259"/>
      <c r="F32" s="1259"/>
      <c r="G32" s="1259"/>
      <c r="H32" s="1515"/>
      <c r="I32" s="1515"/>
    </row>
    <row r="33" spans="1:12" ht="31.15" customHeight="1">
      <c r="A33" s="6">
        <v>3</v>
      </c>
      <c r="B33" s="1259"/>
      <c r="C33" s="1642"/>
      <c r="D33" s="1259"/>
      <c r="E33" s="1259"/>
      <c r="F33" s="1259"/>
      <c r="G33" s="1259"/>
      <c r="H33" s="1515"/>
      <c r="I33" s="1515"/>
    </row>
    <row r="34" spans="1:12" ht="31.15" customHeight="1">
      <c r="A34" s="6">
        <v>4</v>
      </c>
      <c r="B34" s="1259"/>
      <c r="C34" s="1642"/>
      <c r="D34" s="1259"/>
      <c r="E34" s="1259"/>
      <c r="F34" s="1259"/>
      <c r="G34" s="1259"/>
      <c r="H34" s="1515"/>
      <c r="I34" s="1515"/>
    </row>
    <row r="35" spans="1:12" ht="31.15" customHeight="1">
      <c r="A35" s="6">
        <v>5</v>
      </c>
      <c r="B35" s="1261"/>
      <c r="C35" s="1643"/>
      <c r="D35" s="1350"/>
      <c r="E35" s="1350"/>
      <c r="F35" s="1350"/>
      <c r="G35" s="1350"/>
      <c r="H35" s="1351"/>
      <c r="I35" s="1352"/>
    </row>
    <row r="36" spans="1:12" ht="31.15" customHeight="1">
      <c r="A36" s="590"/>
      <c r="B36" s="1282" t="s">
        <v>194</v>
      </c>
      <c r="C36" s="1651"/>
      <c r="D36" s="1570"/>
      <c r="E36" s="1361"/>
      <c r="F36" s="1361"/>
      <c r="G36" s="1361"/>
      <c r="H36" s="1362"/>
      <c r="I36" s="1363"/>
    </row>
    <row r="37" spans="1:12" ht="31.15" customHeight="1">
      <c r="A37" s="590"/>
      <c r="B37" s="1417" t="s">
        <v>195</v>
      </c>
      <c r="C37" s="1645"/>
      <c r="D37" s="1259"/>
      <c r="E37" s="1417"/>
      <c r="F37" s="1417"/>
      <c r="G37" s="1417"/>
      <c r="H37" s="1516"/>
      <c r="I37" s="1516"/>
    </row>
    <row r="38" spans="1:12" ht="31.15" customHeight="1">
      <c r="A38" s="1364"/>
      <c r="B38" s="1364"/>
      <c r="C38" s="1646"/>
      <c r="D38" s="1364"/>
      <c r="E38" s="1364"/>
      <c r="F38" s="1364"/>
      <c r="G38" s="1364"/>
      <c r="H38" s="1365"/>
      <c r="I38" s="1365"/>
    </row>
    <row r="39" spans="1:12" ht="31.15" customHeight="1">
      <c r="A39" s="1364"/>
      <c r="B39" s="1364"/>
      <c r="C39" s="1646"/>
      <c r="D39" s="1364"/>
      <c r="E39" s="1364"/>
      <c r="F39" s="1364"/>
      <c r="G39" s="1364"/>
      <c r="H39" s="1365"/>
      <c r="I39" s="1365"/>
    </row>
    <row r="40" spans="1:12" ht="10.15" customHeight="1">
      <c r="A40" s="1364"/>
      <c r="B40" s="1364"/>
      <c r="C40" s="1646"/>
      <c r="D40" s="1364"/>
      <c r="E40" s="1364"/>
      <c r="F40" s="1364"/>
      <c r="G40" s="1364"/>
      <c r="H40" s="1365"/>
      <c r="I40" s="1365"/>
    </row>
    <row r="41" spans="1:12" ht="26.25" customHeight="1">
      <c r="A41" s="1624" t="s">
        <v>4184</v>
      </c>
      <c r="B41" s="1628"/>
      <c r="C41" s="1647"/>
      <c r="D41" s="1628"/>
      <c r="E41" s="1628"/>
      <c r="F41" s="1628"/>
      <c r="G41" s="1629"/>
    </row>
    <row r="42" spans="1:12" ht="31.15" customHeight="1">
      <c r="A42" s="182" t="s">
        <v>197</v>
      </c>
      <c r="B42" s="182" t="s">
        <v>2770</v>
      </c>
      <c r="C42" s="1048" t="s">
        <v>199</v>
      </c>
      <c r="D42" s="8" t="s">
        <v>200</v>
      </c>
      <c r="E42" s="184" t="s">
        <v>4187</v>
      </c>
      <c r="F42" s="237" t="s">
        <v>3707</v>
      </c>
      <c r="G42" s="237" t="s">
        <v>203</v>
      </c>
    </row>
    <row r="43" spans="1:12" ht="21">
      <c r="A43" s="341" t="s">
        <v>336</v>
      </c>
      <c r="B43" s="1452" t="s">
        <v>204</v>
      </c>
      <c r="C43" s="1452"/>
      <c r="D43" s="1452"/>
      <c r="E43" s="1452"/>
      <c r="F43" s="1452"/>
      <c r="G43" s="1452"/>
      <c r="H43" s="22">
        <f>H44+H66+H72+H76+H98+H89</f>
        <v>5</v>
      </c>
      <c r="I43" s="22">
        <f>I44+I66+I72+I76+I98+I89</f>
        <v>10</v>
      </c>
    </row>
    <row r="44" spans="1:12" ht="40.15" customHeight="1">
      <c r="A44" s="1039" t="s">
        <v>143</v>
      </c>
      <c r="B44" s="1648" t="s">
        <v>142</v>
      </c>
      <c r="C44" s="1649"/>
      <c r="D44" s="1649"/>
      <c r="E44" s="1649"/>
      <c r="F44" s="1649"/>
      <c r="G44" s="1650"/>
      <c r="H44" s="22">
        <f>SUM(D45:D65)</f>
        <v>3</v>
      </c>
      <c r="I44" s="22">
        <f>COUNT(D45:D65)*2</f>
        <v>6</v>
      </c>
    </row>
    <row r="45" spans="1:12" ht="31.15" hidden="1" customHeight="1">
      <c r="A45" s="20" t="s">
        <v>1460</v>
      </c>
      <c r="B45" s="12" t="s">
        <v>206</v>
      </c>
      <c r="C45" s="19"/>
      <c r="D45" s="19"/>
      <c r="E45" s="21"/>
      <c r="F45" s="19"/>
      <c r="G45" s="19"/>
      <c r="H45" s="81"/>
      <c r="I45" s="81"/>
      <c r="J45" s="4"/>
      <c r="K45" s="4"/>
      <c r="L45" s="4"/>
    </row>
    <row r="46" spans="1:12" ht="31.15" hidden="1" customHeight="1">
      <c r="A46" s="20" t="s">
        <v>1461</v>
      </c>
      <c r="B46" s="12" t="s">
        <v>211</v>
      </c>
      <c r="C46" s="19"/>
      <c r="D46" s="19"/>
      <c r="E46" s="21"/>
      <c r="F46" s="19"/>
      <c r="G46" s="19"/>
      <c r="H46" s="81"/>
      <c r="I46" s="81"/>
      <c r="J46" s="4"/>
      <c r="K46" s="4"/>
      <c r="L46" s="4"/>
    </row>
    <row r="47" spans="1:12" ht="31.15" hidden="1" customHeight="1">
      <c r="A47" s="20" t="s">
        <v>1462</v>
      </c>
      <c r="B47" s="12" t="s">
        <v>215</v>
      </c>
      <c r="C47" s="19"/>
      <c r="D47" s="19"/>
      <c r="E47" s="21"/>
      <c r="F47" s="19"/>
      <c r="G47" s="19"/>
      <c r="H47" s="81"/>
      <c r="I47" s="81"/>
      <c r="J47" s="4"/>
      <c r="K47" s="4"/>
      <c r="L47" s="4"/>
    </row>
    <row r="48" spans="1:12" ht="15.6" hidden="1" customHeight="1">
      <c r="A48" s="20" t="s">
        <v>1463</v>
      </c>
      <c r="B48" s="12" t="s">
        <v>1464</v>
      </c>
      <c r="C48" s="19"/>
      <c r="D48" s="19"/>
      <c r="E48" s="21"/>
      <c r="F48" s="19"/>
      <c r="G48" s="19"/>
      <c r="H48" s="81"/>
      <c r="I48" s="81"/>
      <c r="J48" s="4"/>
      <c r="K48" s="4"/>
      <c r="L48" s="4"/>
    </row>
    <row r="49" spans="1:12" s="81" customFormat="1" ht="31.15" hidden="1" customHeight="1">
      <c r="A49" s="20" t="s">
        <v>1465</v>
      </c>
      <c r="B49" s="12" t="s">
        <v>223</v>
      </c>
      <c r="C49" s="19"/>
      <c r="D49" s="19"/>
      <c r="E49" s="21"/>
      <c r="F49" s="19"/>
      <c r="G49" s="19"/>
      <c r="J49" s="4"/>
      <c r="K49" s="4"/>
      <c r="L49" s="4"/>
    </row>
    <row r="50" spans="1:12" s="81" customFormat="1" ht="15.6" hidden="1" customHeight="1">
      <c r="A50" s="20" t="s">
        <v>1466</v>
      </c>
      <c r="B50" s="12" t="s">
        <v>227</v>
      </c>
      <c r="C50" s="19"/>
      <c r="D50" s="19"/>
      <c r="E50" s="21"/>
      <c r="F50" s="19"/>
      <c r="G50" s="19"/>
      <c r="J50" s="4"/>
      <c r="K50" s="4"/>
      <c r="L50" s="4"/>
    </row>
    <row r="51" spans="1:12" s="81" customFormat="1" ht="31.5" hidden="1">
      <c r="A51" s="20" t="s">
        <v>1467</v>
      </c>
      <c r="B51" s="12" t="s">
        <v>231</v>
      </c>
      <c r="C51" s="19"/>
      <c r="D51" s="19"/>
      <c r="E51" s="21"/>
      <c r="F51" s="19"/>
      <c r="G51" s="19"/>
      <c r="J51" s="4"/>
      <c r="K51" s="4"/>
      <c r="L51" s="4"/>
    </row>
    <row r="52" spans="1:12" s="81" customFormat="1" ht="31.5" hidden="1">
      <c r="A52" s="20" t="s">
        <v>234</v>
      </c>
      <c r="B52" s="12" t="s">
        <v>235</v>
      </c>
      <c r="C52" s="19"/>
      <c r="D52" s="19"/>
      <c r="E52" s="21"/>
      <c r="F52" s="19"/>
      <c r="G52" s="19"/>
      <c r="J52" s="4"/>
      <c r="K52" s="4"/>
      <c r="L52" s="4"/>
    </row>
    <row r="53" spans="1:12" s="81" customFormat="1" ht="31.5" hidden="1">
      <c r="A53" s="20" t="s">
        <v>1468</v>
      </c>
      <c r="B53" s="12" t="s">
        <v>237</v>
      </c>
      <c r="C53" s="19"/>
      <c r="D53" s="19"/>
      <c r="E53" s="21"/>
      <c r="F53" s="19"/>
      <c r="G53" s="19"/>
      <c r="J53" s="4"/>
      <c r="K53" s="4"/>
      <c r="L53" s="4"/>
    </row>
    <row r="54" spans="1:12" s="81" customFormat="1" ht="31.5" hidden="1">
      <c r="A54" s="20" t="s">
        <v>240</v>
      </c>
      <c r="B54" s="12" t="s">
        <v>241</v>
      </c>
      <c r="C54" s="19"/>
      <c r="D54" s="19"/>
      <c r="E54" s="21"/>
      <c r="F54" s="19"/>
      <c r="G54" s="19"/>
      <c r="J54" s="4"/>
      <c r="K54" s="4"/>
      <c r="L54" s="4"/>
    </row>
    <row r="55" spans="1:12" s="81" customFormat="1" ht="15.75" hidden="1">
      <c r="A55" s="20" t="s">
        <v>242</v>
      </c>
      <c r="B55" s="12" t="s">
        <v>243</v>
      </c>
      <c r="C55" s="19"/>
      <c r="D55" s="19"/>
      <c r="E55" s="21"/>
      <c r="F55" s="19"/>
      <c r="G55" s="19"/>
      <c r="J55" s="4"/>
      <c r="K55" s="4"/>
      <c r="L55" s="4"/>
    </row>
    <row r="56" spans="1:12" s="81" customFormat="1" ht="31.5" hidden="1">
      <c r="A56" s="20" t="s">
        <v>244</v>
      </c>
      <c r="B56" s="12" t="s">
        <v>245</v>
      </c>
      <c r="C56" s="19"/>
      <c r="D56" s="19"/>
      <c r="E56" s="21"/>
      <c r="F56" s="19"/>
      <c r="G56" s="19"/>
      <c r="J56" s="4"/>
      <c r="K56" s="4"/>
      <c r="L56" s="4"/>
    </row>
    <row r="57" spans="1:12" s="81" customFormat="1" ht="31.5" hidden="1">
      <c r="A57" s="20" t="s">
        <v>1469</v>
      </c>
      <c r="B57" s="12" t="s">
        <v>247</v>
      </c>
      <c r="C57" s="19"/>
      <c r="D57" s="19"/>
      <c r="E57" s="21"/>
      <c r="F57" s="19"/>
      <c r="G57" s="19"/>
      <c r="J57" s="4"/>
      <c r="K57" s="4"/>
      <c r="L57" s="4"/>
    </row>
    <row r="58" spans="1:12" s="81" customFormat="1" ht="31.5">
      <c r="A58" s="11" t="s">
        <v>252</v>
      </c>
      <c r="B58" s="12" t="s">
        <v>253</v>
      </c>
      <c r="C58" s="23" t="s">
        <v>4188</v>
      </c>
      <c r="D58" s="473">
        <v>1</v>
      </c>
      <c r="E58" s="21" t="s">
        <v>540</v>
      </c>
      <c r="F58" s="19"/>
      <c r="G58" s="44"/>
      <c r="H58" s="22"/>
      <c r="I58" s="22"/>
    </row>
    <row r="59" spans="1:12" s="81" customFormat="1" ht="30" hidden="1" customHeight="1">
      <c r="A59" s="20" t="s">
        <v>256</v>
      </c>
      <c r="B59" s="12" t="s">
        <v>257</v>
      </c>
      <c r="C59" s="19"/>
      <c r="D59" s="19"/>
      <c r="E59" s="21"/>
      <c r="F59" s="19"/>
      <c r="G59" s="19"/>
      <c r="J59" s="4"/>
      <c r="K59" s="4"/>
      <c r="L59" s="4"/>
    </row>
    <row r="60" spans="1:12" s="81" customFormat="1" ht="31.5" hidden="1">
      <c r="A60" s="20" t="s">
        <v>1473</v>
      </c>
      <c r="B60" s="12" t="s">
        <v>259</v>
      </c>
      <c r="C60" s="19"/>
      <c r="D60" s="19"/>
      <c r="E60" s="21"/>
      <c r="F60" s="19"/>
      <c r="G60" s="19"/>
      <c r="J60" s="4"/>
      <c r="K60" s="4"/>
      <c r="L60" s="4"/>
    </row>
    <row r="61" spans="1:12" s="81" customFormat="1" ht="31.5" hidden="1">
      <c r="A61" s="20" t="s">
        <v>262</v>
      </c>
      <c r="B61" s="12" t="s">
        <v>263</v>
      </c>
      <c r="C61" s="19"/>
      <c r="D61" s="19"/>
      <c r="E61" s="21"/>
      <c r="F61" s="19"/>
      <c r="G61" s="19"/>
      <c r="J61" s="4"/>
      <c r="K61" s="4"/>
      <c r="L61" s="4"/>
    </row>
    <row r="62" spans="1:12" s="81" customFormat="1" ht="31.5" hidden="1">
      <c r="A62" s="20" t="s">
        <v>4189</v>
      </c>
      <c r="B62" s="626" t="s">
        <v>265</v>
      </c>
      <c r="C62" s="615" t="s">
        <v>4190</v>
      </c>
      <c r="D62" s="691"/>
      <c r="E62" s="613" t="s">
        <v>271</v>
      </c>
      <c r="F62" s="627"/>
      <c r="G62" s="612"/>
      <c r="J62" s="4"/>
      <c r="K62" s="4"/>
      <c r="L62" s="4"/>
    </row>
    <row r="63" spans="1:12" s="81" customFormat="1" ht="30">
      <c r="A63" s="11" t="s">
        <v>336</v>
      </c>
      <c r="B63" s="12"/>
      <c r="C63" s="23" t="s">
        <v>4191</v>
      </c>
      <c r="D63" s="473">
        <v>1</v>
      </c>
      <c r="E63" s="21" t="s">
        <v>271</v>
      </c>
      <c r="F63" s="23" t="s">
        <v>7004</v>
      </c>
      <c r="G63" s="44"/>
      <c r="H63" s="22"/>
      <c r="I63" s="22"/>
    </row>
    <row r="64" spans="1:12" s="81" customFormat="1" ht="30">
      <c r="A64" s="11" t="s">
        <v>336</v>
      </c>
      <c r="B64" s="12"/>
      <c r="C64" s="23" t="s">
        <v>4192</v>
      </c>
      <c r="D64" s="473">
        <v>1</v>
      </c>
      <c r="E64" s="21" t="s">
        <v>271</v>
      </c>
      <c r="F64" s="23" t="s">
        <v>4193</v>
      </c>
      <c r="G64" s="44"/>
      <c r="H64" s="22"/>
      <c r="I64" s="22"/>
    </row>
    <row r="65" spans="1:12" s="692" customFormat="1" ht="15.75" hidden="1">
      <c r="A65" s="20"/>
      <c r="B65" s="626"/>
      <c r="C65" s="615" t="s">
        <v>4194</v>
      </c>
      <c r="D65" s="691"/>
      <c r="E65" s="613" t="s">
        <v>271</v>
      </c>
      <c r="F65" s="615"/>
      <c r="G65" s="612"/>
      <c r="H65" s="685"/>
      <c r="I65" s="685"/>
    </row>
    <row r="66" spans="1:12" ht="40.15" customHeight="1">
      <c r="A66" s="1039" t="s">
        <v>141</v>
      </c>
      <c r="B66" s="1648" t="s">
        <v>140</v>
      </c>
      <c r="C66" s="1649"/>
      <c r="D66" s="1649"/>
      <c r="E66" s="1649"/>
      <c r="F66" s="1649"/>
      <c r="G66" s="1650"/>
      <c r="H66" s="22">
        <f>SUM(D67:D71)</f>
        <v>1</v>
      </c>
      <c r="I66" s="22">
        <f>COUNT(D67:D71)*2</f>
        <v>2</v>
      </c>
    </row>
    <row r="67" spans="1:12" ht="31.5" hidden="1">
      <c r="A67" s="20" t="s">
        <v>266</v>
      </c>
      <c r="B67" s="92" t="s">
        <v>267</v>
      </c>
      <c r="C67" s="19"/>
      <c r="D67" s="19"/>
      <c r="E67" s="21"/>
      <c r="F67" s="19"/>
      <c r="G67" s="19"/>
      <c r="H67" s="81"/>
      <c r="I67" s="81"/>
      <c r="J67" s="4"/>
      <c r="K67" s="4"/>
      <c r="L67" s="4"/>
    </row>
    <row r="68" spans="1:12" ht="31.5">
      <c r="A68" s="11" t="s">
        <v>268</v>
      </c>
      <c r="B68" s="92" t="s">
        <v>269</v>
      </c>
      <c r="C68" s="23" t="s">
        <v>4195</v>
      </c>
      <c r="D68" s="473">
        <v>1</v>
      </c>
      <c r="E68" s="21" t="s">
        <v>271</v>
      </c>
      <c r="F68" s="19"/>
      <c r="G68" s="44"/>
    </row>
    <row r="69" spans="1:12" ht="31.5" hidden="1">
      <c r="A69" s="20" t="s">
        <v>272</v>
      </c>
      <c r="B69" s="92" t="s">
        <v>273</v>
      </c>
      <c r="C69" s="19"/>
      <c r="D69" s="19"/>
      <c r="E69" s="21"/>
      <c r="F69" s="19"/>
      <c r="G69" s="19"/>
      <c r="H69" s="81"/>
      <c r="I69" s="81"/>
      <c r="J69" s="4"/>
      <c r="K69" s="4"/>
      <c r="L69" s="4"/>
    </row>
    <row r="70" spans="1:12" ht="31.5" hidden="1">
      <c r="A70" s="20" t="s">
        <v>274</v>
      </c>
      <c r="B70" s="92" t="s">
        <v>275</v>
      </c>
      <c r="C70" s="19"/>
      <c r="D70" s="19"/>
      <c r="E70" s="21"/>
      <c r="F70" s="19"/>
      <c r="G70" s="19"/>
      <c r="H70" s="81"/>
      <c r="I70" s="81"/>
      <c r="J70" s="4"/>
      <c r="K70" s="4"/>
      <c r="L70" s="4"/>
    </row>
    <row r="71" spans="1:12" ht="31.5" hidden="1">
      <c r="A71" s="20" t="s">
        <v>277</v>
      </c>
      <c r="B71" s="92" t="s">
        <v>278</v>
      </c>
      <c r="C71" s="19"/>
      <c r="D71" s="19"/>
      <c r="E71" s="21"/>
      <c r="F71" s="19"/>
      <c r="G71" s="19"/>
      <c r="H71" s="81"/>
      <c r="I71" s="81"/>
      <c r="J71" s="4"/>
      <c r="K71" s="4"/>
      <c r="L71" s="4"/>
    </row>
    <row r="72" spans="1:12" ht="40.15" customHeight="1">
      <c r="A72" s="1039" t="s">
        <v>279</v>
      </c>
      <c r="B72" s="1648" t="s">
        <v>138</v>
      </c>
      <c r="C72" s="1649"/>
      <c r="D72" s="1649"/>
      <c r="E72" s="1649"/>
      <c r="F72" s="1649"/>
      <c r="G72" s="1650"/>
      <c r="H72" s="22">
        <f>SUM(D73:D75)</f>
        <v>1</v>
      </c>
      <c r="I72" s="22">
        <f>COUNT(D74)*2</f>
        <v>2</v>
      </c>
    </row>
    <row r="73" spans="1:12" ht="31.5" hidden="1">
      <c r="A73" s="20" t="s">
        <v>1494</v>
      </c>
      <c r="B73" s="92" t="s">
        <v>281</v>
      </c>
      <c r="C73" s="19"/>
      <c r="D73" s="19"/>
      <c r="E73" s="21"/>
      <c r="F73" s="19"/>
      <c r="G73" s="19"/>
      <c r="H73" s="81"/>
      <c r="I73" s="81"/>
      <c r="J73" s="4"/>
      <c r="K73" s="4"/>
      <c r="L73" s="4"/>
    </row>
    <row r="74" spans="1:12" ht="31.5">
      <c r="A74" s="11" t="s">
        <v>1495</v>
      </c>
      <c r="B74" s="92" t="s">
        <v>286</v>
      </c>
      <c r="C74" s="23" t="s">
        <v>4196</v>
      </c>
      <c r="D74" s="473">
        <v>1</v>
      </c>
      <c r="E74" s="21" t="s">
        <v>271</v>
      </c>
      <c r="F74" s="19"/>
      <c r="G74" s="44"/>
    </row>
    <row r="75" spans="1:12" ht="31.5" hidden="1">
      <c r="A75" s="20" t="s">
        <v>1498</v>
      </c>
      <c r="B75" s="92" t="s">
        <v>290</v>
      </c>
      <c r="C75" s="19"/>
      <c r="D75" s="19"/>
      <c r="E75" s="21"/>
      <c r="F75" s="19"/>
      <c r="G75" s="19"/>
      <c r="H75" s="81"/>
      <c r="I75" s="81"/>
      <c r="J75" s="4"/>
      <c r="K75" s="4"/>
      <c r="L75" s="4"/>
    </row>
    <row r="76" spans="1:12" s="692" customFormat="1" ht="40.15" hidden="1" customHeight="1">
      <c r="A76" s="102" t="s">
        <v>137</v>
      </c>
      <c r="B76" s="1655" t="s">
        <v>136</v>
      </c>
      <c r="C76" s="1656"/>
      <c r="D76" s="1656"/>
      <c r="E76" s="1656"/>
      <c r="F76" s="1656"/>
      <c r="G76" s="1657"/>
      <c r="H76" s="81">
        <f>SUM(D77:D88)</f>
        <v>0</v>
      </c>
      <c r="I76" s="81">
        <f>COUNT(D77:D88)*2</f>
        <v>0</v>
      </c>
    </row>
    <row r="77" spans="1:12" s="692" customFormat="1" ht="47.25" hidden="1">
      <c r="A77" s="20" t="s">
        <v>292</v>
      </c>
      <c r="B77" s="626" t="s">
        <v>293</v>
      </c>
      <c r="C77" s="615" t="s">
        <v>4197</v>
      </c>
      <c r="D77" s="691"/>
      <c r="E77" s="613" t="s">
        <v>540</v>
      </c>
      <c r="F77" s="627"/>
      <c r="G77" s="612"/>
      <c r="H77" s="81"/>
      <c r="I77" s="81"/>
    </row>
    <row r="78" spans="1:12" ht="47.25" hidden="1">
      <c r="A78" s="20" t="s">
        <v>294</v>
      </c>
      <c r="B78" s="12" t="s">
        <v>295</v>
      </c>
      <c r="C78" s="19"/>
      <c r="D78" s="19"/>
      <c r="E78" s="21"/>
      <c r="F78" s="19"/>
      <c r="G78" s="19"/>
      <c r="H78" s="81"/>
      <c r="I78" s="81"/>
      <c r="J78" s="4"/>
      <c r="K78" s="4"/>
      <c r="L78" s="4"/>
    </row>
    <row r="79" spans="1:12" ht="47.25" hidden="1">
      <c r="A79" s="20" t="s">
        <v>296</v>
      </c>
      <c r="B79" s="12" t="s">
        <v>297</v>
      </c>
      <c r="C79" s="19"/>
      <c r="D79" s="19"/>
      <c r="E79" s="21"/>
      <c r="F79" s="19"/>
      <c r="G79" s="19"/>
      <c r="H79" s="81"/>
      <c r="I79" s="81"/>
      <c r="J79" s="4"/>
      <c r="K79" s="4"/>
      <c r="L79" s="4"/>
    </row>
    <row r="80" spans="1:12" ht="47.25" hidden="1">
      <c r="A80" s="20" t="s">
        <v>298</v>
      </c>
      <c r="B80" s="12" t="s">
        <v>299</v>
      </c>
      <c r="C80" s="19"/>
      <c r="D80" s="19"/>
      <c r="E80" s="21"/>
      <c r="F80" s="19"/>
      <c r="G80" s="19"/>
      <c r="H80" s="81"/>
      <c r="I80" s="81"/>
      <c r="J80" s="4"/>
      <c r="K80" s="4"/>
      <c r="L80" s="4"/>
    </row>
    <row r="81" spans="1:9" s="4" customFormat="1" ht="63" hidden="1">
      <c r="A81" s="20" t="s">
        <v>300</v>
      </c>
      <c r="B81" s="12" t="s">
        <v>2810</v>
      </c>
      <c r="C81" s="19"/>
      <c r="D81" s="19"/>
      <c r="E81" s="21"/>
      <c r="F81" s="19"/>
      <c r="G81" s="19"/>
      <c r="H81" s="81"/>
      <c r="I81" s="81"/>
    </row>
    <row r="82" spans="1:9" s="4" customFormat="1" ht="47.25" hidden="1">
      <c r="A82" s="20" t="s">
        <v>302</v>
      </c>
      <c r="B82" s="12" t="s">
        <v>303</v>
      </c>
      <c r="C82" s="19"/>
      <c r="D82" s="19"/>
      <c r="E82" s="21"/>
      <c r="F82" s="19"/>
      <c r="G82" s="19"/>
      <c r="H82" s="81"/>
      <c r="I82" s="81"/>
    </row>
    <row r="83" spans="1:9" s="4" customFormat="1" ht="47.25" hidden="1">
      <c r="A83" s="20" t="s">
        <v>304</v>
      </c>
      <c r="B83" s="12" t="s">
        <v>305</v>
      </c>
      <c r="C83" s="19"/>
      <c r="D83" s="19"/>
      <c r="E83" s="21"/>
      <c r="F83" s="19"/>
      <c r="G83" s="19"/>
      <c r="H83" s="81"/>
      <c r="I83" s="81"/>
    </row>
    <row r="84" spans="1:9" s="4" customFormat="1" ht="78.75" hidden="1">
      <c r="A84" s="20" t="s">
        <v>306</v>
      </c>
      <c r="B84" s="12" t="s">
        <v>307</v>
      </c>
      <c r="C84" s="19"/>
      <c r="D84" s="19"/>
      <c r="E84" s="21"/>
      <c r="F84" s="19"/>
      <c r="G84" s="19"/>
      <c r="H84" s="81"/>
      <c r="I84" s="81"/>
    </row>
    <row r="85" spans="1:9" s="4" customFormat="1" ht="47.25" hidden="1">
      <c r="A85" s="20" t="s">
        <v>308</v>
      </c>
      <c r="B85" s="12" t="s">
        <v>309</v>
      </c>
      <c r="C85" s="19"/>
      <c r="D85" s="19"/>
      <c r="E85" s="21"/>
      <c r="F85" s="19"/>
      <c r="G85" s="19"/>
      <c r="H85" s="81"/>
      <c r="I85" s="81"/>
    </row>
    <row r="86" spans="1:9" s="4" customFormat="1" ht="47.25" hidden="1">
      <c r="A86" s="20" t="s">
        <v>310</v>
      </c>
      <c r="B86" s="12" t="s">
        <v>311</v>
      </c>
      <c r="C86" s="19"/>
      <c r="D86" s="19"/>
      <c r="E86" s="21"/>
      <c r="F86" s="19"/>
      <c r="G86" s="19"/>
      <c r="H86" s="81"/>
      <c r="I86" s="81"/>
    </row>
    <row r="87" spans="1:9" s="4" customFormat="1" ht="30" hidden="1">
      <c r="A87" s="20" t="s">
        <v>312</v>
      </c>
      <c r="B87" s="16" t="s">
        <v>313</v>
      </c>
      <c r="C87" s="19"/>
      <c r="D87" s="19"/>
      <c r="E87" s="21"/>
      <c r="F87" s="19"/>
      <c r="G87" s="19"/>
      <c r="H87" s="81"/>
      <c r="I87" s="81"/>
    </row>
    <row r="88" spans="1:9" s="4" customFormat="1" ht="30" hidden="1">
      <c r="A88" s="20" t="s">
        <v>6055</v>
      </c>
      <c r="B88" s="16" t="s">
        <v>6056</v>
      </c>
      <c r="C88" s="23"/>
      <c r="D88" s="21"/>
      <c r="E88" s="21"/>
      <c r="F88" s="19"/>
      <c r="G88" s="388"/>
      <c r="H88" s="81"/>
      <c r="I88" s="81"/>
    </row>
    <row r="89" spans="1:9" s="4" customFormat="1" ht="18.75" hidden="1">
      <c r="A89" s="102" t="s">
        <v>1501</v>
      </c>
      <c r="B89" s="1658" t="s">
        <v>134</v>
      </c>
      <c r="C89" s="1659"/>
      <c r="D89" s="1659"/>
      <c r="E89" s="1659"/>
      <c r="F89" s="1659"/>
      <c r="G89" s="1660"/>
      <c r="H89" s="81">
        <f>SUM(D90:D97)</f>
        <v>0</v>
      </c>
      <c r="I89" s="81">
        <f>COUNT(D90:D97)*2</f>
        <v>0</v>
      </c>
    </row>
    <row r="90" spans="1:9" s="4" customFormat="1" ht="15.75" hidden="1">
      <c r="A90" s="20" t="s">
        <v>314</v>
      </c>
      <c r="B90" s="12" t="s">
        <v>315</v>
      </c>
      <c r="C90" s="19"/>
      <c r="D90" s="19"/>
      <c r="E90" s="21"/>
      <c r="F90" s="19"/>
      <c r="G90" s="19"/>
      <c r="H90" s="81"/>
      <c r="I90" s="81"/>
    </row>
    <row r="91" spans="1:9" s="4" customFormat="1" ht="15.75" hidden="1">
      <c r="A91" s="20" t="s">
        <v>316</v>
      </c>
      <c r="B91" s="12" t="s">
        <v>317</v>
      </c>
      <c r="C91" s="19"/>
      <c r="D91" s="19"/>
      <c r="E91" s="21"/>
      <c r="F91" s="19"/>
      <c r="G91" s="19"/>
      <c r="H91" s="81"/>
      <c r="I91" s="81"/>
    </row>
    <row r="92" spans="1:9" s="4" customFormat="1" ht="15.75" hidden="1">
      <c r="A92" s="20" t="s">
        <v>1503</v>
      </c>
      <c r="B92" s="12" t="s">
        <v>319</v>
      </c>
      <c r="C92" s="19"/>
      <c r="D92" s="19"/>
      <c r="E92" s="21"/>
      <c r="F92" s="19"/>
      <c r="G92" s="19"/>
      <c r="H92" s="81"/>
      <c r="I92" s="81"/>
    </row>
    <row r="93" spans="1:9" s="4" customFormat="1" ht="31.5" hidden="1">
      <c r="A93" s="20" t="s">
        <v>321</v>
      </c>
      <c r="B93" s="12" t="s">
        <v>322</v>
      </c>
      <c r="C93" s="19"/>
      <c r="D93" s="19"/>
      <c r="E93" s="21"/>
      <c r="F93" s="19"/>
      <c r="G93" s="19"/>
      <c r="H93" s="81"/>
      <c r="I93" s="81"/>
    </row>
    <row r="94" spans="1:9" s="4" customFormat="1" ht="31.5" hidden="1">
      <c r="A94" s="20" t="s">
        <v>323</v>
      </c>
      <c r="B94" s="12" t="s">
        <v>324</v>
      </c>
      <c r="C94" s="19"/>
      <c r="D94" s="19"/>
      <c r="E94" s="21"/>
      <c r="F94" s="19"/>
      <c r="G94" s="19"/>
      <c r="H94" s="81"/>
      <c r="I94" s="81"/>
    </row>
    <row r="95" spans="1:9" s="4" customFormat="1" ht="31.5" hidden="1">
      <c r="A95" s="20" t="s">
        <v>325</v>
      </c>
      <c r="B95" s="12" t="s">
        <v>326</v>
      </c>
      <c r="C95" s="19"/>
      <c r="D95" s="19"/>
      <c r="E95" s="21"/>
      <c r="F95" s="19"/>
      <c r="G95" s="19"/>
      <c r="H95" s="81"/>
      <c r="I95" s="81"/>
    </row>
    <row r="96" spans="1:9" s="4" customFormat="1" ht="31.5" hidden="1">
      <c r="A96" s="20" t="s">
        <v>1504</v>
      </c>
      <c r="B96" s="12" t="s">
        <v>328</v>
      </c>
      <c r="C96" s="19"/>
      <c r="D96" s="19"/>
      <c r="E96" s="21"/>
      <c r="F96" s="19"/>
      <c r="G96" s="19"/>
      <c r="H96" s="81"/>
      <c r="I96" s="81"/>
    </row>
    <row r="97" spans="1:12" ht="15.75" hidden="1">
      <c r="A97" s="20" t="s">
        <v>3063</v>
      </c>
      <c r="B97" s="12" t="s">
        <v>3064</v>
      </c>
      <c r="C97" s="16"/>
      <c r="D97" s="14"/>
      <c r="E97" s="15"/>
      <c r="F97" s="21"/>
      <c r="G97" s="389"/>
      <c r="H97" s="81"/>
      <c r="I97" s="81"/>
      <c r="J97" s="4"/>
      <c r="K97" s="4"/>
      <c r="L97" s="4"/>
    </row>
    <row r="98" spans="1:12" s="692" customFormat="1" ht="40.15" hidden="1" customHeight="1">
      <c r="A98" s="102" t="s">
        <v>133</v>
      </c>
      <c r="B98" s="1661" t="s">
        <v>132</v>
      </c>
      <c r="C98" s="1662"/>
      <c r="D98" s="1662"/>
      <c r="E98" s="1662"/>
      <c r="F98" s="1662"/>
      <c r="G98" s="1663"/>
      <c r="H98" s="81">
        <f>SUM(D99:D100)</f>
        <v>0</v>
      </c>
      <c r="I98" s="81">
        <f>COUNT(D99:D100)*2</f>
        <v>0</v>
      </c>
    </row>
    <row r="99" spans="1:12" s="692" customFormat="1" ht="63" hidden="1">
      <c r="A99" s="20" t="s">
        <v>330</v>
      </c>
      <c r="B99" s="626" t="s">
        <v>331</v>
      </c>
      <c r="C99" s="615" t="s">
        <v>4198</v>
      </c>
      <c r="D99" s="691"/>
      <c r="E99" s="613" t="s">
        <v>540</v>
      </c>
      <c r="F99" s="627"/>
      <c r="G99" s="612"/>
      <c r="H99" s="81"/>
      <c r="I99" s="81"/>
    </row>
    <row r="100" spans="1:12" ht="63" hidden="1">
      <c r="A100" s="20" t="s">
        <v>4199</v>
      </c>
      <c r="B100" s="12" t="s">
        <v>335</v>
      </c>
      <c r="C100" s="23"/>
      <c r="D100" s="44"/>
      <c r="E100" s="21"/>
      <c r="F100" s="19"/>
      <c r="G100" s="19"/>
      <c r="H100" s="81"/>
      <c r="I100" s="81"/>
      <c r="J100" s="4"/>
      <c r="K100" s="4"/>
      <c r="L100" s="4"/>
    </row>
    <row r="101" spans="1:12" ht="21">
      <c r="A101" s="238" t="s">
        <v>336</v>
      </c>
      <c r="B101" s="1664" t="s">
        <v>337</v>
      </c>
      <c r="C101" s="1665"/>
      <c r="D101" s="1665"/>
      <c r="E101" s="1665"/>
      <c r="F101" s="1665"/>
      <c r="G101" s="1666"/>
      <c r="H101" s="22">
        <f>H102+H114+H120+H125+H132+H139</f>
        <v>13</v>
      </c>
      <c r="I101" s="22">
        <f>I102+I114+I120+I125+I132+I139</f>
        <v>26</v>
      </c>
    </row>
    <row r="102" spans="1:12" ht="40.15" customHeight="1">
      <c r="A102" s="1035" t="s">
        <v>131</v>
      </c>
      <c r="B102" s="1305" t="s">
        <v>130</v>
      </c>
      <c r="C102" s="1306"/>
      <c r="D102" s="1306"/>
      <c r="E102" s="1306"/>
      <c r="F102" s="1306"/>
      <c r="G102" s="1307"/>
      <c r="H102" s="22">
        <f>SUM(D103:D113)</f>
        <v>4</v>
      </c>
      <c r="I102" s="22">
        <f>COUNT(D103:D113)*2</f>
        <v>8</v>
      </c>
    </row>
    <row r="103" spans="1:12" ht="31.5">
      <c r="A103" s="11" t="s">
        <v>338</v>
      </c>
      <c r="B103" s="42" t="s">
        <v>339</v>
      </c>
      <c r="C103" s="34" t="s">
        <v>7005</v>
      </c>
      <c r="D103" s="473">
        <v>1</v>
      </c>
      <c r="E103" s="21" t="s">
        <v>341</v>
      </c>
      <c r="F103" s="34" t="s">
        <v>2341</v>
      </c>
      <c r="G103" s="44"/>
    </row>
    <row r="104" spans="1:12" s="692" customFormat="1" ht="30" hidden="1">
      <c r="A104" s="20"/>
      <c r="B104" s="610"/>
      <c r="C104" s="618" t="s">
        <v>2811</v>
      </c>
      <c r="D104" s="691"/>
      <c r="E104" s="613" t="s">
        <v>341</v>
      </c>
      <c r="F104" s="627"/>
      <c r="G104" s="612"/>
      <c r="H104" s="81"/>
      <c r="I104" s="81"/>
    </row>
    <row r="105" spans="1:12" ht="47.25">
      <c r="A105" s="11" t="s">
        <v>346</v>
      </c>
      <c r="B105" s="42" t="s">
        <v>347</v>
      </c>
      <c r="C105" s="101" t="s">
        <v>4139</v>
      </c>
      <c r="D105" s="473">
        <v>1</v>
      </c>
      <c r="E105" s="21" t="s">
        <v>341</v>
      </c>
      <c r="F105" s="19"/>
      <c r="G105" s="44"/>
    </row>
    <row r="106" spans="1:12" ht="45">
      <c r="A106" s="11" t="s">
        <v>336</v>
      </c>
      <c r="B106" s="42"/>
      <c r="C106" s="271" t="s">
        <v>4200</v>
      </c>
      <c r="D106" s="473">
        <v>1</v>
      </c>
      <c r="E106" s="21" t="s">
        <v>341</v>
      </c>
      <c r="F106" s="19"/>
      <c r="G106" s="44"/>
    </row>
    <row r="107" spans="1:12" s="692" customFormat="1" ht="45" hidden="1">
      <c r="A107" s="20"/>
      <c r="B107" s="610"/>
      <c r="C107" s="693" t="s">
        <v>4201</v>
      </c>
      <c r="D107" s="691"/>
      <c r="E107" s="613" t="s">
        <v>341</v>
      </c>
      <c r="F107" s="627"/>
      <c r="G107" s="612"/>
      <c r="H107" s="81"/>
      <c r="I107" s="81"/>
    </row>
    <row r="108" spans="1:12" ht="31.5" hidden="1">
      <c r="A108" s="20" t="s">
        <v>352</v>
      </c>
      <c r="B108" s="28" t="s">
        <v>353</v>
      </c>
      <c r="C108" s="19"/>
      <c r="D108" s="19"/>
      <c r="E108" s="21"/>
      <c r="F108" s="19"/>
      <c r="G108" s="19"/>
      <c r="H108" s="81"/>
      <c r="I108" s="81"/>
      <c r="J108" s="4"/>
      <c r="K108" s="4"/>
      <c r="L108" s="4"/>
    </row>
    <row r="109" spans="1:12" ht="31.5">
      <c r="A109" s="11" t="s">
        <v>354</v>
      </c>
      <c r="B109" s="42" t="s">
        <v>355</v>
      </c>
      <c r="C109" s="34" t="s">
        <v>4202</v>
      </c>
      <c r="D109" s="473">
        <v>1</v>
      </c>
      <c r="E109" s="21" t="s">
        <v>341</v>
      </c>
      <c r="F109" s="19"/>
      <c r="G109" s="44"/>
    </row>
    <row r="110" spans="1:12" s="692" customFormat="1" ht="47.25" hidden="1">
      <c r="A110" s="20" t="s">
        <v>4203</v>
      </c>
      <c r="B110" s="610" t="s">
        <v>357</v>
      </c>
      <c r="C110" s="693" t="s">
        <v>4204</v>
      </c>
      <c r="D110" s="691"/>
      <c r="E110" s="613" t="s">
        <v>341</v>
      </c>
      <c r="F110" s="627"/>
      <c r="G110" s="612"/>
      <c r="H110" s="81"/>
      <c r="I110" s="81"/>
    </row>
    <row r="111" spans="1:12" s="692" customFormat="1" ht="31.5" hidden="1">
      <c r="A111" s="20" t="s">
        <v>359</v>
      </c>
      <c r="B111" s="610" t="s">
        <v>360</v>
      </c>
      <c r="C111" s="694" t="s">
        <v>361</v>
      </c>
      <c r="D111" s="691"/>
      <c r="E111" s="613" t="s">
        <v>341</v>
      </c>
      <c r="F111" s="627"/>
      <c r="G111" s="612"/>
      <c r="H111" s="81"/>
      <c r="I111" s="81"/>
    </row>
    <row r="112" spans="1:12" ht="47.25" hidden="1">
      <c r="A112" s="20" t="s">
        <v>1519</v>
      </c>
      <c r="B112" s="28" t="s">
        <v>363</v>
      </c>
      <c r="C112" s="19"/>
      <c r="D112" s="19"/>
      <c r="E112" s="21"/>
      <c r="F112" s="19"/>
      <c r="G112" s="19"/>
      <c r="H112" s="81"/>
      <c r="I112" s="81"/>
      <c r="J112" s="4"/>
      <c r="K112" s="4"/>
      <c r="L112" s="4"/>
    </row>
    <row r="113" spans="1:12" ht="47.25" hidden="1">
      <c r="A113" s="20" t="s">
        <v>366</v>
      </c>
      <c r="B113" s="28" t="s">
        <v>367</v>
      </c>
      <c r="C113" s="19"/>
      <c r="D113" s="19"/>
      <c r="E113" s="21"/>
      <c r="F113" s="19"/>
      <c r="G113" s="19"/>
      <c r="H113" s="81"/>
      <c r="I113" s="81"/>
      <c r="J113" s="4"/>
      <c r="K113" s="4"/>
      <c r="L113" s="4"/>
    </row>
    <row r="114" spans="1:12" ht="40.15" customHeight="1">
      <c r="A114" s="1035" t="s">
        <v>129</v>
      </c>
      <c r="B114" s="1298" t="s">
        <v>4205</v>
      </c>
      <c r="C114" s="1299"/>
      <c r="D114" s="1299"/>
      <c r="E114" s="1299"/>
      <c r="F114" s="1299"/>
      <c r="G114" s="1300"/>
      <c r="H114" s="22">
        <f>SUM(D115:D119)</f>
        <v>1</v>
      </c>
      <c r="I114" s="22">
        <f>COUNT(D115:D119)*2</f>
        <v>2</v>
      </c>
    </row>
    <row r="115" spans="1:12" ht="31.5" hidden="1">
      <c r="A115" s="20" t="s">
        <v>1522</v>
      </c>
      <c r="B115" s="36" t="s">
        <v>371</v>
      </c>
      <c r="C115" s="19"/>
      <c r="D115" s="19"/>
      <c r="E115" s="21"/>
      <c r="F115" s="19"/>
      <c r="G115" s="19"/>
      <c r="H115" s="81"/>
      <c r="I115" s="81"/>
      <c r="J115" s="4"/>
      <c r="K115" s="4"/>
      <c r="L115" s="4"/>
    </row>
    <row r="116" spans="1:12" ht="47.25" hidden="1">
      <c r="A116" s="20" t="s">
        <v>382</v>
      </c>
      <c r="B116" s="36" t="s">
        <v>383</v>
      </c>
      <c r="C116" s="19"/>
      <c r="D116" s="19"/>
      <c r="E116" s="21"/>
      <c r="F116" s="19"/>
      <c r="G116" s="19"/>
      <c r="H116" s="81"/>
      <c r="I116" s="81"/>
      <c r="J116" s="4"/>
      <c r="K116" s="4"/>
      <c r="L116" s="4"/>
    </row>
    <row r="117" spans="1:12" ht="47.25">
      <c r="A117" s="11" t="s">
        <v>384</v>
      </c>
      <c r="B117" s="1025" t="s">
        <v>385</v>
      </c>
      <c r="C117" s="34" t="s">
        <v>4206</v>
      </c>
      <c r="D117" s="473">
        <v>1</v>
      </c>
      <c r="E117" s="21" t="s">
        <v>341</v>
      </c>
      <c r="F117" s="19"/>
      <c r="G117" s="44"/>
    </row>
    <row r="118" spans="1:12" ht="47.25" hidden="1">
      <c r="A118" s="20" t="s">
        <v>1530</v>
      </c>
      <c r="B118" s="36" t="s">
        <v>393</v>
      </c>
      <c r="C118" s="19"/>
      <c r="D118" s="19"/>
      <c r="E118" s="21"/>
      <c r="F118" s="19"/>
      <c r="G118" s="19"/>
      <c r="H118" s="81"/>
      <c r="I118" s="81"/>
      <c r="J118" s="4"/>
      <c r="K118" s="4"/>
      <c r="L118" s="4"/>
    </row>
    <row r="119" spans="1:12" ht="47.25" hidden="1">
      <c r="A119" s="20" t="s">
        <v>394</v>
      </c>
      <c r="B119" s="38" t="s">
        <v>395</v>
      </c>
      <c r="C119" s="19"/>
      <c r="D119" s="19"/>
      <c r="E119" s="21"/>
      <c r="F119" s="19"/>
      <c r="G119" s="19"/>
      <c r="H119" s="81"/>
      <c r="I119" s="81"/>
      <c r="J119" s="4"/>
      <c r="K119" s="4"/>
      <c r="L119" s="4"/>
    </row>
    <row r="120" spans="1:12" ht="40.15" customHeight="1">
      <c r="A120" s="1035" t="s">
        <v>127</v>
      </c>
      <c r="B120" s="1305" t="s">
        <v>126</v>
      </c>
      <c r="C120" s="1306"/>
      <c r="D120" s="1306"/>
      <c r="E120" s="1306"/>
      <c r="F120" s="1306"/>
      <c r="G120" s="1307"/>
      <c r="H120" s="22">
        <f>SUM(D121:D124)</f>
        <v>2</v>
      </c>
      <c r="I120" s="22">
        <f>COUNT(D121:D124)*2</f>
        <v>4</v>
      </c>
    </row>
    <row r="121" spans="1:12" s="692" customFormat="1" ht="31.5" hidden="1">
      <c r="A121" s="20" t="s">
        <v>396</v>
      </c>
      <c r="B121" s="610" t="s">
        <v>397</v>
      </c>
      <c r="C121" s="628" t="s">
        <v>4207</v>
      </c>
      <c r="D121" s="691"/>
      <c r="E121" s="613" t="s">
        <v>341</v>
      </c>
      <c r="F121" s="627"/>
      <c r="G121" s="612"/>
      <c r="H121" s="81"/>
      <c r="I121" s="81"/>
    </row>
    <row r="122" spans="1:12" ht="45">
      <c r="A122" s="11" t="s">
        <v>400</v>
      </c>
      <c r="B122" s="12" t="s">
        <v>401</v>
      </c>
      <c r="C122" s="34" t="s">
        <v>4208</v>
      </c>
      <c r="D122" s="473">
        <v>1</v>
      </c>
      <c r="E122" s="21" t="s">
        <v>208</v>
      </c>
      <c r="F122" s="34" t="s">
        <v>4209</v>
      </c>
      <c r="G122" s="44"/>
    </row>
    <row r="123" spans="1:12" s="692" customFormat="1" ht="47.25" hidden="1">
      <c r="A123" s="20" t="s">
        <v>1545</v>
      </c>
      <c r="B123" s="610" t="s">
        <v>405</v>
      </c>
      <c r="C123" s="618" t="s">
        <v>406</v>
      </c>
      <c r="D123" s="691"/>
      <c r="E123" s="613" t="s">
        <v>680</v>
      </c>
      <c r="F123" s="627"/>
      <c r="G123" s="612"/>
      <c r="H123" s="81"/>
      <c r="I123" s="81"/>
    </row>
    <row r="124" spans="1:12" ht="78.75">
      <c r="A124" s="11" t="s">
        <v>408</v>
      </c>
      <c r="B124" s="12" t="s">
        <v>409</v>
      </c>
      <c r="C124" s="34" t="s">
        <v>4210</v>
      </c>
      <c r="D124" s="473">
        <v>1</v>
      </c>
      <c r="E124" s="21" t="s">
        <v>208</v>
      </c>
      <c r="F124" s="19"/>
      <c r="G124" s="44"/>
    </row>
    <row r="125" spans="1:12" ht="40.15" customHeight="1">
      <c r="A125" s="1035" t="s">
        <v>125</v>
      </c>
      <c r="B125" s="1305" t="s">
        <v>124</v>
      </c>
      <c r="C125" s="1306"/>
      <c r="D125" s="1306"/>
      <c r="E125" s="1306"/>
      <c r="F125" s="1306"/>
      <c r="G125" s="1307"/>
      <c r="H125" s="22">
        <f>SUM(D126:D131)</f>
        <v>3</v>
      </c>
      <c r="I125" s="22">
        <f>COUNT(D126:D131)*2</f>
        <v>6</v>
      </c>
    </row>
    <row r="126" spans="1:12" ht="60">
      <c r="A126" s="11" t="s">
        <v>411</v>
      </c>
      <c r="B126" s="92" t="s">
        <v>412</v>
      </c>
      <c r="C126" s="34" t="s">
        <v>4211</v>
      </c>
      <c r="D126" s="473">
        <v>1</v>
      </c>
      <c r="E126" s="21" t="s">
        <v>255</v>
      </c>
      <c r="F126" s="34" t="s">
        <v>4212</v>
      </c>
      <c r="G126" s="44"/>
    </row>
    <row r="127" spans="1:12" ht="31.5" hidden="1">
      <c r="A127" s="20" t="s">
        <v>1565</v>
      </c>
      <c r="B127" s="195" t="s">
        <v>415</v>
      </c>
      <c r="C127" s="19"/>
      <c r="D127" s="19"/>
      <c r="E127" s="21"/>
      <c r="F127" s="19"/>
      <c r="G127" s="19"/>
      <c r="H127" s="81"/>
      <c r="I127" s="81"/>
      <c r="J127" s="4"/>
      <c r="K127" s="4"/>
      <c r="L127" s="4"/>
    </row>
    <row r="128" spans="1:12" s="692" customFormat="1" ht="31.5" hidden="1">
      <c r="A128" s="20" t="s">
        <v>417</v>
      </c>
      <c r="B128" s="695" t="s">
        <v>418</v>
      </c>
      <c r="C128" s="628" t="s">
        <v>4213</v>
      </c>
      <c r="D128" s="696"/>
      <c r="E128" s="613" t="s">
        <v>420</v>
      </c>
      <c r="F128" s="628" t="s">
        <v>4214</v>
      </c>
      <c r="G128" s="612"/>
      <c r="H128" s="81"/>
      <c r="I128" s="81"/>
    </row>
    <row r="129" spans="1:12" ht="47.25">
      <c r="A129" s="11" t="s">
        <v>421</v>
      </c>
      <c r="B129" s="92" t="s">
        <v>422</v>
      </c>
      <c r="C129" s="34" t="s">
        <v>4215</v>
      </c>
      <c r="D129" s="473">
        <v>1</v>
      </c>
      <c r="E129" s="21" t="s">
        <v>442</v>
      </c>
      <c r="F129" s="34" t="s">
        <v>4216</v>
      </c>
      <c r="G129" s="44"/>
    </row>
    <row r="130" spans="1:12" ht="60">
      <c r="A130" s="11" t="s">
        <v>336</v>
      </c>
      <c r="B130" s="92"/>
      <c r="C130" s="23" t="s">
        <v>4217</v>
      </c>
      <c r="D130" s="473">
        <v>1</v>
      </c>
      <c r="E130" s="21" t="s">
        <v>432</v>
      </c>
      <c r="F130" s="23" t="s">
        <v>4218</v>
      </c>
      <c r="G130" s="44"/>
    </row>
    <row r="131" spans="1:12" s="692" customFormat="1" ht="60" hidden="1">
      <c r="A131" s="20" t="s">
        <v>426</v>
      </c>
      <c r="B131" s="636" t="s">
        <v>427</v>
      </c>
      <c r="C131" s="697" t="s">
        <v>4219</v>
      </c>
      <c r="D131" s="696"/>
      <c r="E131" s="613" t="s">
        <v>341</v>
      </c>
      <c r="F131" s="627"/>
      <c r="G131" s="612"/>
      <c r="H131" s="81"/>
      <c r="I131" s="81"/>
    </row>
    <row r="132" spans="1:12" ht="40.15" customHeight="1">
      <c r="A132" s="1035" t="s">
        <v>123</v>
      </c>
      <c r="B132" s="1305" t="s">
        <v>122</v>
      </c>
      <c r="C132" s="1306"/>
      <c r="D132" s="1306"/>
      <c r="E132" s="1306"/>
      <c r="F132" s="1306"/>
      <c r="G132" s="1307"/>
      <c r="H132" s="22">
        <f>SUM(D133:D138)</f>
        <v>3</v>
      </c>
      <c r="I132" s="22">
        <f>COUNT(D133:D138)*2</f>
        <v>6</v>
      </c>
    </row>
    <row r="133" spans="1:12" ht="63">
      <c r="A133" s="11" t="s">
        <v>4220</v>
      </c>
      <c r="B133" s="12" t="s">
        <v>430</v>
      </c>
      <c r="C133" s="34" t="s">
        <v>4221</v>
      </c>
      <c r="D133" s="473">
        <v>1</v>
      </c>
      <c r="E133" s="21" t="s">
        <v>432</v>
      </c>
      <c r="F133" s="19"/>
      <c r="G133" s="44"/>
    </row>
    <row r="134" spans="1:12" ht="47.25">
      <c r="A134" s="11" t="s">
        <v>1575</v>
      </c>
      <c r="B134" s="12" t="s">
        <v>434</v>
      </c>
      <c r="C134" s="16" t="s">
        <v>4222</v>
      </c>
      <c r="D134" s="473">
        <v>1</v>
      </c>
      <c r="E134" s="21" t="s">
        <v>432</v>
      </c>
      <c r="F134" s="19"/>
      <c r="G134" s="44"/>
    </row>
    <row r="135" spans="1:12" ht="47.25" hidden="1">
      <c r="A135" s="20" t="s">
        <v>1576</v>
      </c>
      <c r="B135" s="36" t="s">
        <v>437</v>
      </c>
      <c r="C135" s="16"/>
      <c r="D135" s="19"/>
      <c r="E135" s="21"/>
      <c r="F135" s="19"/>
      <c r="G135" s="19"/>
      <c r="H135" s="81"/>
      <c r="I135" s="81"/>
      <c r="J135" s="4"/>
      <c r="K135" s="4"/>
      <c r="L135" s="4"/>
    </row>
    <row r="136" spans="1:12" ht="63">
      <c r="A136" s="11" t="s">
        <v>439</v>
      </c>
      <c r="B136" s="12" t="s">
        <v>440</v>
      </c>
      <c r="C136" s="34" t="s">
        <v>4223</v>
      </c>
      <c r="D136" s="473">
        <v>1</v>
      </c>
      <c r="E136" s="21" t="s">
        <v>442</v>
      </c>
      <c r="F136" s="19"/>
      <c r="G136" s="44"/>
    </row>
    <row r="137" spans="1:12" ht="63" hidden="1">
      <c r="A137" s="20" t="s">
        <v>2371</v>
      </c>
      <c r="B137" s="36" t="s">
        <v>444</v>
      </c>
      <c r="C137" s="19"/>
      <c r="D137" s="19"/>
      <c r="E137" s="21"/>
      <c r="F137" s="19"/>
      <c r="G137" s="19"/>
      <c r="H137" s="81"/>
      <c r="I137" s="81"/>
      <c r="J137" s="4"/>
      <c r="K137" s="4"/>
      <c r="L137" s="4"/>
    </row>
    <row r="138" spans="1:12" ht="47.25" hidden="1">
      <c r="A138" s="20" t="s">
        <v>445</v>
      </c>
      <c r="B138" s="135" t="s">
        <v>446</v>
      </c>
      <c r="C138" s="19"/>
      <c r="D138" s="19"/>
      <c r="E138" s="21"/>
      <c r="F138" s="19"/>
      <c r="G138" s="19"/>
      <c r="H138" s="81"/>
      <c r="I138" s="81"/>
      <c r="J138" s="4"/>
      <c r="K138" s="4"/>
      <c r="L138" s="4"/>
    </row>
    <row r="139" spans="1:12" ht="15.75" hidden="1">
      <c r="A139" s="25" t="s">
        <v>6103</v>
      </c>
      <c r="B139" s="1308" t="s">
        <v>3086</v>
      </c>
      <c r="C139" s="1309"/>
      <c r="D139" s="1309"/>
      <c r="E139" s="1309"/>
      <c r="F139" s="1309"/>
      <c r="G139" s="1320"/>
      <c r="H139" s="81">
        <f>SUM(D140:D150)</f>
        <v>0</v>
      </c>
      <c r="I139" s="81">
        <f>COUNT(D140:D150)*2</f>
        <v>0</v>
      </c>
      <c r="J139" s="4"/>
      <c r="K139" s="4"/>
      <c r="L139" s="4"/>
    </row>
    <row r="140" spans="1:12" ht="60" hidden="1">
      <c r="A140" s="25" t="s">
        <v>3087</v>
      </c>
      <c r="B140" s="41" t="s">
        <v>3088</v>
      </c>
      <c r="C140" s="41" t="s">
        <v>6057</v>
      </c>
      <c r="D140" s="297"/>
      <c r="E140" s="19"/>
      <c r="F140" s="41" t="s">
        <v>6058</v>
      </c>
      <c r="G140" s="391"/>
      <c r="H140" s="81"/>
      <c r="I140" s="81"/>
      <c r="J140" s="4"/>
      <c r="K140" s="4"/>
      <c r="L140" s="4"/>
    </row>
    <row r="141" spans="1:12" ht="30" hidden="1">
      <c r="A141" s="25" t="s">
        <v>3089</v>
      </c>
      <c r="B141" s="41" t="s">
        <v>3090</v>
      </c>
      <c r="C141" s="41" t="s">
        <v>6059</v>
      </c>
      <c r="D141" s="297"/>
      <c r="E141" s="19"/>
      <c r="F141" s="41" t="s">
        <v>6060</v>
      </c>
      <c r="G141" s="391"/>
      <c r="H141" s="81"/>
      <c r="I141" s="81"/>
      <c r="J141" s="4"/>
      <c r="K141" s="4"/>
      <c r="L141" s="4"/>
    </row>
    <row r="142" spans="1:12" ht="90" hidden="1">
      <c r="A142" s="25" t="s">
        <v>3091</v>
      </c>
      <c r="B142" s="41" t="s">
        <v>3092</v>
      </c>
      <c r="C142" s="41" t="s">
        <v>6061</v>
      </c>
      <c r="D142" s="297"/>
      <c r="E142" s="19"/>
      <c r="F142" s="41" t="s">
        <v>6062</v>
      </c>
      <c r="G142" s="391"/>
      <c r="H142" s="81"/>
      <c r="I142" s="81"/>
      <c r="J142" s="4"/>
      <c r="K142" s="4"/>
      <c r="L142" s="4"/>
    </row>
    <row r="143" spans="1:12" ht="75" hidden="1">
      <c r="A143" s="25" t="s">
        <v>3093</v>
      </c>
      <c r="B143" s="41" t="s">
        <v>3094</v>
      </c>
      <c r="C143" s="41" t="s">
        <v>6063</v>
      </c>
      <c r="D143" s="297"/>
      <c r="E143" s="19"/>
      <c r="F143" s="41" t="s">
        <v>6064</v>
      </c>
      <c r="G143" s="391"/>
      <c r="H143" s="81"/>
      <c r="I143" s="81"/>
      <c r="J143" s="4"/>
      <c r="K143" s="4"/>
      <c r="L143" s="4"/>
    </row>
    <row r="144" spans="1:12" ht="90" hidden="1">
      <c r="A144" s="25" t="s">
        <v>3095</v>
      </c>
      <c r="B144" s="41" t="s">
        <v>3096</v>
      </c>
      <c r="C144" s="41" t="s">
        <v>6065</v>
      </c>
      <c r="D144" s="297"/>
      <c r="E144" s="19"/>
      <c r="F144" s="41" t="s">
        <v>6066</v>
      </c>
      <c r="G144" s="391"/>
      <c r="H144" s="81"/>
      <c r="I144" s="81"/>
      <c r="J144" s="4"/>
      <c r="K144" s="4"/>
      <c r="L144" s="4"/>
    </row>
    <row r="145" spans="1:12" ht="30" hidden="1">
      <c r="A145" s="25" t="s">
        <v>3097</v>
      </c>
      <c r="B145" s="41" t="s">
        <v>3098</v>
      </c>
      <c r="C145" s="46"/>
      <c r="D145" s="44"/>
      <c r="E145" s="50"/>
      <c r="F145" s="46"/>
      <c r="G145" s="391"/>
      <c r="H145" s="81"/>
      <c r="I145" s="81"/>
      <c r="J145" s="4"/>
      <c r="K145" s="4"/>
      <c r="L145" s="4"/>
    </row>
    <row r="146" spans="1:12" ht="60" hidden="1">
      <c r="A146" s="25" t="s">
        <v>6104</v>
      </c>
      <c r="B146" s="41" t="s">
        <v>3100</v>
      </c>
      <c r="C146" s="41" t="s">
        <v>4058</v>
      </c>
      <c r="D146" s="44"/>
      <c r="E146" s="21"/>
      <c r="F146" s="19"/>
      <c r="G146" s="391"/>
      <c r="H146" s="81"/>
      <c r="I146" s="81"/>
      <c r="J146" s="4"/>
      <c r="K146" s="4"/>
      <c r="L146" s="4"/>
    </row>
    <row r="147" spans="1:12" ht="60" hidden="1">
      <c r="A147" s="25" t="s">
        <v>3101</v>
      </c>
      <c r="B147" s="41" t="s">
        <v>3102</v>
      </c>
      <c r="C147" s="41" t="s">
        <v>6067</v>
      </c>
      <c r="D147" s="297"/>
      <c r="E147" s="19"/>
      <c r="F147" s="41" t="s">
        <v>6068</v>
      </c>
      <c r="G147" s="391"/>
      <c r="H147" s="81"/>
      <c r="I147" s="81"/>
      <c r="J147" s="4"/>
      <c r="K147" s="4"/>
      <c r="L147" s="4"/>
    </row>
    <row r="148" spans="1:12" ht="105" hidden="1">
      <c r="A148" s="25" t="s">
        <v>3103</v>
      </c>
      <c r="B148" s="41" t="s">
        <v>3104</v>
      </c>
      <c r="C148" s="41" t="s">
        <v>6069</v>
      </c>
      <c r="D148" s="297"/>
      <c r="E148" s="19"/>
      <c r="F148" s="41" t="s">
        <v>6070</v>
      </c>
      <c r="G148" s="391"/>
      <c r="H148" s="81"/>
      <c r="I148" s="81"/>
      <c r="J148" s="4"/>
      <c r="K148" s="4"/>
      <c r="L148" s="4"/>
    </row>
    <row r="149" spans="1:12" ht="90" hidden="1">
      <c r="A149" s="25" t="s">
        <v>3105</v>
      </c>
      <c r="B149" s="41" t="s">
        <v>3106</v>
      </c>
      <c r="C149" s="41" t="s">
        <v>6071</v>
      </c>
      <c r="D149" s="297"/>
      <c r="E149" s="19"/>
      <c r="F149" s="41" t="s">
        <v>6072</v>
      </c>
      <c r="G149" s="391"/>
      <c r="H149" s="81"/>
      <c r="I149" s="81"/>
      <c r="J149" s="4"/>
      <c r="K149" s="4"/>
      <c r="L149" s="4"/>
    </row>
    <row r="150" spans="1:12" ht="45" hidden="1">
      <c r="A150" s="25" t="s">
        <v>3107</v>
      </c>
      <c r="B150" s="41" t="s">
        <v>3108</v>
      </c>
      <c r="C150" s="41" t="s">
        <v>6073</v>
      </c>
      <c r="D150" s="390"/>
      <c r="E150" s="4"/>
      <c r="F150" s="41" t="s">
        <v>6074</v>
      </c>
      <c r="G150" s="391"/>
      <c r="H150" s="81"/>
      <c r="I150" s="81"/>
      <c r="J150" s="4"/>
      <c r="K150" s="4"/>
      <c r="L150" s="4"/>
    </row>
    <row r="151" spans="1:12" ht="18.75" customHeight="1">
      <c r="A151" s="238" t="s">
        <v>336</v>
      </c>
      <c r="B151" s="1652" t="s">
        <v>4224</v>
      </c>
      <c r="C151" s="1653"/>
      <c r="D151" s="1653"/>
      <c r="E151" s="1653"/>
      <c r="F151" s="1653"/>
      <c r="G151" s="1654"/>
      <c r="H151" s="22">
        <f>H152+H168+H176+H183+H190+H195+H207</f>
        <v>27</v>
      </c>
      <c r="I151" s="22">
        <f>I152+I168+I176+I183+I190+I195+I207</f>
        <v>54</v>
      </c>
    </row>
    <row r="152" spans="1:12" ht="40.15" customHeight="1">
      <c r="A152" s="1039" t="s">
        <v>121</v>
      </c>
      <c r="B152" s="1298" t="s">
        <v>120</v>
      </c>
      <c r="C152" s="1299"/>
      <c r="D152" s="1299"/>
      <c r="E152" s="1299"/>
      <c r="F152" s="1299"/>
      <c r="G152" s="1300"/>
      <c r="H152" s="22">
        <f>SUM(D153:D167)</f>
        <v>8</v>
      </c>
      <c r="I152" s="22">
        <f>COUNT(D153:D167)*2</f>
        <v>16</v>
      </c>
    </row>
    <row r="153" spans="1:12" ht="31.5">
      <c r="A153" s="11" t="s">
        <v>448</v>
      </c>
      <c r="B153" s="12" t="s">
        <v>449</v>
      </c>
      <c r="C153" s="342" t="s">
        <v>4225</v>
      </c>
      <c r="D153" s="473">
        <v>1</v>
      </c>
      <c r="E153" s="21" t="s">
        <v>341</v>
      </c>
      <c r="F153" s="23" t="s">
        <v>4226</v>
      </c>
      <c r="G153" s="44"/>
    </row>
    <row r="154" spans="1:12" s="692" customFormat="1" ht="30" hidden="1">
      <c r="A154" s="20"/>
      <c r="B154" s="626"/>
      <c r="C154" s="698" t="s">
        <v>4227</v>
      </c>
      <c r="D154" s="691"/>
      <c r="E154" s="613" t="s">
        <v>341</v>
      </c>
      <c r="F154" s="615"/>
      <c r="G154" s="612"/>
      <c r="H154" s="81"/>
      <c r="I154" s="81"/>
    </row>
    <row r="155" spans="1:12" ht="31.5">
      <c r="A155" s="11" t="s">
        <v>453</v>
      </c>
      <c r="B155" s="42" t="s">
        <v>454</v>
      </c>
      <c r="C155" s="23" t="s">
        <v>4228</v>
      </c>
      <c r="D155" s="473">
        <v>1</v>
      </c>
      <c r="E155" s="21" t="s">
        <v>341</v>
      </c>
      <c r="F155" s="19"/>
      <c r="G155" s="44"/>
    </row>
    <row r="156" spans="1:12" ht="15.75">
      <c r="A156" s="11"/>
      <c r="B156" s="42"/>
      <c r="C156" s="23" t="s">
        <v>4229</v>
      </c>
      <c r="D156" s="473">
        <v>1</v>
      </c>
      <c r="E156" s="21" t="s">
        <v>341</v>
      </c>
      <c r="F156" s="19"/>
      <c r="G156" s="44"/>
    </row>
    <row r="157" spans="1:12" ht="31.5">
      <c r="A157" s="11" t="s">
        <v>458</v>
      </c>
      <c r="B157" s="12" t="s">
        <v>459</v>
      </c>
      <c r="C157" s="23" t="s">
        <v>4230</v>
      </c>
      <c r="D157" s="473">
        <v>1</v>
      </c>
      <c r="E157" s="21" t="s">
        <v>341</v>
      </c>
      <c r="F157" s="19"/>
      <c r="G157" s="44"/>
    </row>
    <row r="158" spans="1:12" ht="15.75">
      <c r="A158" s="11" t="s">
        <v>336</v>
      </c>
      <c r="B158" s="12"/>
      <c r="C158" s="23" t="s">
        <v>4231</v>
      </c>
      <c r="D158" s="473">
        <v>1</v>
      </c>
      <c r="E158" s="21" t="s">
        <v>341</v>
      </c>
      <c r="F158" s="19"/>
      <c r="G158" s="44"/>
    </row>
    <row r="159" spans="1:12" ht="30">
      <c r="A159" s="11" t="s">
        <v>336</v>
      </c>
      <c r="B159" s="12"/>
      <c r="C159" s="23" t="s">
        <v>4232</v>
      </c>
      <c r="D159" s="473">
        <v>1</v>
      </c>
      <c r="E159" s="21" t="s">
        <v>341</v>
      </c>
      <c r="F159" s="19"/>
      <c r="G159" s="44"/>
    </row>
    <row r="160" spans="1:12" s="692" customFormat="1" ht="28.5" hidden="1" customHeight="1">
      <c r="A160" s="20" t="s">
        <v>336</v>
      </c>
      <c r="B160" s="626"/>
      <c r="C160" s="615" t="s">
        <v>4233</v>
      </c>
      <c r="D160" s="691"/>
      <c r="E160" s="613" t="s">
        <v>341</v>
      </c>
      <c r="F160" s="627"/>
      <c r="G160" s="612"/>
      <c r="H160" s="81"/>
      <c r="I160" s="81"/>
    </row>
    <row r="161" spans="1:12" ht="30.75" customHeight="1">
      <c r="A161" s="11" t="s">
        <v>336</v>
      </c>
      <c r="B161" s="12"/>
      <c r="C161" s="23" t="s">
        <v>4234</v>
      </c>
      <c r="D161" s="473">
        <v>1</v>
      </c>
      <c r="E161" s="21" t="s">
        <v>341</v>
      </c>
      <c r="F161" s="19"/>
      <c r="G161" s="44"/>
    </row>
    <row r="162" spans="1:12" s="692" customFormat="1" ht="36.75" hidden="1" customHeight="1">
      <c r="A162" s="20" t="s">
        <v>336</v>
      </c>
      <c r="B162" s="626"/>
      <c r="C162" s="615" t="s">
        <v>4235</v>
      </c>
      <c r="D162" s="691"/>
      <c r="E162" s="613" t="s">
        <v>341</v>
      </c>
      <c r="F162" s="627"/>
      <c r="G162" s="612"/>
      <c r="H162" s="81"/>
      <c r="I162" s="81"/>
    </row>
    <row r="163" spans="1:12" s="692" customFormat="1" ht="33.75" hidden="1" customHeight="1">
      <c r="A163" s="20" t="s">
        <v>336</v>
      </c>
      <c r="B163" s="626"/>
      <c r="C163" s="615" t="s">
        <v>4236</v>
      </c>
      <c r="D163" s="691"/>
      <c r="E163" s="613" t="s">
        <v>341</v>
      </c>
      <c r="F163" s="627"/>
      <c r="G163" s="612"/>
      <c r="H163" s="81"/>
      <c r="I163" s="81"/>
    </row>
    <row r="164" spans="1:12" s="692" customFormat="1" ht="47.25" hidden="1">
      <c r="A164" s="20" t="s">
        <v>1601</v>
      </c>
      <c r="B164" s="626" t="s">
        <v>477</v>
      </c>
      <c r="C164" s="628" t="s">
        <v>2852</v>
      </c>
      <c r="D164" s="691"/>
      <c r="E164" s="613" t="s">
        <v>341</v>
      </c>
      <c r="F164" s="627"/>
      <c r="G164" s="612"/>
      <c r="H164" s="81"/>
      <c r="I164" s="81"/>
    </row>
    <row r="165" spans="1:12" s="692" customFormat="1" ht="47.25" hidden="1">
      <c r="A165" s="20" t="s">
        <v>480</v>
      </c>
      <c r="B165" s="626" t="s">
        <v>481</v>
      </c>
      <c r="C165" s="628" t="s">
        <v>1605</v>
      </c>
      <c r="D165" s="691"/>
      <c r="E165" s="613" t="s">
        <v>341</v>
      </c>
      <c r="F165" s="627"/>
      <c r="G165" s="612"/>
      <c r="H165" s="81"/>
      <c r="I165" s="81"/>
    </row>
    <row r="166" spans="1:12" ht="31.5">
      <c r="A166" s="11" t="s">
        <v>484</v>
      </c>
      <c r="B166" s="12" t="s">
        <v>485</v>
      </c>
      <c r="C166" s="23" t="s">
        <v>4237</v>
      </c>
      <c r="D166" s="473">
        <v>1</v>
      </c>
      <c r="E166" s="21" t="s">
        <v>341</v>
      </c>
      <c r="F166" s="19"/>
      <c r="G166" s="44"/>
    </row>
    <row r="167" spans="1:12" s="692" customFormat="1" ht="78.75" hidden="1">
      <c r="A167" s="20" t="s">
        <v>489</v>
      </c>
      <c r="B167" s="626" t="s">
        <v>490</v>
      </c>
      <c r="C167" s="615" t="s">
        <v>4238</v>
      </c>
      <c r="D167" s="691"/>
      <c r="E167" s="613" t="s">
        <v>341</v>
      </c>
      <c r="F167" s="627"/>
      <c r="G167" s="612"/>
      <c r="H167" s="81"/>
      <c r="I167" s="81"/>
    </row>
    <row r="168" spans="1:12" ht="40.15" customHeight="1">
      <c r="A168" s="1039" t="s">
        <v>119</v>
      </c>
      <c r="B168" s="1305" t="s">
        <v>118</v>
      </c>
      <c r="C168" s="1306"/>
      <c r="D168" s="1306"/>
      <c r="E168" s="1306"/>
      <c r="F168" s="1306"/>
      <c r="G168" s="1307"/>
      <c r="H168" s="22">
        <f>SUM(D169:D175)</f>
        <v>1</v>
      </c>
      <c r="I168" s="22">
        <f>COUNT(D169:D175)*2</f>
        <v>2</v>
      </c>
    </row>
    <row r="169" spans="1:12" s="692" customFormat="1" ht="60" hidden="1">
      <c r="A169" s="20" t="s">
        <v>497</v>
      </c>
      <c r="B169" s="636" t="s">
        <v>498</v>
      </c>
      <c r="C169" s="618" t="s">
        <v>499</v>
      </c>
      <c r="D169" s="699"/>
      <c r="E169" s="613" t="s">
        <v>341</v>
      </c>
      <c r="F169" s="618" t="s">
        <v>500</v>
      </c>
      <c r="G169" s="612"/>
      <c r="H169" s="81"/>
      <c r="I169" s="81"/>
    </row>
    <row r="170" spans="1:12" ht="47.25" hidden="1">
      <c r="A170" s="20" t="s">
        <v>501</v>
      </c>
      <c r="B170" s="42" t="s">
        <v>502</v>
      </c>
      <c r="C170" s="19"/>
      <c r="D170" s="19"/>
      <c r="E170" s="21"/>
      <c r="F170" s="19"/>
      <c r="G170" s="19"/>
      <c r="H170" s="81"/>
      <c r="I170" s="81"/>
      <c r="J170" s="4"/>
      <c r="K170" s="4"/>
      <c r="L170" s="4"/>
    </row>
    <row r="171" spans="1:12" s="692" customFormat="1" ht="31.5" hidden="1">
      <c r="A171" s="20" t="s">
        <v>1617</v>
      </c>
      <c r="B171" s="626" t="s">
        <v>504</v>
      </c>
      <c r="C171" s="615" t="s">
        <v>4239</v>
      </c>
      <c r="D171" s="699"/>
      <c r="E171" s="613" t="s">
        <v>341</v>
      </c>
      <c r="F171" s="627"/>
      <c r="G171" s="612"/>
      <c r="H171" s="81"/>
      <c r="I171" s="81"/>
    </row>
    <row r="172" spans="1:12" s="692" customFormat="1" ht="45" hidden="1">
      <c r="A172" s="20" t="s">
        <v>336</v>
      </c>
      <c r="B172" s="626"/>
      <c r="C172" s="615" t="s">
        <v>4240</v>
      </c>
      <c r="D172" s="699"/>
      <c r="E172" s="613" t="s">
        <v>377</v>
      </c>
      <c r="F172" s="627"/>
      <c r="G172" s="612"/>
      <c r="H172" s="81"/>
      <c r="I172" s="81"/>
    </row>
    <row r="173" spans="1:12" s="692" customFormat="1" ht="31.5" hidden="1">
      <c r="A173" s="20" t="s">
        <v>1620</v>
      </c>
      <c r="B173" s="636" t="s">
        <v>507</v>
      </c>
      <c r="C173" s="615" t="s">
        <v>4241</v>
      </c>
      <c r="D173" s="699"/>
      <c r="E173" s="613" t="s">
        <v>341</v>
      </c>
      <c r="F173" s="627"/>
      <c r="G173" s="612"/>
      <c r="H173" s="81"/>
      <c r="I173" s="81"/>
    </row>
    <row r="174" spans="1:12" ht="30">
      <c r="A174" s="11"/>
      <c r="B174" s="135"/>
      <c r="C174" s="37" t="s">
        <v>4242</v>
      </c>
      <c r="D174" s="435">
        <v>1</v>
      </c>
      <c r="E174" s="21" t="s">
        <v>341</v>
      </c>
      <c r="F174" s="19"/>
      <c r="G174" s="44"/>
    </row>
    <row r="175" spans="1:12" s="692" customFormat="1" ht="30" hidden="1">
      <c r="A175" s="20"/>
      <c r="B175" s="636"/>
      <c r="C175" s="628" t="s">
        <v>509</v>
      </c>
      <c r="D175" s="699"/>
      <c r="E175" s="613" t="s">
        <v>341</v>
      </c>
      <c r="F175" s="627"/>
      <c r="G175" s="612"/>
      <c r="H175" s="81"/>
      <c r="I175" s="81"/>
    </row>
    <row r="176" spans="1:12" ht="40.15" customHeight="1">
      <c r="A176" s="1039" t="s">
        <v>117</v>
      </c>
      <c r="B176" s="1305" t="s">
        <v>116</v>
      </c>
      <c r="C176" s="1306"/>
      <c r="D176" s="1306"/>
      <c r="E176" s="1306"/>
      <c r="F176" s="1306"/>
      <c r="G176" s="1307"/>
      <c r="H176" s="22">
        <f>SUM(D177:D182)</f>
        <v>4</v>
      </c>
      <c r="I176" s="22">
        <f>COUNT(D177:D182)*2</f>
        <v>8</v>
      </c>
    </row>
    <row r="177" spans="1:12" ht="45">
      <c r="A177" s="11" t="s">
        <v>510</v>
      </c>
      <c r="B177" s="135" t="s">
        <v>511</v>
      </c>
      <c r="C177" s="34" t="s">
        <v>4243</v>
      </c>
      <c r="D177" s="473">
        <v>1</v>
      </c>
      <c r="E177" s="21" t="s">
        <v>379</v>
      </c>
      <c r="F177" s="34" t="s">
        <v>513</v>
      </c>
      <c r="G177" s="44"/>
    </row>
    <row r="178" spans="1:12" s="692" customFormat="1" ht="45" hidden="1">
      <c r="A178" s="20" t="s">
        <v>336</v>
      </c>
      <c r="B178" s="636"/>
      <c r="C178" s="700" t="s">
        <v>513</v>
      </c>
      <c r="D178" s="691"/>
      <c r="E178" s="613" t="s">
        <v>341</v>
      </c>
      <c r="F178" s="627"/>
      <c r="G178" s="612"/>
      <c r="H178" s="81"/>
      <c r="I178" s="81"/>
    </row>
    <row r="179" spans="1:12" ht="45">
      <c r="A179" s="11"/>
      <c r="B179" s="135"/>
      <c r="C179" s="23" t="s">
        <v>4244</v>
      </c>
      <c r="D179" s="473">
        <v>1</v>
      </c>
      <c r="E179" s="21" t="s">
        <v>341</v>
      </c>
      <c r="F179" s="19"/>
      <c r="G179" s="44"/>
    </row>
    <row r="180" spans="1:12" ht="90">
      <c r="A180" s="11" t="s">
        <v>514</v>
      </c>
      <c r="B180" s="135" t="s">
        <v>515</v>
      </c>
      <c r="C180" s="16" t="s">
        <v>7006</v>
      </c>
      <c r="D180" s="473">
        <v>1</v>
      </c>
      <c r="E180" s="21" t="s">
        <v>377</v>
      </c>
      <c r="F180" s="23" t="s">
        <v>7007</v>
      </c>
      <c r="G180" s="44"/>
    </row>
    <row r="181" spans="1:12" s="692" customFormat="1" ht="60" hidden="1">
      <c r="A181" s="20" t="s">
        <v>336</v>
      </c>
      <c r="B181" s="636"/>
      <c r="C181" s="615" t="s">
        <v>517</v>
      </c>
      <c r="D181" s="691"/>
      <c r="E181" s="613" t="s">
        <v>377</v>
      </c>
      <c r="F181" s="627"/>
      <c r="G181" s="612"/>
      <c r="H181" s="81"/>
      <c r="I181" s="81"/>
    </row>
    <row r="182" spans="1:12" ht="63">
      <c r="A182" s="11" t="s">
        <v>518</v>
      </c>
      <c r="B182" s="135" t="s">
        <v>519</v>
      </c>
      <c r="C182" s="16" t="s">
        <v>520</v>
      </c>
      <c r="D182" s="473">
        <v>1</v>
      </c>
      <c r="E182" s="21" t="s">
        <v>255</v>
      </c>
      <c r="F182" s="19"/>
      <c r="G182" s="44"/>
    </row>
    <row r="183" spans="1:12" ht="40.15" customHeight="1">
      <c r="A183" s="1039" t="s">
        <v>115</v>
      </c>
      <c r="B183" s="1298" t="s">
        <v>114</v>
      </c>
      <c r="C183" s="1299"/>
      <c r="D183" s="1299"/>
      <c r="E183" s="1299"/>
      <c r="F183" s="1299"/>
      <c r="G183" s="1300"/>
      <c r="H183" s="22">
        <f>SUM(D184:D189)</f>
        <v>3</v>
      </c>
      <c r="I183" s="22">
        <f>COUNT(D184:D189)*2</f>
        <v>6</v>
      </c>
    </row>
    <row r="184" spans="1:12" ht="31.5">
      <c r="A184" s="11" t="s">
        <v>521</v>
      </c>
      <c r="B184" s="92" t="s">
        <v>522</v>
      </c>
      <c r="C184" s="23" t="s">
        <v>4245</v>
      </c>
      <c r="D184" s="473">
        <v>1</v>
      </c>
      <c r="E184" s="24" t="s">
        <v>377</v>
      </c>
      <c r="F184" s="23" t="s">
        <v>4246</v>
      </c>
      <c r="G184" s="44"/>
    </row>
    <row r="185" spans="1:12" ht="47.25" hidden="1">
      <c r="A185" s="20" t="s">
        <v>1637</v>
      </c>
      <c r="B185" s="92" t="s">
        <v>526</v>
      </c>
      <c r="C185" s="19"/>
      <c r="D185" s="19"/>
      <c r="F185" s="19"/>
      <c r="G185" s="19"/>
      <c r="H185" s="81"/>
      <c r="I185" s="81"/>
      <c r="J185" s="4"/>
      <c r="K185" s="4"/>
      <c r="L185" s="4"/>
    </row>
    <row r="186" spans="1:12" ht="31.5">
      <c r="A186" s="11" t="s">
        <v>528</v>
      </c>
      <c r="B186" s="92" t="s">
        <v>529</v>
      </c>
      <c r="C186" s="23" t="s">
        <v>4247</v>
      </c>
      <c r="D186" s="473">
        <v>1</v>
      </c>
      <c r="E186" s="21" t="s">
        <v>531</v>
      </c>
      <c r="F186" s="19"/>
      <c r="G186" s="44"/>
    </row>
    <row r="187" spans="1:12" ht="47.25">
      <c r="A187" s="11" t="s">
        <v>533</v>
      </c>
      <c r="B187" s="92" t="s">
        <v>534</v>
      </c>
      <c r="C187" s="23" t="s">
        <v>4248</v>
      </c>
      <c r="D187" s="473">
        <v>1</v>
      </c>
      <c r="E187" s="21" t="s">
        <v>255</v>
      </c>
      <c r="F187" s="19"/>
      <c r="G187" s="44"/>
    </row>
    <row r="188" spans="1:12" s="692" customFormat="1" ht="31.5" hidden="1">
      <c r="A188" s="20" t="s">
        <v>536</v>
      </c>
      <c r="B188" s="636" t="s">
        <v>537</v>
      </c>
      <c r="C188" s="615" t="s">
        <v>3990</v>
      </c>
      <c r="D188" s="691"/>
      <c r="E188" s="613" t="s">
        <v>255</v>
      </c>
      <c r="F188" s="627"/>
      <c r="G188" s="612"/>
      <c r="H188" s="81"/>
      <c r="I188" s="81"/>
    </row>
    <row r="189" spans="1:12" s="692" customFormat="1" ht="15.75" hidden="1">
      <c r="A189" s="20"/>
      <c r="B189" s="636"/>
      <c r="C189" s="615" t="s">
        <v>4249</v>
      </c>
      <c r="D189" s="691"/>
      <c r="E189" s="613" t="s">
        <v>255</v>
      </c>
      <c r="F189" s="627"/>
      <c r="G189" s="612"/>
      <c r="H189" s="81"/>
      <c r="I189" s="81"/>
    </row>
    <row r="190" spans="1:12" ht="40.15" customHeight="1">
      <c r="A190" s="1039" t="s">
        <v>113</v>
      </c>
      <c r="B190" s="1305" t="s">
        <v>112</v>
      </c>
      <c r="C190" s="1306"/>
      <c r="D190" s="1306"/>
      <c r="E190" s="1306"/>
      <c r="F190" s="1306"/>
      <c r="G190" s="1307"/>
      <c r="H190" s="22">
        <f>SUM(D191:D194)</f>
        <v>3</v>
      </c>
      <c r="I190" s="22">
        <f>COUNT(D191:D194)*2</f>
        <v>6</v>
      </c>
    </row>
    <row r="191" spans="1:12" ht="47.25">
      <c r="A191" s="11" t="s">
        <v>551</v>
      </c>
      <c r="B191" s="92" t="s">
        <v>552</v>
      </c>
      <c r="C191" s="92" t="s">
        <v>4251</v>
      </c>
      <c r="D191" s="473">
        <v>1</v>
      </c>
      <c r="E191" s="21" t="s">
        <v>554</v>
      </c>
      <c r="F191" s="23" t="s">
        <v>4252</v>
      </c>
      <c r="G191" s="44"/>
    </row>
    <row r="192" spans="1:12" ht="45">
      <c r="A192" s="11"/>
      <c r="B192" s="92"/>
      <c r="C192" s="34" t="s">
        <v>4253</v>
      </c>
      <c r="D192" s="473">
        <v>1</v>
      </c>
      <c r="E192" s="21" t="s">
        <v>554</v>
      </c>
      <c r="F192" s="34" t="s">
        <v>4254</v>
      </c>
      <c r="G192" s="44"/>
    </row>
    <row r="193" spans="1:12" ht="60">
      <c r="A193" s="11" t="s">
        <v>572</v>
      </c>
      <c r="B193" s="92" t="s">
        <v>573</v>
      </c>
      <c r="C193" s="23" t="s">
        <v>4255</v>
      </c>
      <c r="D193" s="473">
        <v>1</v>
      </c>
      <c r="E193" s="21" t="s">
        <v>554</v>
      </c>
      <c r="F193" s="23" t="s">
        <v>4256</v>
      </c>
      <c r="G193" s="44"/>
    </row>
    <row r="194" spans="1:12" ht="47.25" hidden="1">
      <c r="A194" s="20" t="s">
        <v>579</v>
      </c>
      <c r="B194" s="42" t="s">
        <v>580</v>
      </c>
      <c r="C194" s="23"/>
      <c r="D194" s="19"/>
      <c r="E194" s="21"/>
      <c r="F194" s="19"/>
      <c r="G194" s="19"/>
      <c r="H194" s="81"/>
      <c r="I194" s="81"/>
      <c r="J194" s="4"/>
      <c r="K194" s="4"/>
      <c r="L194" s="4"/>
    </row>
    <row r="195" spans="1:12" ht="40.15" customHeight="1">
      <c r="A195" s="1039" t="s">
        <v>111</v>
      </c>
      <c r="B195" s="1305" t="s">
        <v>110</v>
      </c>
      <c r="C195" s="1306"/>
      <c r="D195" s="1306"/>
      <c r="E195" s="1306"/>
      <c r="F195" s="1306"/>
      <c r="G195" s="1307"/>
      <c r="H195" s="22">
        <f>SUM(D196:D206)</f>
        <v>5</v>
      </c>
      <c r="I195" s="22">
        <f>COUNT(D196:D206)*2</f>
        <v>10</v>
      </c>
    </row>
    <row r="196" spans="1:12" ht="47.25">
      <c r="A196" s="11" t="s">
        <v>582</v>
      </c>
      <c r="B196" s="92" t="s">
        <v>583</v>
      </c>
      <c r="C196" s="12" t="s">
        <v>584</v>
      </c>
      <c r="D196" s="473">
        <v>1</v>
      </c>
      <c r="E196" s="24" t="s">
        <v>341</v>
      </c>
      <c r="F196" s="289" t="s">
        <v>4257</v>
      </c>
      <c r="G196" s="44"/>
    </row>
    <row r="197" spans="1:12" ht="47.25" hidden="1">
      <c r="A197" s="20" t="s">
        <v>1672</v>
      </c>
      <c r="B197" s="92" t="s">
        <v>588</v>
      </c>
      <c r="C197" s="19"/>
      <c r="D197" s="19"/>
      <c r="E197" s="21"/>
      <c r="F197" s="19"/>
      <c r="G197" s="19"/>
      <c r="H197" s="81"/>
      <c r="I197" s="81"/>
      <c r="J197" s="4"/>
      <c r="K197" s="4"/>
      <c r="L197" s="4"/>
    </row>
    <row r="198" spans="1:12" ht="47.25">
      <c r="A198" s="11" t="s">
        <v>592</v>
      </c>
      <c r="B198" s="92" t="s">
        <v>593</v>
      </c>
      <c r="C198" s="23" t="s">
        <v>4258</v>
      </c>
      <c r="D198" s="473">
        <v>1</v>
      </c>
      <c r="E198" s="21" t="s">
        <v>344</v>
      </c>
      <c r="F198" s="289" t="s">
        <v>4259</v>
      </c>
      <c r="G198" s="44"/>
    </row>
    <row r="199" spans="1:12" ht="63">
      <c r="A199" s="11" t="s">
        <v>596</v>
      </c>
      <c r="B199" s="92" t="s">
        <v>597</v>
      </c>
      <c r="C199" s="12" t="s">
        <v>598</v>
      </c>
      <c r="D199" s="473">
        <v>1</v>
      </c>
      <c r="E199" s="21" t="s">
        <v>344</v>
      </c>
      <c r="F199" s="13" t="s">
        <v>4260</v>
      </c>
      <c r="G199" s="44"/>
    </row>
    <row r="200" spans="1:12" ht="60">
      <c r="A200" s="11" t="s">
        <v>601</v>
      </c>
      <c r="B200" s="92" t="s">
        <v>602</v>
      </c>
      <c r="C200" s="23" t="s">
        <v>4261</v>
      </c>
      <c r="D200" s="473">
        <v>1</v>
      </c>
      <c r="E200" s="21" t="s">
        <v>344</v>
      </c>
      <c r="F200" s="289" t="s">
        <v>4262</v>
      </c>
      <c r="G200" s="44"/>
    </row>
    <row r="201" spans="1:12" s="692" customFormat="1" ht="31.5" hidden="1">
      <c r="A201" s="20" t="s">
        <v>4263</v>
      </c>
      <c r="B201" s="636" t="s">
        <v>606</v>
      </c>
      <c r="C201" s="626" t="s">
        <v>607</v>
      </c>
      <c r="D201" s="691"/>
      <c r="E201" s="613" t="s">
        <v>344</v>
      </c>
      <c r="F201" s="618" t="s">
        <v>608</v>
      </c>
      <c r="G201" s="612"/>
      <c r="H201" s="81"/>
      <c r="I201" s="81"/>
    </row>
    <row r="202" spans="1:12" ht="31.5">
      <c r="A202" s="11"/>
      <c r="B202" s="92"/>
      <c r="C202" s="12" t="s">
        <v>609</v>
      </c>
      <c r="D202" s="473">
        <v>1</v>
      </c>
      <c r="E202" s="21" t="s">
        <v>344</v>
      </c>
      <c r="F202" s="16" t="s">
        <v>2925</v>
      </c>
      <c r="G202" s="44"/>
    </row>
    <row r="203" spans="1:12" s="692" customFormat="1" ht="47.25" hidden="1">
      <c r="A203" s="20" t="s">
        <v>611</v>
      </c>
      <c r="B203" s="636" t="s">
        <v>612</v>
      </c>
      <c r="C203" s="611" t="s">
        <v>4264</v>
      </c>
      <c r="D203" s="691"/>
      <c r="E203" s="613" t="s">
        <v>344</v>
      </c>
      <c r="F203" s="636" t="s">
        <v>4265</v>
      </c>
      <c r="G203" s="612"/>
      <c r="H203" s="81"/>
      <c r="I203" s="81"/>
    </row>
    <row r="204" spans="1:12" s="692" customFormat="1" ht="30" hidden="1">
      <c r="A204" s="602"/>
      <c r="B204" s="636"/>
      <c r="C204" s="697" t="s">
        <v>4266</v>
      </c>
      <c r="D204" s="691"/>
      <c r="E204" s="613" t="s">
        <v>344</v>
      </c>
      <c r="F204" s="615" t="s">
        <v>4267</v>
      </c>
      <c r="G204" s="612"/>
      <c r="H204" s="81"/>
      <c r="I204" s="81"/>
    </row>
    <row r="205" spans="1:12" s="692" customFormat="1" ht="30" hidden="1">
      <c r="A205" s="602"/>
      <c r="B205" s="636"/>
      <c r="C205" s="701" t="s">
        <v>2446</v>
      </c>
      <c r="D205" s="691"/>
      <c r="E205" s="613" t="s">
        <v>344</v>
      </c>
      <c r="F205" s="702" t="s">
        <v>4268</v>
      </c>
      <c r="G205" s="612"/>
      <c r="H205" s="81"/>
      <c r="I205" s="81"/>
    </row>
    <row r="206" spans="1:12" s="692" customFormat="1" ht="30" hidden="1">
      <c r="A206" s="602"/>
      <c r="B206" s="636"/>
      <c r="C206" s="628" t="s">
        <v>2448</v>
      </c>
      <c r="D206" s="691"/>
      <c r="E206" s="613" t="s">
        <v>344</v>
      </c>
      <c r="F206" s="628" t="s">
        <v>4269</v>
      </c>
      <c r="G206" s="612"/>
      <c r="H206" s="81"/>
      <c r="I206" s="81"/>
    </row>
    <row r="207" spans="1:12" ht="43.5" customHeight="1">
      <c r="A207" s="1021" t="s">
        <v>109</v>
      </c>
      <c r="B207" s="1305" t="s">
        <v>6075</v>
      </c>
      <c r="C207" s="1306"/>
      <c r="D207" s="1306"/>
      <c r="E207" s="1306"/>
      <c r="F207" s="1306"/>
      <c r="G207" s="1307"/>
      <c r="H207" s="22">
        <f>SUM(D208:D220)</f>
        <v>3</v>
      </c>
      <c r="I207" s="22">
        <f>COUNT(D208:D220)*2</f>
        <v>6</v>
      </c>
    </row>
    <row r="208" spans="1:12" s="692" customFormat="1" ht="90" hidden="1">
      <c r="A208" s="76" t="s">
        <v>1700</v>
      </c>
      <c r="B208" s="628" t="s">
        <v>1701</v>
      </c>
      <c r="C208" s="628" t="s">
        <v>1702</v>
      </c>
      <c r="D208" s="703"/>
      <c r="E208" s="627" t="s">
        <v>653</v>
      </c>
      <c r="F208" s="628" t="s">
        <v>6076</v>
      </c>
      <c r="G208" s="630"/>
      <c r="H208" s="81"/>
      <c r="I208" s="81"/>
    </row>
    <row r="209" spans="1:12" s="692" customFormat="1" ht="60" hidden="1">
      <c r="A209" s="76" t="s">
        <v>1704</v>
      </c>
      <c r="B209" s="628" t="s">
        <v>1705</v>
      </c>
      <c r="C209" s="628" t="s">
        <v>1706</v>
      </c>
      <c r="D209" s="703"/>
      <c r="E209" s="627" t="s">
        <v>653</v>
      </c>
      <c r="F209" s="628" t="s">
        <v>3194</v>
      </c>
      <c r="G209" s="630"/>
      <c r="H209" s="81"/>
      <c r="I209" s="81"/>
    </row>
    <row r="210" spans="1:12" ht="60" hidden="1">
      <c r="A210" s="392" t="s">
        <v>3195</v>
      </c>
      <c r="B210" s="41" t="s">
        <v>3196</v>
      </c>
      <c r="C210" s="41" t="s">
        <v>6077</v>
      </c>
      <c r="D210" s="297"/>
      <c r="E210" s="19"/>
      <c r="F210" s="41" t="s">
        <v>6078</v>
      </c>
      <c r="G210" s="391"/>
      <c r="H210" s="81"/>
      <c r="I210" s="81"/>
      <c r="J210" s="4"/>
      <c r="K210" s="4"/>
      <c r="L210" s="4"/>
    </row>
    <row r="211" spans="1:12" ht="75" hidden="1">
      <c r="A211" s="392" t="s">
        <v>3197</v>
      </c>
      <c r="B211" s="41" t="s">
        <v>3198</v>
      </c>
      <c r="C211" s="41" t="s">
        <v>6079</v>
      </c>
      <c r="D211" s="297"/>
      <c r="E211" s="19"/>
      <c r="F211" s="41" t="s">
        <v>6080</v>
      </c>
      <c r="G211" s="391"/>
      <c r="H211" s="81"/>
      <c r="I211" s="81"/>
      <c r="J211" s="4"/>
      <c r="K211" s="4"/>
      <c r="L211" s="4"/>
    </row>
    <row r="212" spans="1:12" ht="60" hidden="1">
      <c r="A212" s="392" t="s">
        <v>3199</v>
      </c>
      <c r="B212" s="410" t="s">
        <v>3200</v>
      </c>
      <c r="C212" s="410" t="s">
        <v>6081</v>
      </c>
      <c r="D212" s="297"/>
      <c r="E212" s="19"/>
      <c r="F212" s="41" t="s">
        <v>6082</v>
      </c>
      <c r="G212" s="391"/>
      <c r="H212" s="81"/>
      <c r="I212" s="81"/>
      <c r="J212" s="4"/>
      <c r="K212" s="4"/>
      <c r="L212" s="4"/>
    </row>
    <row r="213" spans="1:12" ht="90" hidden="1">
      <c r="A213" s="392" t="s">
        <v>3201</v>
      </c>
      <c r="B213" s="41" t="s">
        <v>3202</v>
      </c>
      <c r="C213" s="41" t="s">
        <v>6083</v>
      </c>
      <c r="D213" s="297"/>
      <c r="E213" s="19"/>
      <c r="F213" s="41" t="s">
        <v>6084</v>
      </c>
      <c r="G213" s="391"/>
      <c r="H213" s="81"/>
      <c r="I213" s="81"/>
      <c r="J213" s="4"/>
      <c r="K213" s="4"/>
      <c r="L213" s="4"/>
    </row>
    <row r="214" spans="1:12" ht="120" hidden="1">
      <c r="A214" s="392" t="s">
        <v>3203</v>
      </c>
      <c r="B214" s="41" t="s">
        <v>6085</v>
      </c>
      <c r="C214" s="41" t="s">
        <v>6086</v>
      </c>
      <c r="D214" s="297"/>
      <c r="E214" s="19"/>
      <c r="F214" s="41" t="s">
        <v>6087</v>
      </c>
      <c r="G214" s="391"/>
      <c r="H214" s="81"/>
      <c r="I214" s="81"/>
      <c r="J214" s="4"/>
      <c r="K214" s="4"/>
      <c r="L214" s="4"/>
    </row>
    <row r="215" spans="1:12" ht="120" hidden="1">
      <c r="A215" s="392" t="s">
        <v>3205</v>
      </c>
      <c r="B215" s="41" t="s">
        <v>3206</v>
      </c>
      <c r="C215" s="41" t="s">
        <v>6088</v>
      </c>
      <c r="D215" s="297">
        <v>1</v>
      </c>
      <c r="E215" s="19"/>
      <c r="F215" s="41" t="s">
        <v>6089</v>
      </c>
      <c r="G215" s="391"/>
      <c r="H215" s="81"/>
      <c r="I215" s="81"/>
      <c r="J215" s="4"/>
      <c r="K215" s="4"/>
      <c r="L215" s="4"/>
    </row>
    <row r="216" spans="1:12" s="692" customFormat="1" ht="45" hidden="1">
      <c r="A216" s="20" t="s">
        <v>6093</v>
      </c>
      <c r="B216" s="628" t="s">
        <v>1709</v>
      </c>
      <c r="C216" s="615" t="s">
        <v>545</v>
      </c>
      <c r="D216" s="691"/>
      <c r="E216" s="613" t="s">
        <v>255</v>
      </c>
      <c r="F216" s="628"/>
      <c r="G216" s="612"/>
      <c r="H216" s="81"/>
      <c r="I216" s="81"/>
    </row>
    <row r="217" spans="1:12" s="692" customFormat="1" ht="15.75" hidden="1">
      <c r="A217" s="602"/>
      <c r="B217" s="617"/>
      <c r="C217" s="628" t="s">
        <v>2416</v>
      </c>
      <c r="D217" s="691"/>
      <c r="E217" s="613" t="s">
        <v>255</v>
      </c>
      <c r="F217" s="628"/>
      <c r="G217" s="612"/>
      <c r="H217" s="685"/>
      <c r="I217" s="685"/>
    </row>
    <row r="218" spans="1:12" ht="15.75">
      <c r="A218" s="47"/>
      <c r="B218" s="198"/>
      <c r="C218" s="34" t="s">
        <v>547</v>
      </c>
      <c r="D218" s="473">
        <v>1</v>
      </c>
      <c r="E218" s="21" t="s">
        <v>255</v>
      </c>
      <c r="F218" s="34"/>
      <c r="G218" s="44"/>
    </row>
    <row r="219" spans="1:12" ht="75">
      <c r="A219" s="51" t="s">
        <v>3212</v>
      </c>
      <c r="B219" s="34" t="s">
        <v>1717</v>
      </c>
      <c r="C219" s="23" t="s">
        <v>4250</v>
      </c>
      <c r="D219" s="473">
        <v>1</v>
      </c>
      <c r="E219" s="21" t="s">
        <v>255</v>
      </c>
      <c r="F219" s="34" t="s">
        <v>6090</v>
      </c>
      <c r="G219" s="298"/>
    </row>
    <row r="220" spans="1:12" ht="60" hidden="1">
      <c r="A220" s="392" t="s">
        <v>3213</v>
      </c>
      <c r="B220" s="41" t="s">
        <v>3214</v>
      </c>
      <c r="C220" s="41" t="s">
        <v>6091</v>
      </c>
      <c r="D220" s="297"/>
      <c r="E220" s="19"/>
      <c r="F220" s="41" t="s">
        <v>6092</v>
      </c>
      <c r="G220" s="391"/>
      <c r="H220" s="81"/>
      <c r="I220" s="81"/>
      <c r="J220" s="4"/>
      <c r="K220" s="4"/>
      <c r="L220" s="4"/>
    </row>
    <row r="221" spans="1:12" ht="21">
      <c r="A221" s="62" t="s">
        <v>336</v>
      </c>
      <c r="B221" s="1664" t="s">
        <v>620</v>
      </c>
      <c r="C221" s="1665"/>
      <c r="D221" s="1665"/>
      <c r="E221" s="1665"/>
      <c r="F221" s="1665"/>
      <c r="G221" s="1666"/>
      <c r="H221" s="22">
        <f>H222+H233+H248+H255+H268+H277+H287+H291+H296+H273+H281+H284</f>
        <v>20</v>
      </c>
      <c r="I221" s="22">
        <f>I222+I233+I248+I255+I268+I277+I287+I291+I296+I281+I284</f>
        <v>40</v>
      </c>
    </row>
    <row r="222" spans="1:12" ht="40.15" customHeight="1">
      <c r="A222" s="1035" t="s">
        <v>107</v>
      </c>
      <c r="B222" s="1305" t="s">
        <v>106</v>
      </c>
      <c r="C222" s="1306"/>
      <c r="D222" s="1306"/>
      <c r="E222" s="1306"/>
      <c r="F222" s="1306"/>
      <c r="G222" s="1307"/>
      <c r="H222" s="22">
        <f>SUM(D223:D232)</f>
        <v>5</v>
      </c>
      <c r="I222" s="22">
        <f>COUNT(D223:D232)*2</f>
        <v>10</v>
      </c>
    </row>
    <row r="223" spans="1:12" ht="45">
      <c r="A223" s="11" t="s">
        <v>621</v>
      </c>
      <c r="B223" s="135" t="s">
        <v>622</v>
      </c>
      <c r="C223" s="16" t="s">
        <v>623</v>
      </c>
      <c r="D223" s="473">
        <v>1</v>
      </c>
      <c r="E223" s="21" t="s">
        <v>540</v>
      </c>
      <c r="F223" s="23" t="s">
        <v>4270</v>
      </c>
      <c r="G223" s="44"/>
    </row>
    <row r="224" spans="1:12" s="692" customFormat="1" ht="45" hidden="1">
      <c r="A224" s="20" t="s">
        <v>336</v>
      </c>
      <c r="B224" s="636"/>
      <c r="C224" s="697" t="s">
        <v>624</v>
      </c>
      <c r="D224" s="691"/>
      <c r="E224" s="613" t="s">
        <v>540</v>
      </c>
      <c r="F224" s="627"/>
      <c r="G224" s="612"/>
      <c r="H224" s="81"/>
      <c r="I224" s="81"/>
    </row>
    <row r="225" spans="1:12" s="692" customFormat="1" ht="60" hidden="1">
      <c r="A225" s="20" t="s">
        <v>336</v>
      </c>
      <c r="B225" s="636"/>
      <c r="C225" s="615" t="s">
        <v>2932</v>
      </c>
      <c r="D225" s="691"/>
      <c r="E225" s="625" t="s">
        <v>377</v>
      </c>
      <c r="F225" s="627"/>
      <c r="G225" s="612"/>
      <c r="H225" s="81"/>
      <c r="I225" s="81"/>
    </row>
    <row r="226" spans="1:12" ht="30">
      <c r="A226" s="11"/>
      <c r="B226" s="135"/>
      <c r="C226" s="16" t="s">
        <v>625</v>
      </c>
      <c r="D226" s="473">
        <v>1</v>
      </c>
      <c r="E226" s="21" t="s">
        <v>540</v>
      </c>
      <c r="F226" s="19"/>
      <c r="G226" s="44"/>
    </row>
    <row r="227" spans="1:12" s="692" customFormat="1" ht="45" hidden="1">
      <c r="A227" s="20"/>
      <c r="B227" s="636"/>
      <c r="C227" s="615" t="s">
        <v>2933</v>
      </c>
      <c r="D227" s="691"/>
      <c r="E227" s="613" t="s">
        <v>540</v>
      </c>
      <c r="F227" s="627"/>
      <c r="G227" s="612"/>
      <c r="H227" s="685"/>
      <c r="I227" s="685"/>
    </row>
    <row r="228" spans="1:12" ht="47.25">
      <c r="A228" s="11" t="s">
        <v>626</v>
      </c>
      <c r="B228" s="92" t="s">
        <v>627</v>
      </c>
      <c r="C228" s="16" t="s">
        <v>628</v>
      </c>
      <c r="D228" s="473">
        <v>1</v>
      </c>
      <c r="E228" s="21" t="s">
        <v>629</v>
      </c>
      <c r="F228" s="34" t="s">
        <v>2934</v>
      </c>
      <c r="G228" s="44"/>
    </row>
    <row r="229" spans="1:12" s="692" customFormat="1" ht="60" hidden="1">
      <c r="A229" s="20" t="s">
        <v>336</v>
      </c>
      <c r="B229" s="636"/>
      <c r="C229" s="628" t="s">
        <v>2934</v>
      </c>
      <c r="D229" s="691"/>
      <c r="E229" s="613" t="s">
        <v>629</v>
      </c>
      <c r="F229" s="615"/>
      <c r="G229" s="612"/>
      <c r="H229" s="81"/>
      <c r="I229" s="81"/>
    </row>
    <row r="230" spans="1:12" ht="45">
      <c r="A230" s="11" t="s">
        <v>336</v>
      </c>
      <c r="B230" s="92"/>
      <c r="C230" s="23" t="s">
        <v>4271</v>
      </c>
      <c r="D230" s="473">
        <v>1</v>
      </c>
      <c r="E230" s="21" t="s">
        <v>540</v>
      </c>
      <c r="F230" s="23" t="s">
        <v>4272</v>
      </c>
      <c r="G230" s="44"/>
    </row>
    <row r="231" spans="1:12" ht="75">
      <c r="A231" s="11" t="s">
        <v>336</v>
      </c>
      <c r="B231" s="92"/>
      <c r="C231" s="136" t="s">
        <v>4273</v>
      </c>
      <c r="D231" s="473">
        <v>1</v>
      </c>
      <c r="E231" s="50" t="s">
        <v>540</v>
      </c>
      <c r="F231" s="136"/>
      <c r="G231" s="44"/>
    </row>
    <row r="232" spans="1:12" s="692" customFormat="1" ht="47.25" hidden="1">
      <c r="A232" s="20" t="s">
        <v>630</v>
      </c>
      <c r="B232" s="636" t="s">
        <v>631</v>
      </c>
      <c r="C232" s="628" t="s">
        <v>3797</v>
      </c>
      <c r="D232" s="691"/>
      <c r="E232" s="613" t="s">
        <v>379</v>
      </c>
      <c r="F232" s="627"/>
      <c r="G232" s="612"/>
      <c r="H232" s="81"/>
      <c r="I232" s="81"/>
    </row>
    <row r="233" spans="1:12" ht="40.15" customHeight="1">
      <c r="A233" s="1035" t="s">
        <v>105</v>
      </c>
      <c r="B233" s="1305" t="s">
        <v>104</v>
      </c>
      <c r="C233" s="1306"/>
      <c r="D233" s="1306"/>
      <c r="E233" s="1306"/>
      <c r="F233" s="1306"/>
      <c r="G233" s="1307"/>
      <c r="H233" s="22">
        <f>SUM(D234:D247)</f>
        <v>6</v>
      </c>
      <c r="I233" s="22">
        <f>COUNT(D234:D247)*2</f>
        <v>12</v>
      </c>
    </row>
    <row r="234" spans="1:12" s="692" customFormat="1" ht="47.25" hidden="1">
      <c r="A234" s="20" t="s">
        <v>4274</v>
      </c>
      <c r="B234" s="636" t="s">
        <v>634</v>
      </c>
      <c r="C234" s="628" t="s">
        <v>4275</v>
      </c>
      <c r="D234" s="699"/>
      <c r="E234" s="613" t="s">
        <v>540</v>
      </c>
      <c r="F234" s="628" t="s">
        <v>636</v>
      </c>
      <c r="G234" s="612"/>
      <c r="H234" s="81"/>
      <c r="I234" s="81"/>
    </row>
    <row r="235" spans="1:12" ht="31.5" hidden="1">
      <c r="A235" s="20" t="s">
        <v>637</v>
      </c>
      <c r="B235" s="135" t="s">
        <v>638</v>
      </c>
      <c r="C235" s="19"/>
      <c r="D235" s="19"/>
      <c r="E235" s="21"/>
      <c r="F235" s="19"/>
      <c r="G235" s="19"/>
      <c r="H235" s="81"/>
      <c r="I235" s="81"/>
      <c r="J235" s="4"/>
      <c r="K235" s="4"/>
      <c r="L235" s="4"/>
    </row>
    <row r="236" spans="1:12" ht="45">
      <c r="A236" s="11" t="s">
        <v>1731</v>
      </c>
      <c r="B236" s="92" t="s">
        <v>640</v>
      </c>
      <c r="C236" s="23" t="s">
        <v>4276</v>
      </c>
      <c r="D236" s="435">
        <v>1</v>
      </c>
      <c r="E236" s="24" t="s">
        <v>377</v>
      </c>
      <c r="F236" s="19"/>
      <c r="G236" s="44"/>
    </row>
    <row r="237" spans="1:12" ht="45">
      <c r="A237" s="11"/>
      <c r="B237" s="92"/>
      <c r="C237" s="23" t="s">
        <v>4277</v>
      </c>
      <c r="D237" s="435">
        <v>1</v>
      </c>
      <c r="E237" s="24" t="s">
        <v>377</v>
      </c>
      <c r="F237" s="23" t="s">
        <v>4278</v>
      </c>
      <c r="G237" s="44"/>
    </row>
    <row r="238" spans="1:12" ht="31.5">
      <c r="A238" s="11" t="s">
        <v>643</v>
      </c>
      <c r="B238" s="92" t="s">
        <v>644</v>
      </c>
      <c r="C238" s="16" t="s">
        <v>4279</v>
      </c>
      <c r="D238" s="435">
        <v>1</v>
      </c>
      <c r="E238" s="21" t="s">
        <v>377</v>
      </c>
      <c r="F238" s="19"/>
      <c r="G238" s="44"/>
    </row>
    <row r="239" spans="1:12" s="692" customFormat="1" ht="15.75" hidden="1">
      <c r="A239" s="20"/>
      <c r="B239" s="636"/>
      <c r="C239" s="697" t="s">
        <v>4280</v>
      </c>
      <c r="D239" s="699"/>
      <c r="E239" s="625" t="s">
        <v>377</v>
      </c>
      <c r="F239" s="627"/>
      <c r="G239" s="612"/>
      <c r="H239" s="81"/>
      <c r="I239" s="81"/>
    </row>
    <row r="240" spans="1:12" s="692" customFormat="1" ht="30" hidden="1">
      <c r="A240" s="20"/>
      <c r="B240" s="636"/>
      <c r="C240" s="704" t="s">
        <v>4281</v>
      </c>
      <c r="D240" s="699"/>
      <c r="E240" s="625" t="s">
        <v>648</v>
      </c>
      <c r="F240" s="627"/>
      <c r="G240" s="612"/>
      <c r="H240" s="81"/>
      <c r="I240" s="81"/>
    </row>
    <row r="241" spans="1:12" s="692" customFormat="1" ht="31.5" hidden="1">
      <c r="A241" s="20" t="s">
        <v>1738</v>
      </c>
      <c r="B241" s="636" t="s">
        <v>650</v>
      </c>
      <c r="C241" s="615" t="s">
        <v>4282</v>
      </c>
      <c r="D241" s="699"/>
      <c r="E241" s="705" t="s">
        <v>540</v>
      </c>
      <c r="F241" s="627"/>
      <c r="G241" s="612"/>
      <c r="H241" s="685"/>
      <c r="I241" s="685"/>
    </row>
    <row r="242" spans="1:12" s="692" customFormat="1" ht="30" hidden="1">
      <c r="A242" s="20"/>
      <c r="B242" s="636"/>
      <c r="C242" s="615" t="s">
        <v>4283</v>
      </c>
      <c r="D242" s="699"/>
      <c r="E242" s="613" t="s">
        <v>653</v>
      </c>
      <c r="F242" s="627"/>
      <c r="G242" s="612"/>
      <c r="H242" s="81"/>
      <c r="I242" s="81"/>
    </row>
    <row r="243" spans="1:12" s="692" customFormat="1" ht="45" hidden="1">
      <c r="A243" s="20" t="s">
        <v>1743</v>
      </c>
      <c r="B243" s="615" t="s">
        <v>657</v>
      </c>
      <c r="C243" s="618" t="s">
        <v>1744</v>
      </c>
      <c r="D243" s="699"/>
      <c r="E243" s="613" t="s">
        <v>540</v>
      </c>
      <c r="F243" s="627"/>
      <c r="G243" s="612"/>
      <c r="H243" s="685"/>
      <c r="I243" s="685"/>
    </row>
    <row r="244" spans="1:12" ht="45">
      <c r="A244" s="11" t="s">
        <v>1743</v>
      </c>
      <c r="B244" s="23" t="s">
        <v>657</v>
      </c>
      <c r="C244" s="16" t="s">
        <v>4284</v>
      </c>
      <c r="D244" s="435">
        <v>1</v>
      </c>
      <c r="E244" s="21" t="s">
        <v>660</v>
      </c>
      <c r="F244" s="19"/>
      <c r="G244" s="44"/>
    </row>
    <row r="245" spans="1:12" ht="60">
      <c r="A245" s="11" t="s">
        <v>662</v>
      </c>
      <c r="B245" s="92" t="s">
        <v>663</v>
      </c>
      <c r="C245" s="13" t="s">
        <v>4285</v>
      </c>
      <c r="D245" s="435">
        <v>1</v>
      </c>
      <c r="E245" s="21" t="s">
        <v>377</v>
      </c>
      <c r="F245" s="16" t="s">
        <v>4286</v>
      </c>
      <c r="G245" s="44"/>
    </row>
    <row r="246" spans="1:12" ht="15.75">
      <c r="A246" s="11" t="s">
        <v>336</v>
      </c>
      <c r="B246" s="92"/>
      <c r="C246" s="23" t="s">
        <v>4287</v>
      </c>
      <c r="D246" s="435">
        <v>1</v>
      </c>
      <c r="E246" s="21" t="s">
        <v>540</v>
      </c>
      <c r="F246" s="19"/>
      <c r="G246" s="44"/>
    </row>
    <row r="247" spans="1:12" ht="47.25" hidden="1">
      <c r="A247" s="20" t="s">
        <v>1748</v>
      </c>
      <c r="B247" s="92" t="s">
        <v>667</v>
      </c>
      <c r="C247" s="19"/>
      <c r="D247" s="19"/>
      <c r="E247" s="21"/>
      <c r="F247" s="19"/>
      <c r="G247" s="19"/>
      <c r="H247" s="81"/>
      <c r="I247" s="81"/>
      <c r="J247" s="4"/>
      <c r="K247" s="4"/>
      <c r="L247" s="4"/>
    </row>
    <row r="248" spans="1:12" ht="40.15" customHeight="1">
      <c r="A248" s="1035" t="s">
        <v>103</v>
      </c>
      <c r="B248" s="1305" t="s">
        <v>102</v>
      </c>
      <c r="C248" s="1306"/>
      <c r="D248" s="1306"/>
      <c r="E248" s="1306"/>
      <c r="F248" s="1306"/>
      <c r="G248" s="1307"/>
      <c r="H248" s="22">
        <f>SUM(D249:D254)</f>
        <v>2</v>
      </c>
      <c r="I248" s="22">
        <f>COUNT(D249:D254)*2</f>
        <v>4</v>
      </c>
    </row>
    <row r="249" spans="1:12" s="692" customFormat="1" ht="45" hidden="1">
      <c r="A249" s="20" t="s">
        <v>669</v>
      </c>
      <c r="B249" s="636" t="s">
        <v>670</v>
      </c>
      <c r="C249" s="615" t="s">
        <v>4288</v>
      </c>
      <c r="D249" s="691"/>
      <c r="E249" s="613" t="s">
        <v>341</v>
      </c>
      <c r="F249" s="615" t="s">
        <v>4289</v>
      </c>
      <c r="G249" s="612"/>
      <c r="H249" s="81"/>
      <c r="I249" s="81"/>
    </row>
    <row r="250" spans="1:12" ht="30">
      <c r="A250" s="11"/>
      <c r="B250" s="92"/>
      <c r="C250" s="23" t="s">
        <v>4290</v>
      </c>
      <c r="D250" s="473">
        <v>1</v>
      </c>
      <c r="E250" s="21" t="s">
        <v>341</v>
      </c>
      <c r="F250" s="23"/>
      <c r="G250" s="44"/>
    </row>
    <row r="251" spans="1:12" ht="31.5">
      <c r="A251" s="11" t="s">
        <v>674</v>
      </c>
      <c r="B251" s="92" t="s">
        <v>675</v>
      </c>
      <c r="C251" s="23" t="s">
        <v>4291</v>
      </c>
      <c r="D251" s="473">
        <v>1</v>
      </c>
      <c r="E251" s="21" t="s">
        <v>341</v>
      </c>
      <c r="F251" s="19"/>
      <c r="G251" s="44"/>
    </row>
    <row r="252" spans="1:12" s="692" customFormat="1" ht="60" hidden="1">
      <c r="A252" s="20" t="s">
        <v>4292</v>
      </c>
      <c r="B252" s="636" t="s">
        <v>678</v>
      </c>
      <c r="C252" s="628" t="s">
        <v>4293</v>
      </c>
      <c r="D252" s="691"/>
      <c r="E252" s="625" t="s">
        <v>540</v>
      </c>
      <c r="F252" s="698" t="s">
        <v>4294</v>
      </c>
      <c r="G252" s="612"/>
      <c r="H252" s="81"/>
      <c r="I252" s="81"/>
    </row>
    <row r="253" spans="1:12" ht="31.5" hidden="1">
      <c r="A253" s="20" t="s">
        <v>1757</v>
      </c>
      <c r="B253" s="92" t="s">
        <v>684</v>
      </c>
      <c r="C253" s="92"/>
      <c r="D253" s="19"/>
      <c r="E253" s="21"/>
      <c r="F253" s="19"/>
      <c r="G253" s="19"/>
      <c r="H253" s="81"/>
      <c r="I253" s="81"/>
      <c r="J253" s="4"/>
      <c r="K253" s="4"/>
      <c r="L253" s="4"/>
    </row>
    <row r="254" spans="1:12" s="692" customFormat="1" ht="30" hidden="1">
      <c r="A254" s="20" t="s">
        <v>688</v>
      </c>
      <c r="B254" s="615" t="s">
        <v>689</v>
      </c>
      <c r="C254" s="618" t="s">
        <v>2460</v>
      </c>
      <c r="D254" s="691"/>
      <c r="E254" s="613" t="s">
        <v>420</v>
      </c>
      <c r="F254" s="627"/>
      <c r="G254" s="612"/>
      <c r="H254" s="81"/>
      <c r="I254" s="81"/>
    </row>
    <row r="255" spans="1:12" ht="40.15" customHeight="1">
      <c r="A255" s="1035" t="s">
        <v>101</v>
      </c>
      <c r="B255" s="1298" t="s">
        <v>100</v>
      </c>
      <c r="C255" s="1299"/>
      <c r="D255" s="1299"/>
      <c r="E255" s="1299"/>
      <c r="F255" s="1299"/>
      <c r="G255" s="1300"/>
      <c r="H255" s="22">
        <f>SUM(D256:D267)</f>
        <v>2</v>
      </c>
      <c r="I255" s="22">
        <f>COUNT(D256:D267)*2</f>
        <v>4</v>
      </c>
    </row>
    <row r="256" spans="1:12" s="692" customFormat="1" ht="31.5" hidden="1">
      <c r="A256" s="20" t="s">
        <v>691</v>
      </c>
      <c r="B256" s="626" t="s">
        <v>692</v>
      </c>
      <c r="C256" s="628" t="s">
        <v>693</v>
      </c>
      <c r="D256" s="691"/>
      <c r="E256" s="613" t="s">
        <v>341</v>
      </c>
      <c r="F256" s="627"/>
      <c r="G256" s="612"/>
      <c r="H256" s="81"/>
      <c r="I256" s="81"/>
    </row>
    <row r="257" spans="1:12" s="692" customFormat="1" ht="30" hidden="1">
      <c r="A257" s="20"/>
      <c r="B257" s="626"/>
      <c r="C257" s="628" t="s">
        <v>694</v>
      </c>
      <c r="D257" s="691"/>
      <c r="E257" s="613" t="s">
        <v>341</v>
      </c>
      <c r="F257" s="627"/>
      <c r="G257" s="612"/>
      <c r="H257" s="81"/>
      <c r="I257" s="81"/>
    </row>
    <row r="258" spans="1:12" ht="45">
      <c r="A258" s="11" t="s">
        <v>695</v>
      </c>
      <c r="B258" s="12" t="s">
        <v>696</v>
      </c>
      <c r="C258" s="34" t="s">
        <v>697</v>
      </c>
      <c r="D258" s="473">
        <v>1</v>
      </c>
      <c r="E258" s="21" t="s">
        <v>341</v>
      </c>
      <c r="F258" s="13" t="s">
        <v>7163</v>
      </c>
      <c r="G258" s="44"/>
    </row>
    <row r="259" spans="1:12" s="692" customFormat="1" ht="30" hidden="1">
      <c r="A259" s="20"/>
      <c r="B259" s="626"/>
      <c r="C259" s="618" t="s">
        <v>699</v>
      </c>
      <c r="D259" s="691"/>
      <c r="E259" s="613" t="s">
        <v>341</v>
      </c>
      <c r="F259" s="618"/>
      <c r="G259" s="612"/>
      <c r="H259" s="81"/>
      <c r="I259" s="81"/>
    </row>
    <row r="260" spans="1:12" ht="30">
      <c r="A260" s="11"/>
      <c r="B260" s="12"/>
      <c r="C260" s="23" t="s">
        <v>700</v>
      </c>
      <c r="D260" s="473">
        <v>1</v>
      </c>
      <c r="E260" s="21" t="s">
        <v>341</v>
      </c>
      <c r="F260" s="16"/>
      <c r="G260" s="44"/>
    </row>
    <row r="261" spans="1:12" s="692" customFormat="1" ht="31.5" hidden="1">
      <c r="A261" s="20" t="s">
        <v>701</v>
      </c>
      <c r="B261" s="626" t="s">
        <v>702</v>
      </c>
      <c r="C261" s="638" t="s">
        <v>703</v>
      </c>
      <c r="D261" s="691"/>
      <c r="E261" s="613" t="s">
        <v>341</v>
      </c>
      <c r="F261" s="627"/>
      <c r="G261" s="612"/>
      <c r="H261" s="81"/>
      <c r="I261" s="81"/>
    </row>
    <row r="262" spans="1:12" s="692" customFormat="1" ht="30" hidden="1">
      <c r="A262" s="20"/>
      <c r="B262" s="626"/>
      <c r="C262" s="628" t="s">
        <v>704</v>
      </c>
      <c r="D262" s="691"/>
      <c r="E262" s="613" t="s">
        <v>341</v>
      </c>
      <c r="F262" s="627"/>
      <c r="G262" s="612"/>
      <c r="H262" s="81"/>
      <c r="I262" s="81"/>
    </row>
    <row r="263" spans="1:12" s="692" customFormat="1" ht="15.75" hidden="1">
      <c r="A263" s="20"/>
      <c r="B263" s="626"/>
      <c r="C263" s="628" t="s">
        <v>705</v>
      </c>
      <c r="D263" s="691"/>
      <c r="E263" s="613" t="s">
        <v>341</v>
      </c>
      <c r="F263" s="627"/>
      <c r="G263" s="612"/>
      <c r="H263" s="81"/>
      <c r="I263" s="81"/>
    </row>
    <row r="264" spans="1:12" s="692" customFormat="1" ht="15.75" hidden="1">
      <c r="A264" s="20"/>
      <c r="B264" s="626"/>
      <c r="C264" s="628" t="s">
        <v>706</v>
      </c>
      <c r="D264" s="691"/>
      <c r="E264" s="613" t="s">
        <v>341</v>
      </c>
      <c r="F264" s="627"/>
      <c r="G264" s="612"/>
      <c r="H264" s="81"/>
      <c r="I264" s="81"/>
    </row>
    <row r="265" spans="1:12" ht="31.5" hidden="1">
      <c r="A265" s="20" t="s">
        <v>707</v>
      </c>
      <c r="B265" s="12" t="s">
        <v>708</v>
      </c>
      <c r="C265" s="19"/>
      <c r="D265" s="19"/>
      <c r="E265" s="21"/>
      <c r="F265" s="19"/>
      <c r="G265" s="19"/>
      <c r="H265" s="81"/>
      <c r="I265" s="81"/>
      <c r="J265" s="4"/>
      <c r="K265" s="4"/>
      <c r="L265" s="4"/>
    </row>
    <row r="266" spans="1:12" s="692" customFormat="1" ht="31.5" hidden="1">
      <c r="A266" s="20" t="s">
        <v>709</v>
      </c>
      <c r="B266" s="626" t="s">
        <v>710</v>
      </c>
      <c r="C266" s="615" t="s">
        <v>4295</v>
      </c>
      <c r="D266" s="691"/>
      <c r="E266" s="613" t="s">
        <v>341</v>
      </c>
      <c r="F266" s="627"/>
      <c r="G266" s="612"/>
      <c r="H266" s="81"/>
      <c r="I266" s="81"/>
    </row>
    <row r="267" spans="1:12" s="692" customFormat="1" ht="31.5" hidden="1">
      <c r="A267" s="20" t="s">
        <v>712</v>
      </c>
      <c r="B267" s="626" t="s">
        <v>713</v>
      </c>
      <c r="C267" s="697" t="s">
        <v>714</v>
      </c>
      <c r="D267" s="691"/>
      <c r="E267" s="613" t="s">
        <v>341</v>
      </c>
      <c r="F267" s="627"/>
      <c r="G267" s="612"/>
      <c r="H267" s="81"/>
      <c r="I267" s="81"/>
    </row>
    <row r="268" spans="1:12" ht="40.15" customHeight="1">
      <c r="A268" s="1035" t="s">
        <v>99</v>
      </c>
      <c r="B268" s="1298" t="s">
        <v>98</v>
      </c>
      <c r="C268" s="1299"/>
      <c r="D268" s="1299"/>
      <c r="E268" s="1299"/>
      <c r="F268" s="1299"/>
      <c r="G268" s="1300"/>
      <c r="H268" s="22">
        <f>SUM(D269:D272)</f>
        <v>2</v>
      </c>
      <c r="I268" s="22">
        <f>COUNT(D269:D272)*2</f>
        <v>4</v>
      </c>
    </row>
    <row r="269" spans="1:12" ht="47.25">
      <c r="A269" s="11" t="s">
        <v>1778</v>
      </c>
      <c r="B269" s="12" t="s">
        <v>716</v>
      </c>
      <c r="C269" s="16" t="s">
        <v>717</v>
      </c>
      <c r="D269" s="473">
        <v>1</v>
      </c>
      <c r="E269" s="21" t="s">
        <v>379</v>
      </c>
      <c r="F269" s="19"/>
      <c r="G269" s="44"/>
    </row>
    <row r="270" spans="1:12" ht="47.25">
      <c r="A270" s="11" t="s">
        <v>718</v>
      </c>
      <c r="B270" s="12" t="s">
        <v>719</v>
      </c>
      <c r="C270" s="13" t="s">
        <v>7008</v>
      </c>
      <c r="D270" s="473">
        <v>1</v>
      </c>
      <c r="E270" s="21" t="s">
        <v>379</v>
      </c>
      <c r="F270" s="16" t="s">
        <v>2953</v>
      </c>
      <c r="G270" s="44"/>
    </row>
    <row r="271" spans="1:12" s="692" customFormat="1" ht="15.75" hidden="1">
      <c r="A271" s="20"/>
      <c r="B271" s="626"/>
      <c r="C271" s="618" t="s">
        <v>2953</v>
      </c>
      <c r="D271" s="691"/>
      <c r="E271" s="613" t="s">
        <v>379</v>
      </c>
      <c r="F271" s="627"/>
      <c r="G271" s="612"/>
      <c r="H271" s="685"/>
      <c r="I271" s="685"/>
    </row>
    <row r="272" spans="1:12" ht="45" hidden="1">
      <c r="A272" s="20" t="s">
        <v>2465</v>
      </c>
      <c r="B272" s="46" t="s">
        <v>724</v>
      </c>
      <c r="C272" s="19"/>
      <c r="D272" s="19"/>
      <c r="E272" s="21"/>
      <c r="F272" s="19"/>
      <c r="G272" s="19"/>
      <c r="H272" s="81"/>
      <c r="I272" s="81"/>
      <c r="J272" s="4"/>
      <c r="K272" s="4"/>
      <c r="L272" s="4"/>
    </row>
    <row r="273" spans="1:12" ht="40.15" hidden="1" customHeight="1">
      <c r="A273" s="137" t="s">
        <v>97</v>
      </c>
      <c r="B273" s="1305" t="s">
        <v>96</v>
      </c>
      <c r="C273" s="1306"/>
      <c r="D273" s="1306"/>
      <c r="E273" s="1306"/>
      <c r="F273" s="1306"/>
      <c r="G273" s="1307"/>
      <c r="H273" s="81">
        <f>SUM(D274:D276)</f>
        <v>0</v>
      </c>
      <c r="I273" s="81">
        <f>COUNT(D274:D276)*2</f>
        <v>0</v>
      </c>
      <c r="J273" s="4"/>
      <c r="K273" s="4"/>
      <c r="L273" s="4"/>
    </row>
    <row r="274" spans="1:12" ht="31.5" hidden="1">
      <c r="A274" s="57" t="s">
        <v>726</v>
      </c>
      <c r="B274" s="92" t="s">
        <v>727</v>
      </c>
      <c r="C274" s="19"/>
      <c r="D274" s="19"/>
      <c r="E274" s="21"/>
      <c r="F274" s="19"/>
      <c r="G274" s="19"/>
      <c r="H274" s="81"/>
      <c r="I274" s="81"/>
      <c r="J274" s="4"/>
      <c r="K274" s="4"/>
      <c r="L274" s="4"/>
    </row>
    <row r="275" spans="1:12" ht="47.25" hidden="1">
      <c r="A275" s="57" t="s">
        <v>728</v>
      </c>
      <c r="B275" s="92" t="s">
        <v>729</v>
      </c>
      <c r="C275" s="19"/>
      <c r="D275" s="19"/>
      <c r="E275" s="21"/>
      <c r="F275" s="19"/>
      <c r="G275" s="19"/>
      <c r="H275" s="81"/>
      <c r="I275" s="81"/>
      <c r="J275" s="4"/>
      <c r="K275" s="4"/>
      <c r="L275" s="4"/>
    </row>
    <row r="276" spans="1:12" ht="60" hidden="1">
      <c r="A276" s="57" t="s">
        <v>730</v>
      </c>
      <c r="B276" s="16" t="s">
        <v>731</v>
      </c>
      <c r="C276" s="19"/>
      <c r="D276" s="19"/>
      <c r="E276" s="21"/>
      <c r="F276" s="19"/>
      <c r="G276" s="19"/>
      <c r="H276" s="81"/>
      <c r="I276" s="81"/>
      <c r="J276" s="4"/>
      <c r="K276" s="4"/>
      <c r="L276" s="4"/>
    </row>
    <row r="277" spans="1:12" s="692" customFormat="1" ht="40.15" hidden="1" customHeight="1">
      <c r="A277" s="102" t="s">
        <v>1784</v>
      </c>
      <c r="B277" s="1670" t="s">
        <v>94</v>
      </c>
      <c r="C277" s="1619"/>
      <c r="D277" s="1619"/>
      <c r="E277" s="1619"/>
      <c r="F277" s="1619"/>
      <c r="G277" s="1671"/>
      <c r="H277" s="685">
        <f>SUM(D278:D280)</f>
        <v>0</v>
      </c>
      <c r="I277" s="685">
        <f>COUNT(D278:D280)*2</f>
        <v>0</v>
      </c>
    </row>
    <row r="278" spans="1:12" s="692" customFormat="1" ht="15.75" hidden="1">
      <c r="A278" s="20" t="s">
        <v>1785</v>
      </c>
      <c r="B278" s="636" t="s">
        <v>733</v>
      </c>
      <c r="C278" s="615" t="s">
        <v>4296</v>
      </c>
      <c r="D278" s="691"/>
      <c r="E278" s="613" t="s">
        <v>377</v>
      </c>
      <c r="F278" s="627" t="s">
        <v>4297</v>
      </c>
      <c r="G278" s="612"/>
      <c r="H278" s="685"/>
      <c r="I278" s="685"/>
    </row>
    <row r="279" spans="1:12" ht="47.25" hidden="1">
      <c r="A279" s="20" t="s">
        <v>1788</v>
      </c>
      <c r="B279" s="92" t="s">
        <v>736</v>
      </c>
      <c r="C279" s="19"/>
      <c r="D279" s="19"/>
      <c r="E279" s="21"/>
      <c r="G279" s="19"/>
      <c r="H279" s="81"/>
      <c r="I279" s="81"/>
      <c r="J279" s="4"/>
      <c r="K279" s="4"/>
      <c r="L279" s="4"/>
    </row>
    <row r="280" spans="1:12" ht="45" hidden="1">
      <c r="A280" s="20" t="s">
        <v>738</v>
      </c>
      <c r="B280" s="16" t="s">
        <v>739</v>
      </c>
      <c r="C280" s="19"/>
      <c r="D280" s="19"/>
      <c r="E280" s="21"/>
      <c r="F280" s="19"/>
      <c r="G280" s="19"/>
      <c r="H280" s="81"/>
      <c r="I280" s="81"/>
      <c r="J280" s="4"/>
      <c r="K280" s="4"/>
      <c r="L280" s="4"/>
    </row>
    <row r="281" spans="1:12" ht="40.15" hidden="1" customHeight="1">
      <c r="A281" s="137" t="s">
        <v>93</v>
      </c>
      <c r="B281" s="1305" t="s">
        <v>92</v>
      </c>
      <c r="C281" s="1306"/>
      <c r="D281" s="1306"/>
      <c r="E281" s="1306"/>
      <c r="F281" s="1306"/>
      <c r="G281" s="1307"/>
      <c r="H281" s="81">
        <f>SUM(D282:D283)</f>
        <v>0</v>
      </c>
      <c r="I281" s="81">
        <f>COUNT(D282:D283)*2</f>
        <v>0</v>
      </c>
      <c r="J281" s="4"/>
      <c r="K281" s="4"/>
      <c r="L281" s="4"/>
    </row>
    <row r="282" spans="1:12" ht="47.25" hidden="1">
      <c r="A282" s="20" t="s">
        <v>741</v>
      </c>
      <c r="B282" s="92" t="s">
        <v>742</v>
      </c>
      <c r="C282" s="19"/>
      <c r="D282" s="19"/>
      <c r="E282" s="21"/>
      <c r="F282" s="19"/>
      <c r="G282" s="19"/>
      <c r="H282" s="81"/>
      <c r="I282" s="81"/>
      <c r="J282" s="4"/>
      <c r="K282" s="4"/>
      <c r="L282" s="4"/>
    </row>
    <row r="283" spans="1:12" ht="47.25" hidden="1">
      <c r="A283" s="20" t="s">
        <v>743</v>
      </c>
      <c r="B283" s="12" t="s">
        <v>744</v>
      </c>
      <c r="C283" s="19"/>
      <c r="D283" s="19"/>
      <c r="E283" s="21"/>
      <c r="F283" s="19"/>
      <c r="G283" s="19"/>
      <c r="H283" s="81"/>
      <c r="I283" s="81"/>
      <c r="J283" s="4"/>
      <c r="K283" s="4"/>
      <c r="L283" s="4"/>
    </row>
    <row r="284" spans="1:12" ht="40.15" hidden="1" customHeight="1">
      <c r="A284" s="137" t="s">
        <v>91</v>
      </c>
      <c r="B284" s="1305" t="s">
        <v>90</v>
      </c>
      <c r="C284" s="1306"/>
      <c r="D284" s="1306"/>
      <c r="E284" s="1306"/>
      <c r="F284" s="1306"/>
      <c r="G284" s="1307"/>
      <c r="H284" s="81">
        <f>SUM(D285:D286)</f>
        <v>0</v>
      </c>
      <c r="I284" s="81">
        <f>COUNT(D285:D286)*2</f>
        <v>0</v>
      </c>
      <c r="J284" s="4"/>
      <c r="K284" s="4"/>
      <c r="L284" s="4"/>
    </row>
    <row r="285" spans="1:12" ht="31.5" hidden="1">
      <c r="A285" s="20" t="s">
        <v>745</v>
      </c>
      <c r="B285" s="92" t="s">
        <v>746</v>
      </c>
      <c r="C285" s="19"/>
      <c r="D285" s="19"/>
      <c r="E285" s="21"/>
      <c r="F285" s="19"/>
      <c r="G285" s="19"/>
      <c r="H285" s="81"/>
      <c r="I285" s="81"/>
      <c r="J285" s="4"/>
      <c r="K285" s="4"/>
      <c r="L285" s="4"/>
    </row>
    <row r="286" spans="1:12" ht="47.25" hidden="1">
      <c r="A286" s="20" t="s">
        <v>747</v>
      </c>
      <c r="B286" s="92" t="s">
        <v>748</v>
      </c>
      <c r="C286" s="19"/>
      <c r="D286" s="19"/>
      <c r="E286" s="21"/>
      <c r="F286" s="19"/>
      <c r="G286" s="19"/>
      <c r="H286" s="81"/>
      <c r="I286" s="81"/>
      <c r="J286" s="4"/>
      <c r="K286" s="4"/>
      <c r="L286" s="4"/>
    </row>
    <row r="287" spans="1:12" ht="40.15" customHeight="1">
      <c r="A287" s="1035" t="s">
        <v>89</v>
      </c>
      <c r="B287" s="1305" t="s">
        <v>88</v>
      </c>
      <c r="C287" s="1306"/>
      <c r="D287" s="1306"/>
      <c r="E287" s="1306"/>
      <c r="F287" s="1306"/>
      <c r="G287" s="1307"/>
      <c r="H287" s="22">
        <f>SUM(D288:D290)</f>
        <v>1</v>
      </c>
      <c r="I287" s="22">
        <f>COUNT(D288:D290)*2</f>
        <v>2</v>
      </c>
    </row>
    <row r="288" spans="1:12" ht="47.25">
      <c r="A288" s="11" t="s">
        <v>749</v>
      </c>
      <c r="B288" s="92" t="s">
        <v>750</v>
      </c>
      <c r="C288" s="136" t="s">
        <v>4298</v>
      </c>
      <c r="D288" s="473">
        <v>1</v>
      </c>
      <c r="E288" s="21" t="s">
        <v>648</v>
      </c>
      <c r="F288" s="19"/>
      <c r="G288" s="44"/>
    </row>
    <row r="289" spans="1:12" ht="47.25" hidden="1">
      <c r="A289" s="20" t="s">
        <v>752</v>
      </c>
      <c r="B289" s="92" t="s">
        <v>753</v>
      </c>
      <c r="C289" s="19"/>
      <c r="D289" s="19"/>
      <c r="E289" s="21"/>
      <c r="F289" s="19"/>
      <c r="G289" s="19"/>
      <c r="H289" s="81"/>
      <c r="I289" s="81"/>
      <c r="J289" s="4"/>
      <c r="K289" s="4"/>
      <c r="L289" s="4"/>
    </row>
    <row r="290" spans="1:12" ht="47.25" hidden="1">
      <c r="A290" s="20" t="s">
        <v>1795</v>
      </c>
      <c r="B290" s="135" t="s">
        <v>755</v>
      </c>
      <c r="C290" s="19"/>
      <c r="D290" s="19"/>
      <c r="E290" s="21"/>
      <c r="F290" s="19"/>
      <c r="G290" s="19"/>
      <c r="H290" s="81"/>
      <c r="I290" s="81"/>
      <c r="J290" s="4"/>
      <c r="K290" s="4"/>
      <c r="L290" s="4"/>
    </row>
    <row r="291" spans="1:12" ht="40.15" customHeight="1">
      <c r="A291" s="1035" t="s">
        <v>87</v>
      </c>
      <c r="B291" s="1305" t="s">
        <v>86</v>
      </c>
      <c r="C291" s="1306"/>
      <c r="D291" s="1306"/>
      <c r="E291" s="1306"/>
      <c r="F291" s="1306"/>
      <c r="G291" s="1307"/>
      <c r="H291" s="22">
        <f>SUM(D292:D295)</f>
        <v>2</v>
      </c>
      <c r="I291" s="22">
        <f>COUNT(D292:D295)*2</f>
        <v>4</v>
      </c>
    </row>
    <row r="292" spans="1:12" ht="31.5">
      <c r="A292" s="11" t="s">
        <v>757</v>
      </c>
      <c r="B292" s="92" t="s">
        <v>758</v>
      </c>
      <c r="C292" s="92" t="s">
        <v>2478</v>
      </c>
      <c r="D292" s="473">
        <v>1</v>
      </c>
      <c r="E292" s="21" t="s">
        <v>420</v>
      </c>
      <c r="F292" s="19"/>
      <c r="G292" s="44"/>
    </row>
    <row r="293" spans="1:12" s="692" customFormat="1" ht="47.25" hidden="1">
      <c r="A293" s="20" t="s">
        <v>760</v>
      </c>
      <c r="B293" s="636" t="s">
        <v>761</v>
      </c>
      <c r="C293" s="618" t="s">
        <v>762</v>
      </c>
      <c r="D293" s="691"/>
      <c r="E293" s="613" t="s">
        <v>653</v>
      </c>
      <c r="F293" s="618" t="s">
        <v>763</v>
      </c>
      <c r="G293" s="612"/>
      <c r="H293" s="81"/>
      <c r="I293" s="81"/>
    </row>
    <row r="294" spans="1:12" ht="30">
      <c r="A294" s="11"/>
      <c r="B294" s="92"/>
      <c r="C294" s="16" t="s">
        <v>764</v>
      </c>
      <c r="D294" s="473">
        <v>1</v>
      </c>
      <c r="E294" s="21" t="s">
        <v>420</v>
      </c>
      <c r="F294" s="21"/>
      <c r="G294" s="44"/>
    </row>
    <row r="295" spans="1:12" s="692" customFormat="1" ht="47.25" hidden="1">
      <c r="A295" s="20" t="s">
        <v>765</v>
      </c>
      <c r="B295" s="636" t="s">
        <v>766</v>
      </c>
      <c r="C295" s="628" t="s">
        <v>4299</v>
      </c>
      <c r="D295" s="691"/>
      <c r="E295" s="613" t="s">
        <v>341</v>
      </c>
      <c r="F295" s="615"/>
      <c r="G295" s="612"/>
      <c r="H295" s="81"/>
      <c r="I295" s="81"/>
    </row>
    <row r="296" spans="1:12" s="692" customFormat="1" ht="40.15" hidden="1" customHeight="1">
      <c r="A296" s="102" t="s">
        <v>4300</v>
      </c>
      <c r="B296" s="1667" t="s">
        <v>84</v>
      </c>
      <c r="C296" s="1668"/>
      <c r="D296" s="1668"/>
      <c r="E296" s="1668"/>
      <c r="F296" s="1668"/>
      <c r="G296" s="1669"/>
      <c r="H296" s="81">
        <f>SUM(D297:D298)</f>
        <v>0</v>
      </c>
      <c r="I296" s="81">
        <f>COUNT(D297:D298)*2</f>
        <v>0</v>
      </c>
    </row>
    <row r="297" spans="1:12" s="692" customFormat="1" ht="75" hidden="1">
      <c r="A297" s="20" t="s">
        <v>768</v>
      </c>
      <c r="B297" s="706" t="s">
        <v>769</v>
      </c>
      <c r="C297" s="628" t="s">
        <v>770</v>
      </c>
      <c r="D297" s="691"/>
      <c r="E297" s="613" t="s">
        <v>540</v>
      </c>
      <c r="F297" s="615" t="s">
        <v>771</v>
      </c>
      <c r="G297" s="612"/>
      <c r="H297" s="81"/>
      <c r="I297" s="81"/>
    </row>
    <row r="298" spans="1:12" ht="30" hidden="1">
      <c r="A298" s="20" t="s">
        <v>772</v>
      </c>
      <c r="B298" s="204" t="s">
        <v>773</v>
      </c>
      <c r="C298" s="19"/>
      <c r="D298" s="19"/>
      <c r="E298" s="21"/>
      <c r="F298" s="19"/>
      <c r="G298" s="19"/>
      <c r="H298" s="81"/>
      <c r="I298" s="81"/>
      <c r="J298" s="4"/>
      <c r="K298" s="4"/>
      <c r="L298" s="4"/>
    </row>
    <row r="299" spans="1:12" ht="21">
      <c r="A299" s="62" t="s">
        <v>336</v>
      </c>
      <c r="B299" s="1664" t="s">
        <v>774</v>
      </c>
      <c r="C299" s="1665"/>
      <c r="D299" s="1665"/>
      <c r="E299" s="1665"/>
      <c r="F299" s="1665"/>
      <c r="G299" s="1666"/>
      <c r="H299" s="22">
        <f>H300+H306+H309+H316+H335+H352+H360+H364+H323+H326+H329+H344+H348+H410+H414+H419+H424+H431+H443+H450+H461+H468+H474</f>
        <v>40</v>
      </c>
      <c r="I299" s="22">
        <f>I300+I306+I309+I316+I335+I352+I360+I364+I323+I326+I329+I344+I348+I410+I414+I419+I424</f>
        <v>80</v>
      </c>
    </row>
    <row r="300" spans="1:12" ht="40.15" customHeight="1">
      <c r="A300" s="1035" t="s">
        <v>83</v>
      </c>
      <c r="B300" s="1298" t="s">
        <v>82</v>
      </c>
      <c r="C300" s="1299"/>
      <c r="D300" s="1299"/>
      <c r="E300" s="1299"/>
      <c r="F300" s="1299"/>
      <c r="G300" s="1300"/>
      <c r="H300" s="22">
        <f>SUM(D301:D305)</f>
        <v>2</v>
      </c>
      <c r="I300" s="22">
        <f>COUNT(D301:D305)*2</f>
        <v>4</v>
      </c>
    </row>
    <row r="301" spans="1:12" ht="45">
      <c r="A301" s="11" t="s">
        <v>775</v>
      </c>
      <c r="B301" s="12" t="s">
        <v>776</v>
      </c>
      <c r="C301" s="16" t="s">
        <v>4301</v>
      </c>
      <c r="D301" s="475">
        <v>1</v>
      </c>
      <c r="E301" s="21" t="s">
        <v>648</v>
      </c>
      <c r="G301" s="44"/>
    </row>
    <row r="302" spans="1:12" ht="30">
      <c r="A302" s="11"/>
      <c r="B302" s="12"/>
      <c r="C302" s="16" t="s">
        <v>4302</v>
      </c>
      <c r="D302" s="435">
        <v>1</v>
      </c>
      <c r="E302" s="21" t="s">
        <v>648</v>
      </c>
      <c r="F302" s="16" t="s">
        <v>4303</v>
      </c>
      <c r="G302" s="44"/>
    </row>
    <row r="303" spans="1:12" ht="31.5" hidden="1">
      <c r="A303" s="20" t="s">
        <v>4304</v>
      </c>
      <c r="B303" s="12" t="s">
        <v>781</v>
      </c>
      <c r="C303" s="92"/>
      <c r="D303" s="19"/>
      <c r="E303" s="21"/>
      <c r="F303" s="19"/>
      <c r="G303" s="19"/>
      <c r="H303" s="81"/>
      <c r="I303" s="81"/>
      <c r="J303" s="4"/>
      <c r="K303" s="4"/>
      <c r="L303" s="4"/>
    </row>
    <row r="304" spans="1:12" ht="31.5" hidden="1">
      <c r="A304" s="20" t="s">
        <v>1809</v>
      </c>
      <c r="B304" s="12" t="s">
        <v>783</v>
      </c>
      <c r="C304" s="19"/>
      <c r="D304" s="19"/>
      <c r="E304" s="21"/>
      <c r="F304" s="19"/>
      <c r="G304" s="19"/>
      <c r="H304" s="81"/>
      <c r="I304" s="81"/>
      <c r="J304" s="4"/>
      <c r="K304" s="4"/>
      <c r="L304" s="4"/>
    </row>
    <row r="305" spans="1:12" ht="47.25" hidden="1">
      <c r="A305" s="20" t="s">
        <v>1814</v>
      </c>
      <c r="B305" s="12" t="s">
        <v>795</v>
      </c>
      <c r="C305" s="19"/>
      <c r="D305" s="19"/>
      <c r="E305" s="21"/>
      <c r="F305" s="19"/>
      <c r="G305" s="19"/>
      <c r="H305" s="81"/>
      <c r="I305" s="81"/>
      <c r="J305" s="4"/>
      <c r="K305" s="4"/>
      <c r="L305" s="4"/>
    </row>
    <row r="306" spans="1:12" ht="40.15" customHeight="1">
      <c r="A306" s="1039" t="s">
        <v>1817</v>
      </c>
      <c r="B306" s="1305" t="s">
        <v>80</v>
      </c>
      <c r="C306" s="1306"/>
      <c r="D306" s="1306"/>
      <c r="E306" s="1306"/>
      <c r="F306" s="1306"/>
      <c r="G306" s="1307"/>
      <c r="H306" s="22">
        <f>SUM(D307:D308)</f>
        <v>1</v>
      </c>
      <c r="I306" s="22">
        <f>COUNT(D307:D308)*2</f>
        <v>2</v>
      </c>
    </row>
    <row r="307" spans="1:12" ht="31.5">
      <c r="A307" s="11" t="s">
        <v>1818</v>
      </c>
      <c r="B307" s="92" t="s">
        <v>798</v>
      </c>
      <c r="C307" s="34" t="s">
        <v>4305</v>
      </c>
      <c r="D307" s="475">
        <v>1</v>
      </c>
      <c r="E307" s="13" t="s">
        <v>653</v>
      </c>
      <c r="F307" s="116" t="s">
        <v>4306</v>
      </c>
      <c r="G307" s="44"/>
    </row>
    <row r="308" spans="1:12" ht="31.5" hidden="1">
      <c r="A308" s="20" t="s">
        <v>1828</v>
      </c>
      <c r="B308" s="92" t="s">
        <v>804</v>
      </c>
      <c r="C308" s="19"/>
      <c r="D308" s="19"/>
      <c r="E308" s="21"/>
      <c r="F308" s="19"/>
      <c r="G308" s="19"/>
      <c r="H308" s="81"/>
      <c r="I308" s="81"/>
      <c r="J308" s="4"/>
      <c r="K308" s="4"/>
      <c r="L308" s="4"/>
    </row>
    <row r="309" spans="1:12" ht="40.15" customHeight="1">
      <c r="A309" s="1035" t="s">
        <v>79</v>
      </c>
      <c r="B309" s="1305" t="s">
        <v>78</v>
      </c>
      <c r="C309" s="1306"/>
      <c r="D309" s="1306"/>
      <c r="E309" s="1306"/>
      <c r="F309" s="1306"/>
      <c r="G309" s="1307"/>
      <c r="H309" s="22">
        <f>SUM(D310:D315)</f>
        <v>2</v>
      </c>
      <c r="I309" s="22">
        <f>COUNT(D310:D315)*2</f>
        <v>4</v>
      </c>
    </row>
    <row r="310" spans="1:12" s="692" customFormat="1" ht="47.25" hidden="1">
      <c r="A310" s="20" t="s">
        <v>806</v>
      </c>
      <c r="B310" s="636" t="s">
        <v>807</v>
      </c>
      <c r="C310" s="636" t="s">
        <v>2705</v>
      </c>
      <c r="D310" s="691"/>
      <c r="E310" s="613" t="s">
        <v>540</v>
      </c>
      <c r="F310" s="627"/>
      <c r="G310" s="612"/>
      <c r="H310" s="81"/>
      <c r="I310" s="81"/>
    </row>
    <row r="311" spans="1:12" s="692" customFormat="1" ht="47.25" hidden="1">
      <c r="A311" s="145" t="s">
        <v>336</v>
      </c>
      <c r="B311" s="636"/>
      <c r="C311" s="636" t="s">
        <v>810</v>
      </c>
      <c r="D311" s="691"/>
      <c r="E311" s="697" t="s">
        <v>540</v>
      </c>
      <c r="F311" s="627"/>
      <c r="G311" s="612"/>
      <c r="H311" s="81"/>
      <c r="I311" s="81"/>
    </row>
    <row r="312" spans="1:12" ht="60">
      <c r="A312" s="11" t="s">
        <v>811</v>
      </c>
      <c r="B312" s="23" t="s">
        <v>812</v>
      </c>
      <c r="C312" s="92" t="s">
        <v>4307</v>
      </c>
      <c r="D312" s="473">
        <v>1</v>
      </c>
      <c r="E312" s="13" t="s">
        <v>540</v>
      </c>
      <c r="F312" s="19"/>
      <c r="G312" s="44"/>
    </row>
    <row r="313" spans="1:12" ht="31.5">
      <c r="A313" s="80" t="s">
        <v>336</v>
      </c>
      <c r="B313" s="92"/>
      <c r="C313" s="92" t="s">
        <v>4308</v>
      </c>
      <c r="D313" s="473">
        <v>1</v>
      </c>
      <c r="E313" s="13" t="s">
        <v>540</v>
      </c>
      <c r="F313" s="19"/>
      <c r="G313" s="44"/>
    </row>
    <row r="314" spans="1:12" ht="31.5" hidden="1">
      <c r="A314" s="20" t="s">
        <v>1854</v>
      </c>
      <c r="B314" s="92" t="s">
        <v>823</v>
      </c>
      <c r="C314" s="19"/>
      <c r="D314" s="19"/>
      <c r="E314" s="21"/>
      <c r="F314" s="19"/>
      <c r="G314" s="19"/>
      <c r="H314" s="81"/>
      <c r="I314" s="81"/>
      <c r="J314" s="4"/>
      <c r="K314" s="4"/>
      <c r="L314" s="4"/>
    </row>
    <row r="315" spans="1:12" ht="31.5" hidden="1">
      <c r="A315" s="20" t="s">
        <v>825</v>
      </c>
      <c r="B315" s="92" t="s">
        <v>826</v>
      </c>
      <c r="C315" s="19"/>
      <c r="D315" s="19"/>
      <c r="E315" s="21"/>
      <c r="F315" s="19"/>
      <c r="G315" s="19"/>
      <c r="H315" s="81"/>
      <c r="I315" s="81"/>
      <c r="J315" s="4"/>
      <c r="K315" s="4"/>
      <c r="L315" s="4"/>
    </row>
    <row r="316" spans="1:12" ht="40.15" customHeight="1">
      <c r="A316" s="1035" t="s">
        <v>77</v>
      </c>
      <c r="B316" s="1298" t="s">
        <v>76</v>
      </c>
      <c r="C316" s="1299"/>
      <c r="D316" s="1299"/>
      <c r="E316" s="1299"/>
      <c r="F316" s="1299"/>
      <c r="G316" s="1300"/>
      <c r="H316" s="22">
        <f>SUM(D317:D322)</f>
        <v>1</v>
      </c>
      <c r="I316" s="22">
        <f>COUNT(D317:D322)*2</f>
        <v>2</v>
      </c>
    </row>
    <row r="317" spans="1:12" ht="31.5" hidden="1">
      <c r="A317" s="20" t="s">
        <v>1859</v>
      </c>
      <c r="B317" s="12" t="s">
        <v>828</v>
      </c>
      <c r="C317" s="16"/>
      <c r="D317" s="19"/>
      <c r="E317" s="21"/>
      <c r="F317" s="23"/>
      <c r="G317" s="19"/>
      <c r="H317" s="81"/>
      <c r="I317" s="81"/>
      <c r="J317" s="4"/>
      <c r="K317" s="4"/>
      <c r="L317" s="4"/>
    </row>
    <row r="318" spans="1:12" ht="45" hidden="1">
      <c r="A318" s="20" t="s">
        <v>831</v>
      </c>
      <c r="B318" s="16" t="s">
        <v>832</v>
      </c>
      <c r="C318" s="92"/>
      <c r="D318" s="19"/>
      <c r="E318" s="21"/>
      <c r="F318" s="19"/>
      <c r="G318" s="19"/>
      <c r="H318" s="81"/>
      <c r="I318" s="81"/>
      <c r="J318" s="4"/>
      <c r="K318" s="4"/>
      <c r="L318" s="4"/>
    </row>
    <row r="319" spans="1:12" ht="47.25">
      <c r="A319" s="11" t="s">
        <v>1863</v>
      </c>
      <c r="B319" s="12" t="s">
        <v>838</v>
      </c>
      <c r="C319" s="23" t="s">
        <v>4309</v>
      </c>
      <c r="D319" s="473">
        <v>1</v>
      </c>
      <c r="E319" s="21" t="s">
        <v>653</v>
      </c>
      <c r="F319" s="19" t="s">
        <v>7009</v>
      </c>
      <c r="G319" s="44"/>
    </row>
    <row r="320" spans="1:12" s="692" customFormat="1" ht="15.75" hidden="1">
      <c r="A320" s="20"/>
      <c r="B320" s="626"/>
      <c r="C320" s="618" t="s">
        <v>3269</v>
      </c>
      <c r="D320" s="691"/>
      <c r="E320" s="613" t="s">
        <v>648</v>
      </c>
      <c r="F320" s="627"/>
      <c r="G320" s="612"/>
      <c r="H320" s="81"/>
      <c r="I320" s="81"/>
    </row>
    <row r="321" spans="1:12" ht="15.75" hidden="1">
      <c r="A321" s="20" t="s">
        <v>1865</v>
      </c>
      <c r="B321" s="12" t="s">
        <v>843</v>
      </c>
      <c r="C321" s="19"/>
      <c r="D321" s="19"/>
      <c r="E321" s="21"/>
      <c r="F321" s="19"/>
      <c r="G321" s="19"/>
      <c r="H321" s="81"/>
      <c r="I321" s="81"/>
      <c r="J321" s="4"/>
      <c r="K321" s="4"/>
      <c r="L321" s="4"/>
    </row>
    <row r="322" spans="1:12" ht="31.5" hidden="1">
      <c r="A322" s="20" t="s">
        <v>1866</v>
      </c>
      <c r="B322" s="12" t="s">
        <v>847</v>
      </c>
      <c r="C322" s="19"/>
      <c r="D322" s="19"/>
      <c r="E322" s="21"/>
      <c r="F322" s="19"/>
      <c r="G322" s="19"/>
      <c r="H322" s="81"/>
      <c r="I322" s="81"/>
      <c r="J322" s="4"/>
      <c r="K322" s="4"/>
      <c r="L322" s="4"/>
    </row>
    <row r="323" spans="1:12" ht="40.15" hidden="1" customHeight="1">
      <c r="A323" s="137" t="s">
        <v>1868</v>
      </c>
      <c r="B323" s="1298" t="s">
        <v>74</v>
      </c>
      <c r="C323" s="1299"/>
      <c r="D323" s="1299"/>
      <c r="E323" s="1299"/>
      <c r="F323" s="1299"/>
      <c r="G323" s="1300"/>
      <c r="H323" s="81">
        <f>SUM(D324:D325)</f>
        <v>0</v>
      </c>
      <c r="I323" s="81">
        <f>COUNT(D324:D325)*2</f>
        <v>0</v>
      </c>
      <c r="J323" s="4"/>
      <c r="K323" s="4"/>
      <c r="L323" s="4"/>
    </row>
    <row r="324" spans="1:12" ht="30" hidden="1">
      <c r="A324" s="20" t="s">
        <v>1870</v>
      </c>
      <c r="B324" s="16" t="s">
        <v>854</v>
      </c>
      <c r="C324" s="19"/>
      <c r="D324" s="19"/>
      <c r="E324" s="21"/>
      <c r="F324" s="19"/>
      <c r="G324" s="19"/>
      <c r="H324" s="81"/>
      <c r="I324" s="81"/>
      <c r="J324" s="4"/>
      <c r="K324" s="4"/>
      <c r="L324" s="4"/>
    </row>
    <row r="325" spans="1:12" ht="30" hidden="1">
      <c r="A325" s="20" t="s">
        <v>1872</v>
      </c>
      <c r="B325" s="16" t="s">
        <v>858</v>
      </c>
      <c r="C325" s="19"/>
      <c r="D325" s="19"/>
      <c r="E325" s="21"/>
      <c r="F325" s="19"/>
      <c r="G325" s="19"/>
      <c r="H325" s="81"/>
      <c r="I325" s="81"/>
      <c r="J325" s="4"/>
      <c r="K325" s="4"/>
      <c r="L325" s="4"/>
    </row>
    <row r="326" spans="1:12" ht="40.15" hidden="1" customHeight="1">
      <c r="A326" s="102" t="s">
        <v>73</v>
      </c>
      <c r="B326" s="1305" t="s">
        <v>72</v>
      </c>
      <c r="C326" s="1306"/>
      <c r="D326" s="1306"/>
      <c r="E326" s="1306"/>
      <c r="F326" s="1306"/>
      <c r="G326" s="1307"/>
      <c r="H326" s="81">
        <f>SUM(D327:D328)</f>
        <v>0</v>
      </c>
      <c r="I326" s="81">
        <f>COUNT(D327:D328)*2</f>
        <v>0</v>
      </c>
      <c r="J326" s="4"/>
      <c r="K326" s="4"/>
      <c r="L326" s="4"/>
    </row>
    <row r="327" spans="1:12" ht="30" hidden="1">
      <c r="A327" s="20" t="s">
        <v>860</v>
      </c>
      <c r="B327" s="23" t="s">
        <v>861</v>
      </c>
      <c r="C327" s="92"/>
      <c r="D327" s="19"/>
      <c r="E327" s="21"/>
      <c r="F327" s="19"/>
      <c r="G327" s="19"/>
      <c r="H327" s="81"/>
      <c r="I327" s="81"/>
      <c r="J327" s="4"/>
      <c r="K327" s="4"/>
      <c r="L327" s="4"/>
    </row>
    <row r="328" spans="1:12" ht="30" hidden="1">
      <c r="A328" s="20" t="s">
        <v>1881</v>
      </c>
      <c r="B328" s="23" t="s">
        <v>864</v>
      </c>
      <c r="C328" s="19"/>
      <c r="D328" s="19"/>
      <c r="E328" s="21"/>
      <c r="F328" s="19"/>
      <c r="G328" s="19"/>
      <c r="H328" s="81"/>
      <c r="I328" s="81"/>
      <c r="J328" s="4"/>
      <c r="K328" s="4"/>
      <c r="L328" s="4"/>
    </row>
    <row r="329" spans="1:12" ht="40.15" hidden="1" customHeight="1">
      <c r="A329" s="102" t="s">
        <v>71</v>
      </c>
      <c r="B329" s="1298" t="s">
        <v>70</v>
      </c>
      <c r="C329" s="1299"/>
      <c r="D329" s="1299"/>
      <c r="E329" s="1299"/>
      <c r="F329" s="1299"/>
      <c r="G329" s="1300"/>
      <c r="H329" s="81">
        <f>SUM(D330:D334)</f>
        <v>0</v>
      </c>
      <c r="I329" s="81">
        <f>COUNT(D330:D334)*2</f>
        <v>0</v>
      </c>
      <c r="J329" s="4"/>
      <c r="K329" s="4"/>
      <c r="L329" s="4"/>
    </row>
    <row r="330" spans="1:12" ht="47.25" hidden="1">
      <c r="A330" s="20" t="s">
        <v>1887</v>
      </c>
      <c r="B330" s="12" t="s">
        <v>2964</v>
      </c>
      <c r="C330" s="19"/>
      <c r="D330" s="19"/>
      <c r="E330" s="21"/>
      <c r="F330" s="19"/>
      <c r="G330" s="19"/>
      <c r="H330" s="81"/>
      <c r="I330" s="81"/>
      <c r="J330" s="4"/>
      <c r="K330" s="4"/>
      <c r="L330" s="4"/>
    </row>
    <row r="331" spans="1:12" ht="31.5" hidden="1">
      <c r="A331" s="20" t="s">
        <v>877</v>
      </c>
      <c r="B331" s="12" t="s">
        <v>878</v>
      </c>
      <c r="C331" s="92"/>
      <c r="D331" s="19"/>
      <c r="E331" s="21"/>
      <c r="F331" s="19"/>
      <c r="G331" s="19"/>
      <c r="H331" s="81"/>
      <c r="I331" s="81"/>
      <c r="J331" s="4"/>
      <c r="K331" s="4"/>
      <c r="L331" s="4"/>
    </row>
    <row r="332" spans="1:12" ht="31.5" hidden="1">
      <c r="A332" s="20" t="s">
        <v>1893</v>
      </c>
      <c r="B332" s="12" t="s">
        <v>882</v>
      </c>
      <c r="C332" s="19"/>
      <c r="D332" s="19"/>
      <c r="E332" s="21"/>
      <c r="F332" s="19"/>
      <c r="G332" s="19"/>
      <c r="H332" s="81"/>
      <c r="I332" s="81"/>
      <c r="J332" s="4"/>
      <c r="K332" s="4"/>
      <c r="L332" s="4"/>
    </row>
    <row r="333" spans="1:12" ht="31.5" hidden="1">
      <c r="A333" s="20" t="s">
        <v>1896</v>
      </c>
      <c r="B333" s="12" t="s">
        <v>890</v>
      </c>
      <c r="C333" s="19"/>
      <c r="D333" s="19"/>
      <c r="E333" s="21"/>
      <c r="F333" s="19"/>
      <c r="G333" s="19"/>
      <c r="H333" s="81"/>
      <c r="I333" s="81"/>
      <c r="J333" s="4"/>
      <c r="K333" s="4"/>
      <c r="L333" s="4"/>
    </row>
    <row r="334" spans="1:12" ht="31.5" hidden="1">
      <c r="A334" s="20" t="s">
        <v>1899</v>
      </c>
      <c r="B334" s="12" t="s">
        <v>893</v>
      </c>
      <c r="C334" s="19"/>
      <c r="D334" s="19"/>
      <c r="E334" s="21"/>
      <c r="F334" s="19"/>
      <c r="G334" s="19"/>
      <c r="H334" s="81"/>
      <c r="I334" s="81"/>
      <c r="J334" s="4"/>
      <c r="K334" s="4"/>
      <c r="L334" s="4"/>
    </row>
    <row r="335" spans="1:12" ht="40.15" customHeight="1">
      <c r="A335" s="1035" t="s">
        <v>69</v>
      </c>
      <c r="B335" s="1305" t="s">
        <v>68</v>
      </c>
      <c r="C335" s="1306"/>
      <c r="D335" s="1306"/>
      <c r="E335" s="1306"/>
      <c r="F335" s="1306"/>
      <c r="G335" s="1307"/>
      <c r="H335" s="22">
        <f>SUM(D336:D343)</f>
        <v>3</v>
      </c>
      <c r="I335" s="22">
        <f>COUNT(D336:D343)*2</f>
        <v>6</v>
      </c>
    </row>
    <row r="336" spans="1:12" ht="47.25">
      <c r="A336" s="11" t="s">
        <v>1902</v>
      </c>
      <c r="B336" s="12" t="s">
        <v>897</v>
      </c>
      <c r="C336" s="23" t="s">
        <v>4310</v>
      </c>
      <c r="D336" s="473">
        <v>1</v>
      </c>
      <c r="E336" s="21" t="s">
        <v>648</v>
      </c>
      <c r="F336" s="19"/>
      <c r="G336" s="44"/>
    </row>
    <row r="337" spans="1:12" ht="31.5" hidden="1">
      <c r="A337" s="20" t="s">
        <v>1905</v>
      </c>
      <c r="B337" s="12" t="s">
        <v>901</v>
      </c>
      <c r="C337" s="19"/>
      <c r="D337" s="19"/>
      <c r="E337" s="21"/>
      <c r="F337" s="19"/>
      <c r="G337" s="19"/>
      <c r="H337" s="81"/>
      <c r="I337" s="81"/>
      <c r="J337" s="4"/>
      <c r="K337" s="4"/>
      <c r="L337" s="4"/>
    </row>
    <row r="338" spans="1:12" ht="31.5" hidden="1">
      <c r="A338" s="20" t="s">
        <v>1907</v>
      </c>
      <c r="B338" s="12" t="s">
        <v>905</v>
      </c>
      <c r="C338" s="19"/>
      <c r="D338" s="19"/>
      <c r="E338" s="21"/>
      <c r="F338" s="19"/>
      <c r="G338" s="19"/>
      <c r="H338" s="81"/>
      <c r="I338" s="81"/>
      <c r="J338" s="4"/>
      <c r="K338" s="4"/>
      <c r="L338" s="4"/>
    </row>
    <row r="339" spans="1:12" ht="31.5" hidden="1">
      <c r="A339" s="20" t="s">
        <v>1908</v>
      </c>
      <c r="B339" s="42" t="s">
        <v>909</v>
      </c>
      <c r="C339" s="19"/>
      <c r="D339" s="19"/>
      <c r="E339" s="21"/>
      <c r="F339" s="19"/>
      <c r="G339" s="19"/>
      <c r="H339" s="81"/>
      <c r="I339" s="81"/>
      <c r="J339" s="4"/>
      <c r="K339" s="4"/>
      <c r="L339" s="4"/>
    </row>
    <row r="340" spans="1:12" ht="31.5">
      <c r="A340" s="11" t="s">
        <v>1913</v>
      </c>
      <c r="B340" s="12" t="s">
        <v>913</v>
      </c>
      <c r="C340" s="34" t="s">
        <v>3832</v>
      </c>
      <c r="D340" s="473">
        <v>1</v>
      </c>
      <c r="E340" s="21" t="s">
        <v>369</v>
      </c>
      <c r="F340" s="23" t="s">
        <v>4311</v>
      </c>
      <c r="G340" s="44"/>
    </row>
    <row r="341" spans="1:12" s="692" customFormat="1" ht="31.5" hidden="1">
      <c r="A341" s="20" t="s">
        <v>916</v>
      </c>
      <c r="B341" s="626" t="s">
        <v>917</v>
      </c>
      <c r="C341" s="615" t="s">
        <v>4312</v>
      </c>
      <c r="D341" s="691"/>
      <c r="E341" s="613" t="s">
        <v>648</v>
      </c>
      <c r="F341" s="627"/>
      <c r="G341" s="612"/>
      <c r="H341" s="685"/>
      <c r="I341" s="685"/>
    </row>
    <row r="342" spans="1:12" ht="135">
      <c r="A342" s="11" t="s">
        <v>916</v>
      </c>
      <c r="B342" s="12" t="s">
        <v>917</v>
      </c>
      <c r="C342" s="23" t="s">
        <v>4313</v>
      </c>
      <c r="D342" s="473">
        <v>1</v>
      </c>
      <c r="E342" s="21" t="s">
        <v>648</v>
      </c>
      <c r="F342" s="23" t="s">
        <v>4314</v>
      </c>
      <c r="G342" s="44"/>
    </row>
    <row r="343" spans="1:12" s="692" customFormat="1" ht="47.25" hidden="1">
      <c r="A343" s="20" t="s">
        <v>921</v>
      </c>
      <c r="B343" s="626" t="s">
        <v>922</v>
      </c>
      <c r="C343" s="641" t="s">
        <v>2508</v>
      </c>
      <c r="D343" s="691"/>
      <c r="E343" s="613" t="s">
        <v>341</v>
      </c>
      <c r="F343" s="615" t="s">
        <v>4315</v>
      </c>
      <c r="G343" s="612"/>
      <c r="H343" s="685"/>
      <c r="I343" s="685"/>
    </row>
    <row r="344" spans="1:12" ht="40.15" hidden="1" customHeight="1">
      <c r="A344" s="137" t="s">
        <v>1921</v>
      </c>
      <c r="B344" s="1298" t="s">
        <v>66</v>
      </c>
      <c r="C344" s="1299"/>
      <c r="D344" s="1299"/>
      <c r="E344" s="1299"/>
      <c r="F344" s="1299"/>
      <c r="G344" s="1300"/>
      <c r="H344" s="81">
        <f>SUM(D345:D347)</f>
        <v>0</v>
      </c>
      <c r="I344" s="81">
        <f>COUNT(D345:D347)*2</f>
        <v>0</v>
      </c>
      <c r="J344" s="4"/>
      <c r="K344" s="4"/>
      <c r="L344" s="4"/>
    </row>
    <row r="345" spans="1:12" ht="31.5" hidden="1">
      <c r="A345" s="20" t="s">
        <v>1922</v>
      </c>
      <c r="B345" s="12" t="s">
        <v>925</v>
      </c>
      <c r="C345" s="19"/>
      <c r="D345" s="19"/>
      <c r="E345" s="21"/>
      <c r="F345" s="19"/>
      <c r="G345" s="19"/>
      <c r="H345" s="81"/>
      <c r="I345" s="81"/>
      <c r="J345" s="4"/>
      <c r="K345" s="4"/>
      <c r="L345" s="4"/>
    </row>
    <row r="346" spans="1:12" ht="47.25" hidden="1">
      <c r="A346" s="20" t="s">
        <v>1923</v>
      </c>
      <c r="B346" s="12" t="s">
        <v>932</v>
      </c>
      <c r="C346" s="19"/>
      <c r="D346" s="19"/>
      <c r="E346" s="21"/>
      <c r="F346" s="19"/>
      <c r="G346" s="19"/>
      <c r="H346" s="81"/>
      <c r="I346" s="81"/>
      <c r="J346" s="4"/>
      <c r="K346" s="4"/>
      <c r="L346" s="4"/>
    </row>
    <row r="347" spans="1:12" ht="31.5" hidden="1">
      <c r="A347" s="20" t="s">
        <v>1924</v>
      </c>
      <c r="B347" s="12" t="s">
        <v>939</v>
      </c>
      <c r="C347" s="19"/>
      <c r="D347" s="19"/>
      <c r="E347" s="21"/>
      <c r="F347" s="19"/>
      <c r="G347" s="19"/>
      <c r="H347" s="81"/>
      <c r="I347" s="81"/>
      <c r="J347" s="4"/>
      <c r="K347" s="4"/>
      <c r="L347" s="4"/>
    </row>
    <row r="348" spans="1:12" ht="40.15" hidden="1" customHeight="1">
      <c r="A348" s="137" t="s">
        <v>1925</v>
      </c>
      <c r="B348" s="1305" t="s">
        <v>64</v>
      </c>
      <c r="C348" s="1306"/>
      <c r="D348" s="1306"/>
      <c r="E348" s="1306"/>
      <c r="F348" s="1306"/>
      <c r="G348" s="1307"/>
      <c r="H348" s="81">
        <f>SUM(D349:D351)</f>
        <v>0</v>
      </c>
      <c r="I348" s="81">
        <f>COUNT(D349:D351)*2</f>
        <v>0</v>
      </c>
      <c r="J348" s="4"/>
      <c r="K348" s="4"/>
      <c r="L348" s="4"/>
    </row>
    <row r="349" spans="1:12" ht="60" hidden="1">
      <c r="A349" s="20" t="s">
        <v>1926</v>
      </c>
      <c r="B349" s="23" t="s">
        <v>943</v>
      </c>
      <c r="C349" s="19"/>
      <c r="D349" s="19"/>
      <c r="E349" s="21"/>
      <c r="F349" s="19"/>
      <c r="G349" s="19"/>
      <c r="H349" s="81"/>
      <c r="I349" s="81"/>
      <c r="J349" s="4"/>
      <c r="K349" s="4"/>
      <c r="L349" s="4"/>
    </row>
    <row r="350" spans="1:12" ht="30" hidden="1">
      <c r="A350" s="20" t="s">
        <v>944</v>
      </c>
      <c r="B350" s="23" t="s">
        <v>945</v>
      </c>
      <c r="C350" s="19"/>
      <c r="D350" s="19"/>
      <c r="E350" s="21"/>
      <c r="F350" s="19"/>
      <c r="G350" s="19"/>
      <c r="H350" s="81"/>
      <c r="I350" s="81"/>
      <c r="J350" s="4"/>
      <c r="K350" s="4"/>
      <c r="L350" s="4"/>
    </row>
    <row r="351" spans="1:12" ht="63" hidden="1">
      <c r="A351" s="20" t="s">
        <v>1927</v>
      </c>
      <c r="B351" s="92" t="s">
        <v>947</v>
      </c>
      <c r="C351" s="19"/>
      <c r="D351" s="19"/>
      <c r="E351" s="21"/>
      <c r="F351" s="19"/>
      <c r="G351" s="19"/>
      <c r="H351" s="81"/>
      <c r="I351" s="81"/>
      <c r="J351" s="4"/>
      <c r="K351" s="4"/>
      <c r="L351" s="4"/>
    </row>
    <row r="352" spans="1:12" ht="40.15" customHeight="1">
      <c r="A352" s="1035" t="s">
        <v>63</v>
      </c>
      <c r="B352" s="1298" t="s">
        <v>62</v>
      </c>
      <c r="C352" s="1299"/>
      <c r="D352" s="1299"/>
      <c r="E352" s="1299"/>
      <c r="F352" s="1299"/>
      <c r="G352" s="1300"/>
      <c r="H352" s="22">
        <f>SUM(D353:D359)</f>
        <v>1</v>
      </c>
      <c r="I352" s="22">
        <f>COUNT(D353:D359)*2</f>
        <v>2</v>
      </c>
    </row>
    <row r="353" spans="1:12" ht="31.5" hidden="1">
      <c r="A353" s="20" t="s">
        <v>1929</v>
      </c>
      <c r="B353" s="12" t="s">
        <v>949</v>
      </c>
      <c r="C353" s="19"/>
      <c r="D353" s="19"/>
      <c r="E353" s="21"/>
      <c r="F353" s="19"/>
      <c r="G353" s="19"/>
      <c r="H353" s="81"/>
      <c r="I353" s="81"/>
      <c r="J353" s="4"/>
      <c r="K353" s="4"/>
      <c r="L353" s="4"/>
    </row>
    <row r="354" spans="1:12" ht="31.5" hidden="1">
      <c r="A354" s="20" t="s">
        <v>1930</v>
      </c>
      <c r="B354" s="12" t="s">
        <v>956</v>
      </c>
      <c r="C354" s="19"/>
      <c r="D354" s="19"/>
      <c r="E354" s="21"/>
      <c r="F354" s="19"/>
      <c r="G354" s="19"/>
      <c r="H354" s="81"/>
      <c r="I354" s="81"/>
      <c r="J354" s="4"/>
      <c r="K354" s="4"/>
      <c r="L354" s="4"/>
    </row>
    <row r="355" spans="1:12" ht="45">
      <c r="A355" s="11" t="s">
        <v>961</v>
      </c>
      <c r="B355" s="12" t="s">
        <v>962</v>
      </c>
      <c r="C355" s="23" t="s">
        <v>4316</v>
      </c>
      <c r="D355" s="473">
        <v>1</v>
      </c>
      <c r="E355" s="21" t="s">
        <v>540</v>
      </c>
      <c r="F355" s="19"/>
      <c r="G355" s="44"/>
    </row>
    <row r="356" spans="1:12" s="692" customFormat="1" ht="15.75" hidden="1">
      <c r="A356" s="20"/>
      <c r="B356" s="626"/>
      <c r="C356" s="618" t="s">
        <v>968</v>
      </c>
      <c r="D356" s="691"/>
      <c r="E356" s="705" t="s">
        <v>540</v>
      </c>
      <c r="F356" s="627"/>
      <c r="G356" s="612"/>
      <c r="H356" s="81"/>
      <c r="I356" s="81"/>
    </row>
    <row r="357" spans="1:12" s="692" customFormat="1" ht="30" hidden="1">
      <c r="A357" s="20"/>
      <c r="B357" s="626"/>
      <c r="C357" s="618" t="s">
        <v>967</v>
      </c>
      <c r="D357" s="691"/>
      <c r="E357" s="613" t="s">
        <v>540</v>
      </c>
      <c r="F357" s="618"/>
      <c r="G357" s="612"/>
      <c r="H357" s="685"/>
      <c r="I357" s="685"/>
    </row>
    <row r="358" spans="1:12" ht="63" hidden="1">
      <c r="A358" s="20" t="s">
        <v>1931</v>
      </c>
      <c r="B358" s="42" t="s">
        <v>970</v>
      </c>
      <c r="C358" s="4"/>
      <c r="D358" s="19"/>
      <c r="E358" s="21"/>
      <c r="F358" s="19"/>
      <c r="G358" s="19"/>
      <c r="H358" s="81"/>
      <c r="I358" s="81"/>
      <c r="J358" s="4"/>
      <c r="K358" s="4"/>
      <c r="L358" s="4"/>
    </row>
    <row r="359" spans="1:12" ht="31.5" hidden="1">
      <c r="A359" s="20" t="s">
        <v>1933</v>
      </c>
      <c r="B359" s="12" t="s">
        <v>981</v>
      </c>
      <c r="C359" s="19"/>
      <c r="D359" s="19"/>
      <c r="E359" s="21"/>
      <c r="F359" s="19"/>
      <c r="G359" s="19"/>
      <c r="H359" s="81"/>
      <c r="I359" s="81"/>
      <c r="J359" s="4"/>
      <c r="K359" s="4"/>
      <c r="L359" s="4"/>
    </row>
    <row r="360" spans="1:12" ht="34.5" customHeight="1">
      <c r="A360" s="1039" t="s">
        <v>1934</v>
      </c>
      <c r="B360" s="1305" t="s">
        <v>60</v>
      </c>
      <c r="C360" s="1306"/>
      <c r="D360" s="1306"/>
      <c r="E360" s="1306"/>
      <c r="F360" s="1306"/>
      <c r="G360" s="1307"/>
      <c r="H360" s="22">
        <f>SUM(D361:D363)</f>
        <v>1</v>
      </c>
      <c r="I360" s="22">
        <f>COUNT(D361:D363)*2</f>
        <v>2</v>
      </c>
    </row>
    <row r="361" spans="1:12" ht="31.5">
      <c r="A361" s="11" t="s">
        <v>1935</v>
      </c>
      <c r="B361" s="92" t="s">
        <v>990</v>
      </c>
      <c r="C361" s="16" t="s">
        <v>991</v>
      </c>
      <c r="D361" s="473">
        <v>1</v>
      </c>
      <c r="E361" s="21" t="s">
        <v>341</v>
      </c>
      <c r="F361" s="19"/>
      <c r="G361" s="44"/>
    </row>
    <row r="362" spans="1:12" ht="31.5" hidden="1">
      <c r="A362" s="20" t="s">
        <v>992</v>
      </c>
      <c r="B362" s="92" t="s">
        <v>993</v>
      </c>
      <c r="C362" s="19"/>
      <c r="D362" s="19"/>
      <c r="E362" s="21"/>
      <c r="F362" s="19"/>
      <c r="G362" s="19"/>
      <c r="H362" s="81"/>
      <c r="I362" s="81"/>
      <c r="J362" s="4"/>
      <c r="K362" s="4"/>
      <c r="L362" s="4"/>
    </row>
    <row r="363" spans="1:12" ht="31.5" hidden="1">
      <c r="A363" s="20" t="s">
        <v>1936</v>
      </c>
      <c r="B363" s="92" t="s">
        <v>995</v>
      </c>
      <c r="C363" s="19"/>
      <c r="D363" s="19"/>
      <c r="E363" s="21"/>
      <c r="F363" s="19"/>
      <c r="G363" s="19"/>
      <c r="H363" s="81"/>
      <c r="I363" s="81"/>
      <c r="J363" s="4"/>
      <c r="K363" s="4"/>
      <c r="L363" s="4"/>
    </row>
    <row r="364" spans="1:12" ht="37.5">
      <c r="A364" s="1035" t="s">
        <v>59</v>
      </c>
      <c r="B364" s="1305" t="s">
        <v>58</v>
      </c>
      <c r="C364" s="1306"/>
      <c r="D364" s="1306"/>
      <c r="E364" s="1306"/>
      <c r="F364" s="1306"/>
      <c r="G364" s="1307"/>
      <c r="H364" s="22">
        <f>SUM(D365:D409)</f>
        <v>29</v>
      </c>
      <c r="I364" s="22">
        <f>COUNT(D365:D409)*2</f>
        <v>58</v>
      </c>
    </row>
    <row r="365" spans="1:12" ht="45">
      <c r="A365" s="11" t="s">
        <v>4317</v>
      </c>
      <c r="B365" s="92" t="s">
        <v>998</v>
      </c>
      <c r="C365" s="23" t="s">
        <v>4318</v>
      </c>
      <c r="D365" s="473">
        <v>1</v>
      </c>
      <c r="E365" s="21" t="s">
        <v>653</v>
      </c>
      <c r="F365" s="23" t="s">
        <v>4319</v>
      </c>
      <c r="G365" s="44"/>
    </row>
    <row r="366" spans="1:12" s="692" customFormat="1" ht="30" hidden="1">
      <c r="A366" s="20" t="s">
        <v>336</v>
      </c>
      <c r="B366" s="636"/>
      <c r="C366" s="615" t="s">
        <v>4320</v>
      </c>
      <c r="D366" s="691"/>
      <c r="E366" s="613" t="s">
        <v>4321</v>
      </c>
      <c r="G366" s="612"/>
      <c r="H366" s="685"/>
      <c r="I366" s="685"/>
    </row>
    <row r="367" spans="1:12" s="692" customFormat="1" ht="30" hidden="1">
      <c r="A367" s="20"/>
      <c r="B367" s="636"/>
      <c r="C367" s="615" t="s">
        <v>4217</v>
      </c>
      <c r="D367" s="691"/>
      <c r="E367" s="613" t="s">
        <v>934</v>
      </c>
      <c r="F367" s="615"/>
      <c r="G367" s="612"/>
      <c r="H367" s="81"/>
      <c r="I367" s="81"/>
    </row>
    <row r="368" spans="1:12" ht="45">
      <c r="A368" s="11"/>
      <c r="B368" s="92"/>
      <c r="C368" s="23" t="s">
        <v>4322</v>
      </c>
      <c r="D368" s="473">
        <v>1</v>
      </c>
      <c r="E368" s="21" t="s">
        <v>377</v>
      </c>
      <c r="F368" s="23"/>
      <c r="G368" s="44"/>
    </row>
    <row r="369" spans="1:12" ht="60">
      <c r="A369" s="11" t="s">
        <v>4323</v>
      </c>
      <c r="B369" s="92" t="s">
        <v>1000</v>
      </c>
      <c r="C369" s="23" t="s">
        <v>4324</v>
      </c>
      <c r="D369" s="473">
        <v>1</v>
      </c>
      <c r="E369" s="21" t="s">
        <v>653</v>
      </c>
      <c r="F369" s="23" t="s">
        <v>4218</v>
      </c>
      <c r="G369" s="44"/>
    </row>
    <row r="370" spans="1:12" s="692" customFormat="1" ht="45" hidden="1">
      <c r="A370" s="20" t="s">
        <v>336</v>
      </c>
      <c r="B370" s="636"/>
      <c r="C370" s="615" t="s">
        <v>4325</v>
      </c>
      <c r="D370" s="691"/>
      <c r="E370" s="613" t="s">
        <v>653</v>
      </c>
      <c r="F370" s="615" t="s">
        <v>4326</v>
      </c>
      <c r="G370" s="612"/>
      <c r="H370" s="685"/>
      <c r="I370" s="685"/>
    </row>
    <row r="371" spans="1:12" ht="45">
      <c r="A371" s="11" t="s">
        <v>336</v>
      </c>
      <c r="B371" s="92"/>
      <c r="C371" s="23" t="s">
        <v>4327</v>
      </c>
      <c r="D371" s="473">
        <v>1</v>
      </c>
      <c r="E371" s="21" t="s">
        <v>369</v>
      </c>
      <c r="F371" s="19"/>
      <c r="G371" s="44"/>
    </row>
    <row r="372" spans="1:12" ht="45">
      <c r="A372" s="11" t="s">
        <v>336</v>
      </c>
      <c r="B372" s="92"/>
      <c r="C372" s="23" t="s">
        <v>4328</v>
      </c>
      <c r="D372" s="473">
        <v>1</v>
      </c>
      <c r="E372" s="21" t="s">
        <v>653</v>
      </c>
      <c r="F372" s="23" t="s">
        <v>4329</v>
      </c>
      <c r="G372" s="44"/>
    </row>
    <row r="373" spans="1:12" s="692" customFormat="1" ht="45">
      <c r="A373" s="11" t="s">
        <v>336</v>
      </c>
      <c r="B373" s="92"/>
      <c r="C373" s="23" t="s">
        <v>4330</v>
      </c>
      <c r="D373" s="473">
        <v>1</v>
      </c>
      <c r="E373" s="21" t="s">
        <v>653</v>
      </c>
      <c r="F373" s="23"/>
      <c r="G373" s="44"/>
      <c r="H373" s="22"/>
      <c r="I373" s="22"/>
      <c r="J373" s="81"/>
      <c r="K373" s="81"/>
      <c r="L373" s="81"/>
    </row>
    <row r="374" spans="1:12" s="692" customFormat="1" ht="45" hidden="1">
      <c r="A374" s="20" t="s">
        <v>336</v>
      </c>
      <c r="B374" s="636"/>
      <c r="C374" s="615" t="s">
        <v>4331</v>
      </c>
      <c r="D374" s="691"/>
      <c r="E374" s="613" t="s">
        <v>653</v>
      </c>
      <c r="F374" s="627"/>
      <c r="G374" s="612"/>
      <c r="H374" s="685"/>
      <c r="I374" s="685"/>
    </row>
    <row r="375" spans="1:12" ht="31.5">
      <c r="A375" s="11" t="s">
        <v>4332</v>
      </c>
      <c r="B375" s="92" t="s">
        <v>1002</v>
      </c>
      <c r="C375" s="23" t="s">
        <v>4333</v>
      </c>
      <c r="D375" s="473">
        <v>1</v>
      </c>
      <c r="E375" s="21" t="s">
        <v>653</v>
      </c>
      <c r="F375" s="23" t="s">
        <v>4334</v>
      </c>
      <c r="G375" s="44"/>
    </row>
    <row r="376" spans="1:12" ht="30">
      <c r="A376" s="11"/>
      <c r="B376" s="92"/>
      <c r="C376" s="23" t="s">
        <v>4335</v>
      </c>
      <c r="D376" s="473">
        <v>1</v>
      </c>
      <c r="E376" s="21" t="s">
        <v>653</v>
      </c>
      <c r="F376" s="23" t="s">
        <v>4336</v>
      </c>
      <c r="G376" s="44"/>
    </row>
    <row r="377" spans="1:12" ht="45">
      <c r="A377" s="11"/>
      <c r="B377" s="92"/>
      <c r="C377" s="23" t="s">
        <v>4337</v>
      </c>
      <c r="D377" s="473">
        <v>1</v>
      </c>
      <c r="E377" s="21" t="s">
        <v>653</v>
      </c>
      <c r="F377" s="23" t="s">
        <v>4338</v>
      </c>
      <c r="G377" s="44"/>
    </row>
    <row r="378" spans="1:12" s="692" customFormat="1" ht="30" hidden="1">
      <c r="A378" s="20"/>
      <c r="B378" s="636"/>
      <c r="C378" s="615" t="s">
        <v>4339</v>
      </c>
      <c r="D378" s="691"/>
      <c r="E378" s="613" t="s">
        <v>4340</v>
      </c>
      <c r="F378" s="615" t="s">
        <v>4341</v>
      </c>
      <c r="G378" s="612"/>
      <c r="H378" s="685"/>
      <c r="I378" s="685"/>
    </row>
    <row r="379" spans="1:12" ht="30">
      <c r="A379" s="11"/>
      <c r="B379" s="92"/>
      <c r="C379" s="23" t="s">
        <v>4342</v>
      </c>
      <c r="D379" s="473">
        <v>1</v>
      </c>
      <c r="E379" s="21" t="s">
        <v>4340</v>
      </c>
      <c r="F379" s="23" t="s">
        <v>4343</v>
      </c>
      <c r="G379" s="44"/>
    </row>
    <row r="380" spans="1:12" ht="45">
      <c r="A380" s="11"/>
      <c r="B380" s="92"/>
      <c r="C380" s="23" t="s">
        <v>4344</v>
      </c>
      <c r="D380" s="473">
        <v>1</v>
      </c>
      <c r="E380" s="21" t="s">
        <v>4340</v>
      </c>
      <c r="F380" s="23" t="s">
        <v>4345</v>
      </c>
      <c r="G380" s="44"/>
    </row>
    <row r="381" spans="1:12" s="692" customFormat="1" ht="45" hidden="1">
      <c r="A381" s="20" t="s">
        <v>1003</v>
      </c>
      <c r="B381" s="636" t="s">
        <v>1004</v>
      </c>
      <c r="C381" s="615" t="s">
        <v>4346</v>
      </c>
      <c r="D381" s="691"/>
      <c r="E381" s="613" t="s">
        <v>540</v>
      </c>
      <c r="F381" s="615" t="s">
        <v>4347</v>
      </c>
      <c r="G381" s="612"/>
      <c r="H381" s="685"/>
      <c r="I381" s="685"/>
    </row>
    <row r="382" spans="1:12" s="692" customFormat="1" ht="45" hidden="1">
      <c r="A382" s="20"/>
      <c r="B382" s="636"/>
      <c r="C382" s="615" t="s">
        <v>4348</v>
      </c>
      <c r="D382" s="691"/>
      <c r="E382" s="613" t="s">
        <v>540</v>
      </c>
      <c r="F382" s="615" t="s">
        <v>4349</v>
      </c>
      <c r="G382" s="612"/>
      <c r="H382" s="685"/>
      <c r="I382" s="685"/>
    </row>
    <row r="383" spans="1:12" ht="31.5">
      <c r="A383" s="11" t="s">
        <v>1003</v>
      </c>
      <c r="B383" s="92" t="s">
        <v>1004</v>
      </c>
      <c r="C383" s="23" t="s">
        <v>4350</v>
      </c>
      <c r="D383" s="473">
        <v>1</v>
      </c>
      <c r="E383" s="21" t="s">
        <v>540</v>
      </c>
      <c r="F383" s="23" t="s">
        <v>4351</v>
      </c>
      <c r="G383" s="44"/>
    </row>
    <row r="384" spans="1:12" ht="30">
      <c r="A384" s="11"/>
      <c r="B384" s="92"/>
      <c r="C384" s="23" t="s">
        <v>4352</v>
      </c>
      <c r="D384" s="473">
        <v>1</v>
      </c>
      <c r="E384" s="21" t="s">
        <v>648</v>
      </c>
      <c r="F384" s="23"/>
      <c r="G384" s="44"/>
    </row>
    <row r="385" spans="1:18" s="692" customFormat="1" ht="47.25">
      <c r="A385" s="11" t="s">
        <v>1005</v>
      </c>
      <c r="B385" s="92" t="s">
        <v>1006</v>
      </c>
      <c r="C385" s="23" t="s">
        <v>4353</v>
      </c>
      <c r="D385" s="473">
        <v>1</v>
      </c>
      <c r="E385" s="21" t="s">
        <v>653</v>
      </c>
      <c r="F385" s="19"/>
      <c r="G385" s="44"/>
      <c r="H385" s="22"/>
      <c r="I385" s="22"/>
      <c r="J385" s="81"/>
      <c r="K385" s="81"/>
      <c r="L385" s="81"/>
      <c r="M385" s="4"/>
      <c r="N385" s="4"/>
      <c r="O385" s="4"/>
      <c r="P385" s="4"/>
      <c r="Q385" s="4"/>
      <c r="R385" s="4"/>
    </row>
    <row r="386" spans="1:18" ht="47.25">
      <c r="A386" s="11" t="s">
        <v>1005</v>
      </c>
      <c r="B386" s="92" t="s">
        <v>1006</v>
      </c>
      <c r="C386" s="23" t="s">
        <v>4354</v>
      </c>
      <c r="D386" s="473">
        <v>1</v>
      </c>
      <c r="E386" s="21" t="s">
        <v>653</v>
      </c>
      <c r="F386" s="23" t="s">
        <v>4355</v>
      </c>
      <c r="G386" s="44"/>
    </row>
    <row r="387" spans="1:18" ht="90">
      <c r="A387" s="11" t="s">
        <v>336</v>
      </c>
      <c r="B387" s="92"/>
      <c r="C387" s="23" t="s">
        <v>4356</v>
      </c>
      <c r="D387" s="473">
        <v>1</v>
      </c>
      <c r="E387" s="21" t="s">
        <v>653</v>
      </c>
      <c r="F387" s="23" t="s">
        <v>4357</v>
      </c>
      <c r="G387" s="44"/>
    </row>
    <row r="388" spans="1:18" s="692" customFormat="1" ht="30" hidden="1">
      <c r="A388" s="20"/>
      <c r="B388" s="636"/>
      <c r="C388" s="615" t="s">
        <v>4358</v>
      </c>
      <c r="D388" s="691"/>
      <c r="E388" s="613" t="s">
        <v>653</v>
      </c>
      <c r="F388" s="615"/>
      <c r="G388" s="612"/>
      <c r="H388" s="685"/>
      <c r="I388" s="685"/>
    </row>
    <row r="389" spans="1:18" ht="30">
      <c r="A389" s="11" t="s">
        <v>336</v>
      </c>
      <c r="B389" s="92"/>
      <c r="C389" s="23" t="s">
        <v>4359</v>
      </c>
      <c r="D389" s="473">
        <v>1</v>
      </c>
      <c r="E389" s="21" t="s">
        <v>653</v>
      </c>
      <c r="F389" s="23" t="s">
        <v>4360</v>
      </c>
      <c r="G389" s="44"/>
    </row>
    <row r="390" spans="1:18" s="692" customFormat="1" ht="45" hidden="1">
      <c r="A390" s="20" t="s">
        <v>1007</v>
      </c>
      <c r="B390" s="636" t="s">
        <v>1008</v>
      </c>
      <c r="C390" s="615" t="s">
        <v>4361</v>
      </c>
      <c r="D390" s="691"/>
      <c r="E390" s="613" t="s">
        <v>341</v>
      </c>
      <c r="F390" s="627" t="s">
        <v>4362</v>
      </c>
      <c r="G390" s="612"/>
      <c r="H390" s="685"/>
      <c r="I390" s="685"/>
    </row>
    <row r="391" spans="1:18" ht="45">
      <c r="A391" s="11" t="s">
        <v>1007</v>
      </c>
      <c r="B391" s="92" t="s">
        <v>1008</v>
      </c>
      <c r="C391" s="101" t="s">
        <v>4363</v>
      </c>
      <c r="D391" s="473">
        <v>1</v>
      </c>
      <c r="E391" s="21" t="s">
        <v>377</v>
      </c>
      <c r="F391" s="101" t="s">
        <v>4364</v>
      </c>
      <c r="G391" s="44"/>
    </row>
    <row r="392" spans="1:18" s="692" customFormat="1" ht="30" hidden="1">
      <c r="A392" s="20"/>
      <c r="B392" s="636"/>
      <c r="C392" s="615" t="s">
        <v>4365</v>
      </c>
      <c r="D392" s="691"/>
      <c r="E392" s="613" t="s">
        <v>377</v>
      </c>
      <c r="F392" s="627" t="s">
        <v>4366</v>
      </c>
      <c r="G392" s="612"/>
      <c r="H392" s="685"/>
      <c r="I392" s="685"/>
    </row>
    <row r="393" spans="1:18" ht="30">
      <c r="A393" s="11"/>
      <c r="B393" s="92"/>
      <c r="C393" s="23" t="s">
        <v>4367</v>
      </c>
      <c r="D393" s="473">
        <v>1</v>
      </c>
      <c r="E393" s="21" t="s">
        <v>653</v>
      </c>
      <c r="F393" s="19"/>
      <c r="G393" s="44"/>
    </row>
    <row r="394" spans="1:18" s="692" customFormat="1" ht="30" hidden="1">
      <c r="A394" s="20"/>
      <c r="B394" s="636"/>
      <c r="C394" s="615" t="s">
        <v>4368</v>
      </c>
      <c r="D394" s="691"/>
      <c r="E394" s="613" t="s">
        <v>653</v>
      </c>
      <c r="F394" s="627"/>
      <c r="G394" s="612"/>
      <c r="H394" s="685"/>
      <c r="I394" s="685"/>
    </row>
    <row r="395" spans="1:18" ht="30">
      <c r="A395" s="11"/>
      <c r="B395" s="92"/>
      <c r="C395" s="23" t="s">
        <v>4369</v>
      </c>
      <c r="D395" s="473">
        <v>1</v>
      </c>
      <c r="E395" s="21" t="s">
        <v>653</v>
      </c>
      <c r="F395" s="19"/>
      <c r="G395" s="44"/>
    </row>
    <row r="396" spans="1:18" ht="45">
      <c r="A396" s="11" t="s">
        <v>4370</v>
      </c>
      <c r="B396" s="92" t="s">
        <v>1010</v>
      </c>
      <c r="C396" s="23" t="s">
        <v>4371</v>
      </c>
      <c r="D396" s="473">
        <v>1</v>
      </c>
      <c r="E396" s="21" t="s">
        <v>653</v>
      </c>
      <c r="F396" s="23" t="s">
        <v>4372</v>
      </c>
      <c r="G396" s="44"/>
    </row>
    <row r="397" spans="1:18" ht="45">
      <c r="A397" s="11"/>
      <c r="B397" s="92"/>
      <c r="C397" s="23" t="s">
        <v>4373</v>
      </c>
      <c r="D397" s="473">
        <v>1</v>
      </c>
      <c r="E397" s="21" t="s">
        <v>653</v>
      </c>
      <c r="F397" s="23" t="s">
        <v>4374</v>
      </c>
      <c r="G397" s="44"/>
    </row>
    <row r="398" spans="1:18" s="692" customFormat="1" ht="45" hidden="1">
      <c r="A398" s="20"/>
      <c r="B398" s="636"/>
      <c r="C398" s="615" t="s">
        <v>4375</v>
      </c>
      <c r="D398" s="691"/>
      <c r="E398" s="613" t="s">
        <v>653</v>
      </c>
      <c r="F398" s="615"/>
      <c r="G398" s="612"/>
      <c r="H398" s="685"/>
      <c r="I398" s="685"/>
    </row>
    <row r="399" spans="1:18" s="692" customFormat="1" ht="30" hidden="1">
      <c r="A399" s="20"/>
      <c r="B399" s="636"/>
      <c r="C399" s="615" t="s">
        <v>4376</v>
      </c>
      <c r="D399" s="691"/>
      <c r="E399" s="613" t="s">
        <v>653</v>
      </c>
      <c r="F399" s="615"/>
      <c r="G399" s="612"/>
      <c r="H399" s="685"/>
      <c r="I399" s="685"/>
    </row>
    <row r="400" spans="1:18" ht="45">
      <c r="A400" s="11" t="s">
        <v>4377</v>
      </c>
      <c r="B400" s="12" t="s">
        <v>1012</v>
      </c>
      <c r="C400" s="23" t="s">
        <v>4371</v>
      </c>
      <c r="D400" s="473">
        <v>1</v>
      </c>
      <c r="E400" s="21" t="s">
        <v>653</v>
      </c>
      <c r="F400" s="23" t="s">
        <v>4372</v>
      </c>
      <c r="G400" s="44"/>
    </row>
    <row r="401" spans="1:12" s="692" customFormat="1" ht="60" hidden="1">
      <c r="A401" s="20" t="s">
        <v>336</v>
      </c>
      <c r="B401" s="626"/>
      <c r="C401" s="615" t="s">
        <v>4378</v>
      </c>
      <c r="D401" s="691"/>
      <c r="E401" s="613" t="s">
        <v>653</v>
      </c>
      <c r="F401" s="615" t="s">
        <v>4379</v>
      </c>
      <c r="G401" s="612"/>
      <c r="H401" s="685"/>
      <c r="I401" s="685"/>
    </row>
    <row r="402" spans="1:12" ht="60">
      <c r="A402" s="11" t="s">
        <v>336</v>
      </c>
      <c r="B402" s="12"/>
      <c r="C402" s="23" t="s">
        <v>4380</v>
      </c>
      <c r="D402" s="473">
        <v>1</v>
      </c>
      <c r="E402" s="21" t="s">
        <v>653</v>
      </c>
      <c r="F402" s="19"/>
      <c r="G402" s="44"/>
    </row>
    <row r="403" spans="1:12" ht="60">
      <c r="A403" s="11" t="s">
        <v>336</v>
      </c>
      <c r="B403" s="12"/>
      <c r="C403" s="23" t="s">
        <v>4381</v>
      </c>
      <c r="D403" s="473">
        <v>1</v>
      </c>
      <c r="E403" s="21" t="s">
        <v>653</v>
      </c>
      <c r="F403" s="19"/>
      <c r="G403" s="44"/>
    </row>
    <row r="404" spans="1:12" ht="30">
      <c r="A404" s="11" t="s">
        <v>336</v>
      </c>
      <c r="B404" s="12"/>
      <c r="C404" s="23" t="s">
        <v>4382</v>
      </c>
      <c r="D404" s="473">
        <v>1</v>
      </c>
      <c r="E404" s="21" t="s">
        <v>653</v>
      </c>
      <c r="F404" s="19"/>
      <c r="G404" s="44"/>
    </row>
    <row r="405" spans="1:12" ht="45">
      <c r="A405" s="11" t="s">
        <v>336</v>
      </c>
      <c r="B405" s="12"/>
      <c r="C405" s="23" t="s">
        <v>4383</v>
      </c>
      <c r="D405" s="473">
        <v>1</v>
      </c>
      <c r="E405" s="21" t="s">
        <v>653</v>
      </c>
      <c r="F405" s="23" t="s">
        <v>4384</v>
      </c>
      <c r="G405" s="44"/>
    </row>
    <row r="406" spans="1:12" s="692" customFormat="1" ht="30" hidden="1">
      <c r="A406" s="20" t="s">
        <v>336</v>
      </c>
      <c r="B406" s="626"/>
      <c r="C406" s="615" t="s">
        <v>4385</v>
      </c>
      <c r="D406" s="691"/>
      <c r="E406" s="613" t="s">
        <v>653</v>
      </c>
      <c r="F406" s="627"/>
      <c r="G406" s="612"/>
      <c r="H406" s="685"/>
      <c r="I406" s="685"/>
    </row>
    <row r="407" spans="1:12" ht="31.5" hidden="1">
      <c r="A407" s="20" t="s">
        <v>1014</v>
      </c>
      <c r="B407" s="12" t="s">
        <v>1015</v>
      </c>
      <c r="C407" s="19"/>
      <c r="D407" s="19"/>
      <c r="E407" s="21"/>
      <c r="F407" s="19"/>
      <c r="G407" s="19"/>
      <c r="H407" s="81"/>
      <c r="I407" s="81"/>
      <c r="J407" s="4"/>
      <c r="K407" s="4"/>
      <c r="L407" s="4"/>
    </row>
    <row r="408" spans="1:12" ht="47.25">
      <c r="A408" s="11" t="s">
        <v>4386</v>
      </c>
      <c r="B408" s="12" t="s">
        <v>1022</v>
      </c>
      <c r="C408" s="23" t="s">
        <v>4387</v>
      </c>
      <c r="D408" s="473">
        <v>1</v>
      </c>
      <c r="E408" s="21" t="s">
        <v>653</v>
      </c>
      <c r="F408" s="19"/>
      <c r="G408" s="44"/>
    </row>
    <row r="409" spans="1:12" ht="45">
      <c r="A409" s="11" t="s">
        <v>336</v>
      </c>
      <c r="B409" s="12"/>
      <c r="C409" s="23" t="s">
        <v>4388</v>
      </c>
      <c r="D409" s="473">
        <v>1</v>
      </c>
      <c r="E409" s="21" t="s">
        <v>653</v>
      </c>
      <c r="F409" s="19"/>
      <c r="G409" s="44"/>
    </row>
    <row r="410" spans="1:12" ht="40.15" hidden="1" customHeight="1">
      <c r="A410" s="137" t="s">
        <v>4389</v>
      </c>
      <c r="B410" s="1305" t="s">
        <v>56</v>
      </c>
      <c r="C410" s="1306"/>
      <c r="D410" s="1306"/>
      <c r="E410" s="1306"/>
      <c r="F410" s="1306"/>
      <c r="G410" s="1307"/>
      <c r="H410" s="81">
        <f>SUM(D411:D413)</f>
        <v>0</v>
      </c>
      <c r="I410" s="81">
        <f>COUNT(D411:D413)*2</f>
        <v>0</v>
      </c>
      <c r="J410" s="4"/>
      <c r="K410" s="4"/>
      <c r="L410" s="4"/>
    </row>
    <row r="411" spans="1:12" ht="31.5" hidden="1">
      <c r="A411" s="20" t="s">
        <v>1024</v>
      </c>
      <c r="B411" s="92" t="s">
        <v>1025</v>
      </c>
      <c r="C411" s="19"/>
      <c r="D411" s="19"/>
      <c r="E411" s="21"/>
      <c r="F411" s="19"/>
      <c r="G411" s="19"/>
      <c r="H411" s="81"/>
      <c r="I411" s="81"/>
      <c r="J411" s="4"/>
      <c r="K411" s="4"/>
      <c r="L411" s="4"/>
    </row>
    <row r="412" spans="1:12" ht="31.5" hidden="1">
      <c r="A412" s="20" t="s">
        <v>1026</v>
      </c>
      <c r="B412" s="92" t="s">
        <v>1027</v>
      </c>
      <c r="C412" s="19"/>
      <c r="D412" s="19"/>
      <c r="E412" s="21"/>
      <c r="F412" s="19"/>
      <c r="G412" s="19"/>
      <c r="H412" s="81"/>
      <c r="I412" s="81"/>
      <c r="J412" s="4"/>
      <c r="K412" s="4"/>
      <c r="L412" s="4"/>
    </row>
    <row r="413" spans="1:12" ht="31.5" hidden="1">
      <c r="A413" s="20" t="s">
        <v>1028</v>
      </c>
      <c r="B413" s="92" t="s">
        <v>1029</v>
      </c>
      <c r="C413" s="19"/>
      <c r="D413" s="19"/>
      <c r="E413" s="21"/>
      <c r="F413" s="19"/>
      <c r="G413" s="19"/>
      <c r="H413" s="81"/>
      <c r="I413" s="81"/>
      <c r="J413" s="4"/>
      <c r="K413" s="4"/>
      <c r="L413" s="4"/>
    </row>
    <row r="414" spans="1:12" ht="40.15" hidden="1" customHeight="1">
      <c r="A414" s="137" t="s">
        <v>1947</v>
      </c>
      <c r="B414" s="1305" t="s">
        <v>54</v>
      </c>
      <c r="C414" s="1306"/>
      <c r="D414" s="1306"/>
      <c r="E414" s="1306"/>
      <c r="F414" s="1306"/>
      <c r="G414" s="1307"/>
      <c r="H414" s="81">
        <f>SUM(D415:D418)</f>
        <v>0</v>
      </c>
      <c r="I414" s="81">
        <f>COUNT(D415:D418)*2</f>
        <v>0</v>
      </c>
      <c r="J414" s="4"/>
      <c r="K414" s="4"/>
      <c r="L414" s="4"/>
    </row>
    <row r="415" spans="1:12" ht="31.5" hidden="1">
      <c r="A415" s="20" t="s">
        <v>1949</v>
      </c>
      <c r="B415" s="92" t="s">
        <v>1031</v>
      </c>
      <c r="C415" s="19"/>
      <c r="D415" s="19"/>
      <c r="E415" s="21"/>
      <c r="F415" s="19"/>
      <c r="G415" s="19"/>
      <c r="H415" s="81"/>
      <c r="I415" s="81"/>
      <c r="J415" s="4"/>
      <c r="K415" s="4"/>
      <c r="L415" s="4"/>
    </row>
    <row r="416" spans="1:12" ht="31.5" hidden="1">
      <c r="A416" s="20" t="s">
        <v>1036</v>
      </c>
      <c r="B416" s="92" t="s">
        <v>1037</v>
      </c>
      <c r="C416" s="19"/>
      <c r="D416" s="19"/>
      <c r="E416" s="21"/>
      <c r="F416" s="19"/>
      <c r="G416" s="19"/>
      <c r="H416" s="81"/>
      <c r="I416" s="81"/>
      <c r="J416" s="4"/>
      <c r="K416" s="4"/>
      <c r="L416" s="4"/>
    </row>
    <row r="417" spans="1:9" s="4" customFormat="1" ht="31.5" hidden="1">
      <c r="A417" s="20" t="s">
        <v>1038</v>
      </c>
      <c r="B417" s="92" t="s">
        <v>1039</v>
      </c>
      <c r="C417" s="19"/>
      <c r="D417" s="19"/>
      <c r="E417" s="21"/>
      <c r="F417" s="19"/>
      <c r="G417" s="19"/>
      <c r="H417" s="81"/>
      <c r="I417" s="81"/>
    </row>
    <row r="418" spans="1:9" s="4" customFormat="1" ht="31.5" hidden="1">
      <c r="A418" s="20" t="s">
        <v>1040</v>
      </c>
      <c r="B418" s="92" t="s">
        <v>1041</v>
      </c>
      <c r="C418" s="19"/>
      <c r="D418" s="19"/>
      <c r="E418" s="21"/>
      <c r="F418" s="19"/>
      <c r="G418" s="19"/>
      <c r="H418" s="81"/>
      <c r="I418" s="81"/>
    </row>
    <row r="419" spans="1:9" s="4" customFormat="1" ht="40.15" hidden="1" customHeight="1">
      <c r="A419" s="102" t="s">
        <v>53</v>
      </c>
      <c r="B419" s="1298" t="s">
        <v>52</v>
      </c>
      <c r="C419" s="1299"/>
      <c r="D419" s="1299"/>
      <c r="E419" s="1299"/>
      <c r="F419" s="1299"/>
      <c r="G419" s="1300"/>
      <c r="H419" s="81">
        <f>SUM(D420:D422)</f>
        <v>0</v>
      </c>
      <c r="I419" s="81">
        <f>COUNT(D420:D422)*2</f>
        <v>0</v>
      </c>
    </row>
    <row r="420" spans="1:9" s="4" customFormat="1" ht="47.25" hidden="1">
      <c r="A420" s="20" t="s">
        <v>1042</v>
      </c>
      <c r="B420" s="12" t="s">
        <v>1043</v>
      </c>
      <c r="C420" s="92"/>
      <c r="D420" s="19"/>
      <c r="E420" s="21"/>
      <c r="F420" s="19"/>
      <c r="G420" s="19"/>
      <c r="H420" s="81"/>
      <c r="I420" s="81"/>
    </row>
    <row r="421" spans="1:9" s="4" customFormat="1" ht="31.5" hidden="1">
      <c r="A421" s="20" t="s">
        <v>1955</v>
      </c>
      <c r="B421" s="12" t="s">
        <v>1047</v>
      </c>
      <c r="C421" s="19"/>
      <c r="D421" s="19"/>
      <c r="E421" s="21"/>
      <c r="F421" s="19"/>
      <c r="G421" s="19"/>
      <c r="H421" s="81"/>
      <c r="I421" s="81"/>
    </row>
    <row r="422" spans="1:9" s="4" customFormat="1" ht="63" hidden="1">
      <c r="A422" s="20" t="s">
        <v>1054</v>
      </c>
      <c r="B422" s="12" t="s">
        <v>1059</v>
      </c>
      <c r="C422" s="19"/>
      <c r="D422" s="19"/>
      <c r="E422" s="21"/>
      <c r="F422" s="19"/>
      <c r="G422" s="19"/>
      <c r="H422" s="81"/>
      <c r="I422" s="81"/>
    </row>
    <row r="423" spans="1:9" s="4" customFormat="1" ht="15.75" hidden="1">
      <c r="A423" s="20"/>
      <c r="B423" s="1376" t="s">
        <v>4621</v>
      </c>
      <c r="C423" s="1315"/>
      <c r="D423" s="1315"/>
      <c r="E423" s="1315"/>
      <c r="F423" s="1315"/>
      <c r="G423" s="1315"/>
      <c r="H423" s="81"/>
      <c r="I423" s="81"/>
    </row>
    <row r="424" spans="1:9" s="4" customFormat="1" ht="40.15" hidden="1" customHeight="1">
      <c r="A424" s="102" t="s">
        <v>4390</v>
      </c>
      <c r="B424" s="1305" t="s">
        <v>50</v>
      </c>
      <c r="C424" s="1306"/>
      <c r="D424" s="1306"/>
      <c r="E424" s="1306"/>
      <c r="F424" s="1306"/>
      <c r="G424" s="1307"/>
      <c r="H424" s="81">
        <f>SUM(D425:D430)</f>
        <v>0</v>
      </c>
      <c r="I424" s="81">
        <f>COUNT(D425:D430)*2</f>
        <v>0</v>
      </c>
    </row>
    <row r="425" spans="1:9" s="4" customFormat="1" ht="47.25" hidden="1">
      <c r="A425" s="20" t="s">
        <v>4391</v>
      </c>
      <c r="B425" s="92" t="s">
        <v>1061</v>
      </c>
      <c r="C425" s="92"/>
      <c r="D425" s="19"/>
      <c r="E425" s="21"/>
      <c r="F425" s="19"/>
      <c r="G425" s="19"/>
      <c r="H425" s="81"/>
      <c r="I425" s="81"/>
    </row>
    <row r="426" spans="1:9" s="4" customFormat="1" ht="63" hidden="1">
      <c r="A426" s="20" t="s">
        <v>1062</v>
      </c>
      <c r="B426" s="92" t="s">
        <v>1063</v>
      </c>
      <c r="C426" s="19"/>
      <c r="D426" s="19"/>
      <c r="E426" s="21"/>
      <c r="F426" s="19"/>
      <c r="G426" s="19"/>
      <c r="H426" s="81"/>
      <c r="I426" s="81"/>
    </row>
    <row r="427" spans="1:9" s="4" customFormat="1" ht="47.25" hidden="1">
      <c r="A427" s="20" t="s">
        <v>1064</v>
      </c>
      <c r="B427" s="92" t="s">
        <v>1065</v>
      </c>
      <c r="C427" s="19"/>
      <c r="D427" s="19"/>
      <c r="E427" s="21"/>
      <c r="F427" s="19"/>
      <c r="G427" s="19"/>
      <c r="H427" s="81"/>
      <c r="I427" s="81"/>
    </row>
    <row r="428" spans="1:9" s="4" customFormat="1" ht="63" hidden="1">
      <c r="A428" s="20" t="s">
        <v>1066</v>
      </c>
      <c r="B428" s="92" t="s">
        <v>1067</v>
      </c>
      <c r="C428" s="19"/>
      <c r="D428" s="19"/>
      <c r="E428" s="21"/>
      <c r="F428" s="19"/>
      <c r="G428" s="19"/>
      <c r="H428" s="81"/>
      <c r="I428" s="81"/>
    </row>
    <row r="429" spans="1:9" s="4" customFormat="1" ht="47.25" hidden="1">
      <c r="A429" s="20" t="s">
        <v>1068</v>
      </c>
      <c r="B429" s="92" t="s">
        <v>1069</v>
      </c>
      <c r="C429" s="19"/>
      <c r="D429" s="19"/>
      <c r="E429" s="21"/>
      <c r="F429" s="19"/>
      <c r="G429" s="19"/>
      <c r="H429" s="81"/>
      <c r="I429" s="81"/>
    </row>
    <row r="430" spans="1:9" s="4" customFormat="1" ht="45" hidden="1">
      <c r="A430" s="20" t="s">
        <v>1070</v>
      </c>
      <c r="B430" s="23" t="s">
        <v>1071</v>
      </c>
      <c r="C430" s="19"/>
      <c r="D430" s="19"/>
      <c r="E430" s="21"/>
      <c r="F430" s="19"/>
      <c r="G430" s="19"/>
      <c r="H430" s="81"/>
      <c r="I430" s="81"/>
    </row>
    <row r="431" spans="1:9" s="4" customFormat="1" ht="40.15" hidden="1" customHeight="1">
      <c r="A431" s="137" t="s">
        <v>49</v>
      </c>
      <c r="B431" s="1305" t="s">
        <v>48</v>
      </c>
      <c r="C431" s="1306"/>
      <c r="D431" s="1306"/>
      <c r="E431" s="1306"/>
      <c r="F431" s="1306"/>
      <c r="G431" s="1307"/>
      <c r="H431" s="81">
        <f>SUM(D432:D442)</f>
        <v>0</v>
      </c>
      <c r="I431" s="81">
        <f>COUNT(D432:D442)*2</f>
        <v>0</v>
      </c>
    </row>
    <row r="432" spans="1:9" s="4" customFormat="1" ht="40.15" hidden="1" customHeight="1">
      <c r="A432" s="20" t="s">
        <v>1072</v>
      </c>
      <c r="B432" s="16" t="s">
        <v>1964</v>
      </c>
      <c r="C432" s="21"/>
      <c r="D432" s="21"/>
      <c r="E432" s="21"/>
      <c r="F432" s="21"/>
      <c r="G432" s="388"/>
      <c r="H432" s="81"/>
      <c r="I432" s="81"/>
    </row>
    <row r="433" spans="1:9" s="4" customFormat="1" ht="40.15" hidden="1" customHeight="1">
      <c r="A433" s="20" t="s">
        <v>1073</v>
      </c>
      <c r="B433" s="16" t="s">
        <v>1975</v>
      </c>
      <c r="C433" s="21"/>
      <c r="D433" s="21"/>
      <c r="E433" s="21"/>
      <c r="F433" s="21"/>
      <c r="G433" s="388"/>
      <c r="H433" s="81"/>
      <c r="I433" s="81"/>
    </row>
    <row r="434" spans="1:9" s="4" customFormat="1" ht="40.15" hidden="1" customHeight="1">
      <c r="A434" s="20" t="s">
        <v>1075</v>
      </c>
      <c r="B434" s="147" t="s">
        <v>1985</v>
      </c>
      <c r="C434" s="21"/>
      <c r="D434" s="21"/>
      <c r="E434" s="21"/>
      <c r="F434" s="21"/>
      <c r="G434" s="388"/>
      <c r="H434" s="81"/>
      <c r="I434" s="81"/>
    </row>
    <row r="435" spans="1:9" s="4" customFormat="1" ht="40.15" hidden="1" customHeight="1">
      <c r="A435" s="20" t="s">
        <v>1076</v>
      </c>
      <c r="B435" s="16" t="s">
        <v>1074</v>
      </c>
      <c r="C435" s="21"/>
      <c r="D435" s="21"/>
      <c r="E435" s="21"/>
      <c r="F435" s="21"/>
      <c r="G435" s="388"/>
      <c r="H435" s="81"/>
      <c r="I435" s="81"/>
    </row>
    <row r="436" spans="1:9" s="4" customFormat="1" ht="40.15" hidden="1" customHeight="1">
      <c r="A436" s="20" t="s">
        <v>1995</v>
      </c>
      <c r="B436" s="16" t="s">
        <v>1996</v>
      </c>
      <c r="C436" s="21"/>
      <c r="D436" s="21"/>
      <c r="E436" s="21"/>
      <c r="F436" s="21"/>
      <c r="G436" s="388"/>
      <c r="H436" s="81"/>
      <c r="I436" s="81"/>
    </row>
    <row r="437" spans="1:9" s="4" customFormat="1" ht="40.15" hidden="1" customHeight="1">
      <c r="A437" s="20" t="s">
        <v>2001</v>
      </c>
      <c r="B437" s="16" t="s">
        <v>2002</v>
      </c>
      <c r="C437" s="21"/>
      <c r="D437" s="21"/>
      <c r="E437" s="21"/>
      <c r="F437" s="21"/>
      <c r="G437" s="388"/>
      <c r="H437" s="81"/>
      <c r="I437" s="81"/>
    </row>
    <row r="438" spans="1:9" s="4" customFormat="1" ht="40.15" hidden="1" customHeight="1">
      <c r="A438" s="20" t="s">
        <v>2013</v>
      </c>
      <c r="B438" s="16" t="s">
        <v>2014</v>
      </c>
      <c r="C438" s="21"/>
      <c r="D438" s="21"/>
      <c r="E438" s="21"/>
      <c r="F438" s="21"/>
      <c r="G438" s="388"/>
      <c r="H438" s="81"/>
      <c r="I438" s="81"/>
    </row>
    <row r="439" spans="1:9" s="4" customFormat="1" ht="40.15" hidden="1" customHeight="1">
      <c r="A439" s="20" t="s">
        <v>2018</v>
      </c>
      <c r="B439" s="16" t="s">
        <v>2019</v>
      </c>
      <c r="C439" s="21"/>
      <c r="D439" s="21"/>
      <c r="E439" s="21"/>
      <c r="F439" s="21"/>
      <c r="G439" s="388"/>
      <c r="H439" s="81"/>
      <c r="I439" s="81"/>
    </row>
    <row r="440" spans="1:9" s="4" customFormat="1" ht="30" hidden="1">
      <c r="A440" s="20" t="s">
        <v>2026</v>
      </c>
      <c r="B440" s="16" t="s">
        <v>2027</v>
      </c>
      <c r="C440" s="21"/>
      <c r="D440" s="21"/>
      <c r="E440" s="21"/>
      <c r="F440" s="21"/>
      <c r="G440" s="388"/>
      <c r="H440" s="81"/>
      <c r="I440" s="81"/>
    </row>
    <row r="441" spans="1:9" s="4" customFormat="1" ht="45" hidden="1">
      <c r="A441" s="20" t="s">
        <v>2030</v>
      </c>
      <c r="B441" s="16" t="s">
        <v>2031</v>
      </c>
      <c r="C441" s="21"/>
      <c r="D441" s="21"/>
      <c r="E441" s="21"/>
      <c r="F441" s="21"/>
      <c r="G441" s="388"/>
      <c r="H441" s="81"/>
      <c r="I441" s="81"/>
    </row>
    <row r="442" spans="1:9" s="4" customFormat="1" ht="45" hidden="1">
      <c r="A442" s="20" t="s">
        <v>2038</v>
      </c>
      <c r="B442" s="16" t="s">
        <v>2039</v>
      </c>
      <c r="C442" s="21"/>
      <c r="D442" s="21"/>
      <c r="E442" s="21"/>
      <c r="F442" s="21"/>
      <c r="G442" s="388"/>
      <c r="H442" s="81"/>
      <c r="I442" s="81"/>
    </row>
    <row r="443" spans="1:9" s="4" customFormat="1" ht="40.15" hidden="1" customHeight="1">
      <c r="A443" s="137" t="s">
        <v>47</v>
      </c>
      <c r="B443" s="1305" t="s">
        <v>46</v>
      </c>
      <c r="C443" s="1306"/>
      <c r="D443" s="1306"/>
      <c r="E443" s="1306"/>
      <c r="F443" s="1306"/>
      <c r="G443" s="1307"/>
      <c r="H443" s="81">
        <f>SUM(D444:D449)</f>
        <v>0</v>
      </c>
      <c r="I443" s="81">
        <f>COUNT(D444:D449)*2</f>
        <v>0</v>
      </c>
    </row>
    <row r="444" spans="1:9" s="4" customFormat="1" ht="60" hidden="1">
      <c r="A444" s="20" t="s">
        <v>1077</v>
      </c>
      <c r="B444" s="16" t="s">
        <v>2043</v>
      </c>
      <c r="C444" s="19"/>
      <c r="D444" s="19"/>
      <c r="E444" s="21"/>
      <c r="F444" s="19"/>
      <c r="G444" s="388"/>
      <c r="H444" s="81"/>
      <c r="I444" s="81"/>
    </row>
    <row r="445" spans="1:9" s="4" customFormat="1" ht="60" hidden="1">
      <c r="A445" s="20" t="s">
        <v>1078</v>
      </c>
      <c r="B445" s="16" t="s">
        <v>2052</v>
      </c>
      <c r="C445" s="19"/>
      <c r="D445" s="19"/>
      <c r="E445" s="21"/>
      <c r="F445" s="19"/>
      <c r="G445" s="388"/>
      <c r="H445" s="81"/>
      <c r="I445" s="81"/>
    </row>
    <row r="446" spans="1:9" s="4" customFormat="1" ht="45" hidden="1">
      <c r="A446" s="20" t="s">
        <v>1079</v>
      </c>
      <c r="B446" s="16" t="s">
        <v>2055</v>
      </c>
      <c r="C446" s="19"/>
      <c r="D446" s="19"/>
      <c r="E446" s="21"/>
      <c r="F446" s="19"/>
      <c r="G446" s="388"/>
      <c r="H446" s="81"/>
      <c r="I446" s="81"/>
    </row>
    <row r="447" spans="1:9" s="4" customFormat="1" ht="45" hidden="1">
      <c r="A447" s="20" t="s">
        <v>1080</v>
      </c>
      <c r="B447" s="16" t="s">
        <v>2061</v>
      </c>
      <c r="C447" s="19"/>
      <c r="D447" s="19"/>
      <c r="E447" s="21"/>
      <c r="F447" s="19"/>
      <c r="G447" s="388"/>
      <c r="H447" s="81"/>
      <c r="I447" s="81"/>
    </row>
    <row r="448" spans="1:9" s="4" customFormat="1" ht="45" hidden="1">
      <c r="A448" s="20" t="s">
        <v>1081</v>
      </c>
      <c r="B448" s="16" t="s">
        <v>6096</v>
      </c>
      <c r="C448" s="19"/>
      <c r="D448" s="19"/>
      <c r="E448" s="21"/>
      <c r="F448" s="19"/>
      <c r="G448" s="388"/>
      <c r="H448" s="81"/>
      <c r="I448" s="81"/>
    </row>
    <row r="449" spans="1:9" s="4" customFormat="1" ht="47.25" hidden="1">
      <c r="A449" s="20" t="s">
        <v>6094</v>
      </c>
      <c r="B449" s="94" t="s">
        <v>1082</v>
      </c>
      <c r="C449" s="19"/>
      <c r="D449" s="19"/>
      <c r="E449" s="21"/>
      <c r="F449" s="19"/>
      <c r="G449" s="388"/>
      <c r="H449" s="81"/>
      <c r="I449" s="81"/>
    </row>
    <row r="450" spans="1:9" s="4" customFormat="1" ht="40.15" hidden="1" customHeight="1">
      <c r="A450" s="137" t="s">
        <v>45</v>
      </c>
      <c r="B450" s="1298" t="s">
        <v>44</v>
      </c>
      <c r="C450" s="1299"/>
      <c r="D450" s="1299"/>
      <c r="E450" s="1299"/>
      <c r="F450" s="1299"/>
      <c r="G450" s="1300"/>
      <c r="H450" s="81">
        <f>SUM(D451:D460)</f>
        <v>0</v>
      </c>
      <c r="I450" s="81">
        <f>COUNT(D451:D460)*2</f>
        <v>0</v>
      </c>
    </row>
    <row r="451" spans="1:9" s="4" customFormat="1" ht="31.5" hidden="1">
      <c r="A451" s="20" t="s">
        <v>1083</v>
      </c>
      <c r="B451" s="92" t="s">
        <v>1084</v>
      </c>
      <c r="C451" s="19"/>
      <c r="D451" s="19"/>
      <c r="E451" s="21"/>
      <c r="F451" s="19"/>
      <c r="G451" s="19"/>
      <c r="H451" s="81"/>
      <c r="I451" s="81"/>
    </row>
    <row r="452" spans="1:9" s="4" customFormat="1" ht="60" hidden="1">
      <c r="A452" s="20" t="s">
        <v>1085</v>
      </c>
      <c r="B452" s="23" t="s">
        <v>1086</v>
      </c>
      <c r="C452" s="19"/>
      <c r="D452" s="19"/>
      <c r="E452" s="21"/>
      <c r="F452" s="19"/>
      <c r="G452" s="19"/>
      <c r="H452" s="81"/>
      <c r="I452" s="81"/>
    </row>
    <row r="453" spans="1:9" s="4" customFormat="1" ht="31.5" hidden="1">
      <c r="A453" s="20" t="s">
        <v>1087</v>
      </c>
      <c r="B453" s="92" t="s">
        <v>1088</v>
      </c>
      <c r="C453" s="19"/>
      <c r="D453" s="19"/>
      <c r="E453" s="21"/>
      <c r="F453" s="19"/>
      <c r="G453" s="19"/>
      <c r="H453" s="81"/>
      <c r="I453" s="81"/>
    </row>
    <row r="454" spans="1:9" s="4" customFormat="1" ht="31.5" hidden="1">
      <c r="A454" s="20" t="s">
        <v>1089</v>
      </c>
      <c r="B454" s="92" t="s">
        <v>6097</v>
      </c>
      <c r="C454" s="19"/>
      <c r="D454" s="19"/>
      <c r="E454" s="21"/>
      <c r="F454" s="19"/>
      <c r="G454" s="19"/>
      <c r="H454" s="81"/>
      <c r="I454" s="81"/>
    </row>
    <row r="455" spans="1:9" s="4" customFormat="1" ht="31.5" hidden="1">
      <c r="A455" s="20" t="s">
        <v>1090</v>
      </c>
      <c r="B455" s="92" t="s">
        <v>6098</v>
      </c>
      <c r="C455" s="19"/>
      <c r="D455" s="19"/>
      <c r="E455" s="21"/>
      <c r="F455" s="19"/>
      <c r="G455" s="19"/>
      <c r="H455" s="81"/>
      <c r="I455" s="81"/>
    </row>
    <row r="456" spans="1:9" s="4" customFormat="1" ht="31.5" hidden="1">
      <c r="A456" s="20" t="s">
        <v>1092</v>
      </c>
      <c r="B456" s="12" t="s">
        <v>6099</v>
      </c>
      <c r="C456" s="19"/>
      <c r="D456" s="19"/>
      <c r="E456" s="21"/>
      <c r="F456" s="19"/>
      <c r="G456" s="19"/>
      <c r="H456" s="81"/>
      <c r="I456" s="81"/>
    </row>
    <row r="457" spans="1:9" s="4" customFormat="1" ht="47.25" hidden="1">
      <c r="A457" s="20" t="s">
        <v>1094</v>
      </c>
      <c r="B457" s="92" t="s">
        <v>1091</v>
      </c>
      <c r="C457" s="19"/>
      <c r="D457" s="19"/>
      <c r="E457" s="21"/>
      <c r="F457" s="19"/>
      <c r="G457" s="19"/>
      <c r="H457" s="81"/>
      <c r="I457" s="81"/>
    </row>
    <row r="458" spans="1:9" s="4" customFormat="1" ht="47.25" hidden="1">
      <c r="A458" s="20" t="s">
        <v>3403</v>
      </c>
      <c r="B458" s="92" t="s">
        <v>1093</v>
      </c>
      <c r="C458" s="19"/>
      <c r="D458" s="19"/>
      <c r="E458" s="21"/>
      <c r="F458" s="19"/>
      <c r="G458" s="19"/>
      <c r="H458" s="81"/>
      <c r="I458" s="81"/>
    </row>
    <row r="459" spans="1:9" s="4" customFormat="1" ht="31.5" hidden="1">
      <c r="A459" s="20" t="s">
        <v>3404</v>
      </c>
      <c r="B459" s="92" t="s">
        <v>1095</v>
      </c>
      <c r="C459" s="19"/>
      <c r="D459" s="19"/>
      <c r="E459" s="21"/>
      <c r="F459" s="19"/>
      <c r="G459" s="19"/>
      <c r="H459" s="81"/>
      <c r="I459" s="81"/>
    </row>
    <row r="460" spans="1:9" s="4" customFormat="1" ht="47.25" hidden="1">
      <c r="A460" s="20" t="s">
        <v>3405</v>
      </c>
      <c r="B460" s="12" t="s">
        <v>6102</v>
      </c>
      <c r="C460" s="19"/>
      <c r="D460" s="19"/>
      <c r="E460" s="21"/>
      <c r="F460" s="19"/>
      <c r="G460" s="19"/>
      <c r="H460" s="81"/>
      <c r="I460" s="81"/>
    </row>
    <row r="461" spans="1:9" s="4" customFormat="1" ht="40.15" hidden="1" customHeight="1">
      <c r="A461" s="137" t="s">
        <v>43</v>
      </c>
      <c r="B461" s="1305" t="s">
        <v>42</v>
      </c>
      <c r="C461" s="1306"/>
      <c r="D461" s="1306"/>
      <c r="E461" s="1306"/>
      <c r="F461" s="1306"/>
      <c r="G461" s="1307"/>
      <c r="H461" s="81">
        <f>SUM(D462:D467)</f>
        <v>0</v>
      </c>
      <c r="I461" s="81">
        <f>COUNT(D462:D467)*2</f>
        <v>0</v>
      </c>
    </row>
    <row r="462" spans="1:9" s="4" customFormat="1" ht="31.5" hidden="1">
      <c r="A462" s="20" t="s">
        <v>1096</v>
      </c>
      <c r="B462" s="92" t="s">
        <v>1097</v>
      </c>
      <c r="C462" s="19"/>
      <c r="D462" s="19"/>
      <c r="E462" s="21"/>
      <c r="F462" s="19"/>
      <c r="G462" s="19"/>
      <c r="H462" s="81"/>
      <c r="I462" s="81"/>
    </row>
    <row r="463" spans="1:9" s="4" customFormat="1" ht="31.5" hidden="1">
      <c r="A463" s="20" t="s">
        <v>1098</v>
      </c>
      <c r="B463" s="92" t="s">
        <v>1099</v>
      </c>
      <c r="C463" s="19"/>
      <c r="D463" s="19"/>
      <c r="E463" s="21"/>
      <c r="F463" s="19"/>
      <c r="G463" s="19"/>
      <c r="H463" s="81"/>
      <c r="I463" s="81"/>
    </row>
    <row r="464" spans="1:9" s="4" customFormat="1" ht="31.5" hidden="1">
      <c r="A464" s="20" t="s">
        <v>1100</v>
      </c>
      <c r="B464" s="92" t="s">
        <v>1101</v>
      </c>
      <c r="C464" s="19"/>
      <c r="D464" s="19"/>
      <c r="E464" s="21"/>
      <c r="F464" s="19"/>
      <c r="G464" s="19"/>
      <c r="H464" s="81"/>
      <c r="I464" s="81"/>
    </row>
    <row r="465" spans="1:9" s="4" customFormat="1" ht="31.5" hidden="1">
      <c r="A465" s="20" t="s">
        <v>1102</v>
      </c>
      <c r="B465" s="92" t="s">
        <v>1103</v>
      </c>
      <c r="C465" s="19"/>
      <c r="D465" s="19"/>
      <c r="E465" s="21"/>
      <c r="F465" s="19"/>
      <c r="G465" s="19"/>
      <c r="H465" s="81"/>
      <c r="I465" s="81"/>
    </row>
    <row r="466" spans="1:9" s="4" customFormat="1" ht="31.5" hidden="1">
      <c r="A466" s="20" t="s">
        <v>1104</v>
      </c>
      <c r="B466" s="92" t="s">
        <v>1105</v>
      </c>
      <c r="C466" s="19"/>
      <c r="D466" s="19"/>
      <c r="E466" s="21"/>
      <c r="F466" s="19"/>
      <c r="G466" s="19"/>
      <c r="H466" s="81"/>
      <c r="I466" s="81"/>
    </row>
    <row r="467" spans="1:9" s="4" customFormat="1" ht="31.5" hidden="1">
      <c r="A467" s="20" t="s">
        <v>1106</v>
      </c>
      <c r="B467" s="92" t="s">
        <v>1107</v>
      </c>
      <c r="C467" s="19"/>
      <c r="D467" s="19"/>
      <c r="E467" s="21"/>
      <c r="F467" s="19"/>
      <c r="G467" s="19"/>
      <c r="H467" s="81"/>
      <c r="I467" s="81"/>
    </row>
    <row r="468" spans="1:9" s="4" customFormat="1" ht="40.15" hidden="1" customHeight="1">
      <c r="A468" s="137" t="s">
        <v>41</v>
      </c>
      <c r="B468" s="1305" t="s">
        <v>40</v>
      </c>
      <c r="C468" s="1306"/>
      <c r="D468" s="1306"/>
      <c r="E468" s="1306"/>
      <c r="F468" s="1306"/>
      <c r="G468" s="1307"/>
      <c r="H468" s="81">
        <f>SUM(D469:D472)</f>
        <v>0</v>
      </c>
      <c r="I468" s="81">
        <f>COUNT(D469:D472)*2</f>
        <v>0</v>
      </c>
    </row>
    <row r="469" spans="1:9" s="4" customFormat="1" ht="31.5" hidden="1">
      <c r="A469" s="20" t="s">
        <v>1108</v>
      </c>
      <c r="B469" s="92" t="s">
        <v>1109</v>
      </c>
      <c r="C469" s="19"/>
      <c r="D469" s="19"/>
      <c r="E469" s="21"/>
      <c r="F469" s="19"/>
      <c r="G469" s="19"/>
      <c r="H469" s="81"/>
      <c r="I469" s="81"/>
    </row>
    <row r="470" spans="1:9" s="4" customFormat="1" ht="31.5" hidden="1">
      <c r="A470" s="20" t="s">
        <v>1110</v>
      </c>
      <c r="B470" s="92" t="s">
        <v>1111</v>
      </c>
      <c r="C470" s="19"/>
      <c r="D470" s="19"/>
      <c r="E470" s="21"/>
      <c r="F470" s="19"/>
      <c r="G470" s="19"/>
      <c r="H470" s="81"/>
      <c r="I470" s="81"/>
    </row>
    <row r="471" spans="1:9" s="4" customFormat="1" ht="31.5" hidden="1">
      <c r="A471" s="20" t="s">
        <v>1112</v>
      </c>
      <c r="B471" s="92" t="s">
        <v>1113</v>
      </c>
      <c r="C471" s="19"/>
      <c r="D471" s="19"/>
      <c r="E471" s="21"/>
      <c r="F471" s="19"/>
      <c r="G471" s="19"/>
      <c r="H471" s="81"/>
      <c r="I471" s="81"/>
    </row>
    <row r="472" spans="1:9" s="4" customFormat="1" ht="31.5" hidden="1">
      <c r="A472" s="20" t="s">
        <v>1114</v>
      </c>
      <c r="B472" s="92" t="s">
        <v>1115</v>
      </c>
      <c r="C472" s="19"/>
      <c r="D472" s="19"/>
      <c r="E472" s="21"/>
      <c r="F472" s="19"/>
      <c r="G472" s="19"/>
      <c r="H472" s="81"/>
      <c r="I472" s="81"/>
    </row>
    <row r="473" spans="1:9" s="4" customFormat="1" ht="41.25" hidden="1" customHeight="1">
      <c r="A473" s="20"/>
      <c r="B473" s="1314" t="s">
        <v>6403</v>
      </c>
      <c r="C473" s="1315"/>
      <c r="D473" s="1315"/>
      <c r="E473" s="1315"/>
      <c r="F473" s="1315"/>
      <c r="G473" s="1315"/>
      <c r="H473" s="81"/>
      <c r="I473" s="81"/>
    </row>
    <row r="474" spans="1:9" s="4" customFormat="1" ht="40.15" hidden="1" customHeight="1">
      <c r="A474" s="137" t="s">
        <v>39</v>
      </c>
      <c r="B474" s="1305" t="s">
        <v>38</v>
      </c>
      <c r="C474" s="1306"/>
      <c r="D474" s="1306"/>
      <c r="E474" s="1306"/>
      <c r="F474" s="1306"/>
      <c r="G474" s="1307"/>
      <c r="H474" s="81">
        <f>SUM(D475:D484)</f>
        <v>0</v>
      </c>
      <c r="I474" s="81">
        <f>COUNT(D475:D484)*2</f>
        <v>0</v>
      </c>
    </row>
    <row r="475" spans="1:9" s="4" customFormat="1" ht="47.25" hidden="1">
      <c r="A475" s="20" t="s">
        <v>1116</v>
      </c>
      <c r="B475" s="92" t="s">
        <v>1117</v>
      </c>
      <c r="C475" s="19"/>
      <c r="D475" s="19"/>
      <c r="E475" s="21"/>
      <c r="F475" s="19"/>
      <c r="G475" s="19"/>
      <c r="H475" s="81"/>
      <c r="I475" s="81"/>
    </row>
    <row r="476" spans="1:9" s="4" customFormat="1" ht="47.25" hidden="1">
      <c r="A476" s="20" t="s">
        <v>1118</v>
      </c>
      <c r="B476" s="92" t="s">
        <v>1119</v>
      </c>
      <c r="C476" s="19"/>
      <c r="D476" s="19"/>
      <c r="E476" s="21"/>
      <c r="F476" s="19"/>
      <c r="G476" s="19"/>
      <c r="H476" s="81"/>
      <c r="I476" s="81"/>
    </row>
    <row r="477" spans="1:9" s="4" customFormat="1" ht="47.25" hidden="1">
      <c r="A477" s="20" t="s">
        <v>1120</v>
      </c>
      <c r="B477" s="92" t="s">
        <v>1121</v>
      </c>
      <c r="C477" s="19"/>
      <c r="D477" s="19"/>
      <c r="E477" s="21"/>
      <c r="F477" s="19"/>
      <c r="G477" s="19"/>
      <c r="H477" s="81"/>
      <c r="I477" s="81"/>
    </row>
    <row r="478" spans="1:9" s="4" customFormat="1" ht="47.25" hidden="1">
      <c r="A478" s="20" t="s">
        <v>1122</v>
      </c>
      <c r="B478" s="92" t="s">
        <v>1123</v>
      </c>
      <c r="C478" s="19"/>
      <c r="D478" s="19"/>
      <c r="E478" s="21"/>
      <c r="F478" s="19"/>
      <c r="G478" s="19"/>
      <c r="H478" s="81"/>
      <c r="I478" s="81"/>
    </row>
    <row r="479" spans="1:9" s="4" customFormat="1" ht="47.25" hidden="1">
      <c r="A479" s="20" t="s">
        <v>1124</v>
      </c>
      <c r="B479" s="92" t="s">
        <v>1125</v>
      </c>
      <c r="C479" s="19"/>
      <c r="D479" s="19"/>
      <c r="E479" s="21"/>
      <c r="F479" s="19"/>
      <c r="G479" s="19"/>
      <c r="H479" s="81"/>
      <c r="I479" s="81"/>
    </row>
    <row r="480" spans="1:9" s="4" customFormat="1" ht="31.5" hidden="1">
      <c r="A480" s="20" t="s">
        <v>1126</v>
      </c>
      <c r="B480" s="92" t="s">
        <v>1127</v>
      </c>
      <c r="C480" s="19"/>
      <c r="D480" s="19"/>
      <c r="E480" s="21"/>
      <c r="F480" s="19"/>
      <c r="G480" s="19"/>
      <c r="H480" s="81"/>
      <c r="I480" s="81"/>
    </row>
    <row r="481" spans="1:12" ht="47.25" hidden="1">
      <c r="A481" s="20" t="s">
        <v>1128</v>
      </c>
      <c r="B481" s="92" t="s">
        <v>1129</v>
      </c>
      <c r="C481" s="19"/>
      <c r="D481" s="19"/>
      <c r="E481" s="21"/>
      <c r="F481" s="19"/>
      <c r="G481" s="19"/>
      <c r="H481" s="81"/>
      <c r="I481" s="81"/>
      <c r="J481" s="4"/>
      <c r="K481" s="4"/>
      <c r="L481" s="4"/>
    </row>
    <row r="482" spans="1:12" ht="78.75" hidden="1">
      <c r="A482" s="20" t="s">
        <v>1130</v>
      </c>
      <c r="B482" s="92" t="s">
        <v>1131</v>
      </c>
      <c r="C482" s="19"/>
      <c r="D482" s="19"/>
      <c r="E482" s="21"/>
      <c r="F482" s="19"/>
      <c r="G482" s="19"/>
      <c r="H482" s="81"/>
      <c r="I482" s="81"/>
      <c r="J482" s="4"/>
      <c r="K482" s="4"/>
      <c r="L482" s="4"/>
    </row>
    <row r="483" spans="1:12" ht="31.5" hidden="1">
      <c r="A483" s="20" t="s">
        <v>1132</v>
      </c>
      <c r="B483" s="92" t="s">
        <v>1133</v>
      </c>
      <c r="C483" s="19"/>
      <c r="D483" s="19"/>
      <c r="E483" s="21"/>
      <c r="F483" s="19"/>
      <c r="G483" s="19"/>
      <c r="H483" s="81"/>
      <c r="I483" s="81"/>
      <c r="J483" s="4"/>
      <c r="K483" s="4"/>
      <c r="L483" s="4"/>
    </row>
    <row r="484" spans="1:12" ht="47.25" hidden="1">
      <c r="A484" s="20" t="s">
        <v>1134</v>
      </c>
      <c r="B484" s="92" t="s">
        <v>1135</v>
      </c>
      <c r="C484" s="19"/>
      <c r="D484" s="19"/>
      <c r="E484" s="21"/>
      <c r="F484" s="19"/>
      <c r="G484" s="19"/>
      <c r="H484" s="81"/>
      <c r="I484" s="81"/>
      <c r="J484" s="4"/>
      <c r="K484" s="4"/>
      <c r="L484" s="4"/>
    </row>
    <row r="485" spans="1:12" ht="21">
      <c r="A485" s="343" t="s">
        <v>336</v>
      </c>
      <c r="B485" s="1664" t="s">
        <v>1136</v>
      </c>
      <c r="C485" s="1665"/>
      <c r="D485" s="1665"/>
      <c r="E485" s="1665"/>
      <c r="F485" s="1665"/>
      <c r="G485" s="1666"/>
      <c r="H485" s="22">
        <f>H486+H494+H506+H512+H519+H530</f>
        <v>23</v>
      </c>
      <c r="I485" s="22">
        <f>I486+I494+I506+I512+I519+I530</f>
        <v>46</v>
      </c>
    </row>
    <row r="486" spans="1:12" ht="40.15" customHeight="1">
      <c r="A486" s="1035" t="s">
        <v>37</v>
      </c>
      <c r="B486" s="1305" t="s">
        <v>36</v>
      </c>
      <c r="C486" s="1306"/>
      <c r="D486" s="1306"/>
      <c r="E486" s="1306"/>
      <c r="F486" s="1306"/>
      <c r="G486" s="1307"/>
      <c r="H486" s="22">
        <f>SUM(D487:D493)</f>
        <v>1</v>
      </c>
      <c r="I486" s="22">
        <f>COUNT(D487:D493)*2</f>
        <v>2</v>
      </c>
    </row>
    <row r="487" spans="1:12" ht="31.5" hidden="1">
      <c r="A487" s="67" t="s">
        <v>1137</v>
      </c>
      <c r="B487" s="92" t="s">
        <v>1138</v>
      </c>
      <c r="C487" s="584"/>
      <c r="D487" s="584"/>
      <c r="E487" s="15"/>
      <c r="F487" s="584"/>
      <c r="G487" s="584"/>
      <c r="H487" s="81"/>
      <c r="I487" s="81"/>
      <c r="J487" s="4"/>
      <c r="K487" s="4"/>
      <c r="L487" s="4"/>
    </row>
    <row r="488" spans="1:12" ht="47.25">
      <c r="A488" s="670" t="s">
        <v>2083</v>
      </c>
      <c r="B488" s="92" t="s">
        <v>1140</v>
      </c>
      <c r="C488" s="13" t="s">
        <v>1141</v>
      </c>
      <c r="D488" s="435">
        <v>1</v>
      </c>
      <c r="E488" s="24" t="s">
        <v>540</v>
      </c>
      <c r="F488" s="13" t="s">
        <v>1142</v>
      </c>
      <c r="G488" s="44"/>
    </row>
    <row r="489" spans="1:12" ht="31.5" hidden="1">
      <c r="A489" s="67" t="s">
        <v>1143</v>
      </c>
      <c r="B489" s="92" t="s">
        <v>1144</v>
      </c>
      <c r="C489" s="584"/>
      <c r="D489" s="584"/>
      <c r="E489" s="15"/>
      <c r="F489" s="584"/>
      <c r="G489" s="584"/>
      <c r="H489" s="81"/>
      <c r="I489" s="81"/>
      <c r="J489" s="4"/>
      <c r="K489" s="4"/>
      <c r="L489" s="4"/>
    </row>
    <row r="490" spans="1:12" s="692" customFormat="1" ht="31.5" hidden="1">
      <c r="A490" s="67" t="s">
        <v>1145</v>
      </c>
      <c r="B490" s="636" t="s">
        <v>1146</v>
      </c>
      <c r="C490" s="618" t="s">
        <v>1147</v>
      </c>
      <c r="D490" s="707"/>
      <c r="E490" s="625" t="s">
        <v>540</v>
      </c>
      <c r="F490" s="697" t="s">
        <v>2549</v>
      </c>
      <c r="G490" s="621"/>
      <c r="H490" s="685"/>
      <c r="I490" s="685"/>
    </row>
    <row r="491" spans="1:12" s="692" customFormat="1" ht="15.75" hidden="1">
      <c r="A491" s="67"/>
      <c r="B491" s="636"/>
      <c r="C491" s="618" t="s">
        <v>1149</v>
      </c>
      <c r="D491" s="707"/>
      <c r="E491" s="625" t="s">
        <v>540</v>
      </c>
      <c r="F491" s="625"/>
      <c r="G491" s="621"/>
      <c r="H491" s="685"/>
      <c r="I491" s="685"/>
    </row>
    <row r="492" spans="1:12" s="692" customFormat="1" ht="47.25" hidden="1">
      <c r="A492" s="67" t="s">
        <v>4392</v>
      </c>
      <c r="B492" s="636" t="s">
        <v>1151</v>
      </c>
      <c r="C492" s="708" t="s">
        <v>1152</v>
      </c>
      <c r="D492" s="707"/>
      <c r="E492" s="625" t="s">
        <v>540</v>
      </c>
      <c r="F492" s="615" t="s">
        <v>1153</v>
      </c>
      <c r="G492" s="621"/>
      <c r="H492" s="685"/>
      <c r="I492" s="685"/>
    </row>
    <row r="493" spans="1:12" ht="31.5" hidden="1">
      <c r="A493" s="67" t="s">
        <v>1154</v>
      </c>
      <c r="B493" s="92" t="s">
        <v>1155</v>
      </c>
      <c r="C493" s="584"/>
      <c r="D493" s="584"/>
      <c r="E493" s="15"/>
      <c r="F493" s="584"/>
      <c r="G493" s="584"/>
      <c r="H493" s="81"/>
      <c r="I493" s="81"/>
      <c r="J493" s="4"/>
      <c r="K493" s="4"/>
      <c r="L493" s="4"/>
    </row>
    <row r="494" spans="1:12" ht="40.15" customHeight="1">
      <c r="A494" s="1035" t="s">
        <v>35</v>
      </c>
      <c r="B494" s="1305" t="s">
        <v>34</v>
      </c>
      <c r="C494" s="1306"/>
      <c r="D494" s="1306"/>
      <c r="E494" s="1306"/>
      <c r="F494" s="1306"/>
      <c r="G494" s="1307"/>
      <c r="H494" s="22">
        <f>SUM(D495:D505)</f>
        <v>7</v>
      </c>
      <c r="I494" s="22">
        <f>COUNT(D495:D505)*2</f>
        <v>14</v>
      </c>
    </row>
    <row r="495" spans="1:12" ht="31.5">
      <c r="A495" s="670" t="s">
        <v>1157</v>
      </c>
      <c r="B495" s="92" t="s">
        <v>1158</v>
      </c>
      <c r="C495" s="16" t="s">
        <v>1159</v>
      </c>
      <c r="D495" s="473">
        <v>1</v>
      </c>
      <c r="E495" s="24" t="s">
        <v>341</v>
      </c>
      <c r="F495" s="13" t="s">
        <v>7010</v>
      </c>
      <c r="G495" s="44"/>
    </row>
    <row r="496" spans="1:12" ht="30">
      <c r="A496" s="670" t="s">
        <v>336</v>
      </c>
      <c r="B496" s="92"/>
      <c r="C496" s="16" t="s">
        <v>1161</v>
      </c>
      <c r="D496" s="473">
        <v>1</v>
      </c>
      <c r="E496" s="24" t="s">
        <v>379</v>
      </c>
      <c r="F496" s="13" t="s">
        <v>1162</v>
      </c>
      <c r="G496" s="44"/>
    </row>
    <row r="497" spans="1:9" ht="45">
      <c r="A497" s="670" t="s">
        <v>336</v>
      </c>
      <c r="B497" s="92"/>
      <c r="C497" s="16" t="s">
        <v>1163</v>
      </c>
      <c r="D497" s="473">
        <v>1</v>
      </c>
      <c r="E497" s="24" t="s">
        <v>379</v>
      </c>
      <c r="F497" s="13" t="s">
        <v>1164</v>
      </c>
      <c r="G497" s="44"/>
    </row>
    <row r="498" spans="1:9" s="692" customFormat="1" ht="30" hidden="1">
      <c r="A498" s="67" t="s">
        <v>336</v>
      </c>
      <c r="B498" s="636"/>
      <c r="C498" s="618" t="s">
        <v>2550</v>
      </c>
      <c r="D498" s="696"/>
      <c r="E498" s="625" t="s">
        <v>379</v>
      </c>
      <c r="F498" s="628" t="s">
        <v>1166</v>
      </c>
      <c r="G498" s="621"/>
      <c r="H498" s="685"/>
      <c r="I498" s="685"/>
    </row>
    <row r="499" spans="1:9" s="692" customFormat="1" ht="30" hidden="1">
      <c r="A499" s="67"/>
      <c r="B499" s="636"/>
      <c r="C499" s="618" t="s">
        <v>1167</v>
      </c>
      <c r="D499" s="696"/>
      <c r="E499" s="625" t="s">
        <v>341</v>
      </c>
      <c r="F499" s="628" t="s">
        <v>1168</v>
      </c>
      <c r="G499" s="621"/>
      <c r="H499" s="685"/>
      <c r="I499" s="685"/>
    </row>
    <row r="500" spans="1:9" ht="15.75">
      <c r="A500" s="670"/>
      <c r="B500" s="92"/>
      <c r="C500" s="13" t="s">
        <v>2995</v>
      </c>
      <c r="D500" s="473">
        <v>1</v>
      </c>
      <c r="E500" s="24" t="s">
        <v>341</v>
      </c>
      <c r="F500" s="21"/>
      <c r="G500" s="44"/>
    </row>
    <row r="501" spans="1:9" s="692" customFormat="1" ht="45" hidden="1">
      <c r="A501" s="67"/>
      <c r="B501" s="636"/>
      <c r="C501" s="622" t="s">
        <v>2996</v>
      </c>
      <c r="D501" s="696"/>
      <c r="E501" s="625" t="s">
        <v>341</v>
      </c>
      <c r="F501" s="622"/>
      <c r="G501" s="621"/>
      <c r="H501" s="685"/>
      <c r="I501" s="685"/>
    </row>
    <row r="502" spans="1:9" ht="31.5">
      <c r="A502" s="670" t="s">
        <v>1169</v>
      </c>
      <c r="B502" s="92" t="s">
        <v>1170</v>
      </c>
      <c r="C502" s="16" t="s">
        <v>1171</v>
      </c>
      <c r="D502" s="473">
        <v>1</v>
      </c>
      <c r="E502" s="24" t="s">
        <v>271</v>
      </c>
      <c r="F502" s="13" t="s">
        <v>1172</v>
      </c>
      <c r="G502" s="44"/>
    </row>
    <row r="503" spans="1:9" ht="15.75">
      <c r="A503" s="670" t="s">
        <v>336</v>
      </c>
      <c r="B503" s="92"/>
      <c r="C503" s="16" t="s">
        <v>1173</v>
      </c>
      <c r="D503" s="473">
        <v>1</v>
      </c>
      <c r="E503" s="24" t="s">
        <v>420</v>
      </c>
      <c r="F503" s="24"/>
      <c r="G503" s="44"/>
    </row>
    <row r="504" spans="1:9" s="692" customFormat="1" ht="31.5" hidden="1">
      <c r="A504" s="67" t="s">
        <v>2107</v>
      </c>
      <c r="B504" s="636" t="s">
        <v>1175</v>
      </c>
      <c r="C504" s="618" t="s">
        <v>1176</v>
      </c>
      <c r="D504" s="696"/>
      <c r="E504" s="625" t="s">
        <v>341</v>
      </c>
      <c r="F504" s="625"/>
      <c r="G504" s="621"/>
      <c r="H504" s="685"/>
      <c r="I504" s="685"/>
    </row>
    <row r="505" spans="1:9" ht="31.5">
      <c r="A505" s="670" t="s">
        <v>2107</v>
      </c>
      <c r="B505" s="92" t="s">
        <v>1175</v>
      </c>
      <c r="C505" s="23" t="s">
        <v>2551</v>
      </c>
      <c r="D505" s="473">
        <v>1</v>
      </c>
      <c r="E505" s="24" t="s">
        <v>379</v>
      </c>
      <c r="F505" s="13" t="s">
        <v>7011</v>
      </c>
      <c r="G505" s="298"/>
    </row>
    <row r="506" spans="1:9" ht="40.15" customHeight="1">
      <c r="A506" s="1035" t="s">
        <v>33</v>
      </c>
      <c r="B506" s="1305" t="s">
        <v>32</v>
      </c>
      <c r="C506" s="1306"/>
      <c r="D506" s="1306"/>
      <c r="E506" s="1306"/>
      <c r="F506" s="1306"/>
      <c r="G506" s="1307"/>
      <c r="H506" s="22">
        <f>SUM(D507:D511)</f>
        <v>2</v>
      </c>
      <c r="I506" s="22">
        <f>COUNT(D507:D511)*2</f>
        <v>4</v>
      </c>
    </row>
    <row r="507" spans="1:9" ht="47.25">
      <c r="A507" s="670" t="s">
        <v>1179</v>
      </c>
      <c r="B507" s="165" t="s">
        <v>1180</v>
      </c>
      <c r="C507" s="23" t="s">
        <v>1181</v>
      </c>
      <c r="D507" s="473">
        <v>1</v>
      </c>
      <c r="E507" s="24" t="s">
        <v>379</v>
      </c>
      <c r="F507" s="23" t="s">
        <v>4393</v>
      </c>
      <c r="G507" s="1046"/>
    </row>
    <row r="508" spans="1:9" s="692" customFormat="1" ht="15.75" hidden="1">
      <c r="A508" s="67" t="s">
        <v>336</v>
      </c>
      <c r="B508" s="649"/>
      <c r="C508" s="615" t="s">
        <v>4394</v>
      </c>
      <c r="D508" s="691"/>
      <c r="E508" s="625" t="s">
        <v>379</v>
      </c>
      <c r="F508" s="615" t="s">
        <v>2407</v>
      </c>
      <c r="G508" s="648"/>
      <c r="H508" s="685"/>
      <c r="I508" s="685"/>
    </row>
    <row r="509" spans="1:9" ht="15.75">
      <c r="A509" s="670" t="s">
        <v>336</v>
      </c>
      <c r="B509" s="165"/>
      <c r="C509" s="23" t="s">
        <v>1182</v>
      </c>
      <c r="D509" s="473">
        <v>1</v>
      </c>
      <c r="E509" s="24" t="s">
        <v>379</v>
      </c>
      <c r="F509" s="19"/>
      <c r="G509" s="1046"/>
    </row>
    <row r="510" spans="1:9" s="692" customFormat="1" ht="31.5" hidden="1">
      <c r="A510" s="67" t="s">
        <v>1184</v>
      </c>
      <c r="B510" s="636" t="s">
        <v>1185</v>
      </c>
      <c r="C510" s="697" t="s">
        <v>1186</v>
      </c>
      <c r="D510" s="691"/>
      <c r="E510" s="625" t="s">
        <v>379</v>
      </c>
      <c r="F510" s="709"/>
      <c r="G510" s="648"/>
      <c r="H510" s="685"/>
      <c r="I510" s="685"/>
    </row>
    <row r="511" spans="1:9" s="692" customFormat="1" ht="30" hidden="1">
      <c r="A511" s="67"/>
      <c r="B511" s="636"/>
      <c r="C511" s="697" t="s">
        <v>1187</v>
      </c>
      <c r="D511" s="691"/>
      <c r="E511" s="625" t="s">
        <v>420</v>
      </c>
      <c r="F511" s="709"/>
      <c r="G511" s="648"/>
      <c r="H511" s="685"/>
      <c r="I511" s="685"/>
    </row>
    <row r="512" spans="1:9" ht="40.15" customHeight="1">
      <c r="A512" s="1035" t="s">
        <v>31</v>
      </c>
      <c r="B512" s="1305" t="s">
        <v>30</v>
      </c>
      <c r="C512" s="1306"/>
      <c r="D512" s="1306"/>
      <c r="E512" s="1306"/>
      <c r="F512" s="1306"/>
      <c r="G512" s="1307"/>
      <c r="H512" s="22">
        <f>SUM(D513:D518)</f>
        <v>4</v>
      </c>
      <c r="I512" s="22">
        <f>COUNT(D513:D518)*2</f>
        <v>8</v>
      </c>
    </row>
    <row r="513" spans="1:12" ht="45">
      <c r="A513" s="670" t="s">
        <v>1188</v>
      </c>
      <c r="B513" s="34" t="s">
        <v>1189</v>
      </c>
      <c r="C513" s="13" t="s">
        <v>1190</v>
      </c>
      <c r="D513" s="473">
        <v>1</v>
      </c>
      <c r="E513" s="24" t="s">
        <v>271</v>
      </c>
      <c r="F513" s="34" t="s">
        <v>4395</v>
      </c>
      <c r="G513" s="1046"/>
    </row>
    <row r="514" spans="1:12" ht="60">
      <c r="A514" s="670" t="s">
        <v>336</v>
      </c>
      <c r="B514" s="34"/>
      <c r="C514" s="23" t="s">
        <v>4396</v>
      </c>
      <c r="D514" s="473">
        <v>1</v>
      </c>
      <c r="E514" s="24" t="s">
        <v>271</v>
      </c>
      <c r="F514" s="23" t="s">
        <v>7012</v>
      </c>
      <c r="G514" s="1046"/>
    </row>
    <row r="515" spans="1:12" s="692" customFormat="1" ht="30" hidden="1">
      <c r="A515" s="67"/>
      <c r="B515" s="614"/>
      <c r="C515" s="615" t="s">
        <v>2556</v>
      </c>
      <c r="D515" s="691"/>
      <c r="E515" s="625" t="s">
        <v>271</v>
      </c>
      <c r="F515" s="627" t="s">
        <v>1195</v>
      </c>
      <c r="G515" s="648"/>
      <c r="H515" s="685"/>
      <c r="I515" s="685"/>
    </row>
    <row r="516" spans="1:12" ht="30">
      <c r="A516" s="670"/>
      <c r="B516" s="34"/>
      <c r="C516" s="23" t="s">
        <v>1196</v>
      </c>
      <c r="D516" s="473">
        <v>1</v>
      </c>
      <c r="E516" s="24" t="s">
        <v>271</v>
      </c>
      <c r="F516" s="13" t="s">
        <v>1197</v>
      </c>
      <c r="G516" s="1046"/>
    </row>
    <row r="517" spans="1:12" s="692" customFormat="1" ht="30" hidden="1">
      <c r="A517" s="67"/>
      <c r="B517" s="614"/>
      <c r="C517" s="710" t="s">
        <v>1200</v>
      </c>
      <c r="D517" s="691"/>
      <c r="E517" s="625" t="s">
        <v>271</v>
      </c>
      <c r="F517" s="628"/>
      <c r="G517" s="648"/>
      <c r="H517" s="685"/>
      <c r="I517" s="685"/>
    </row>
    <row r="518" spans="1:12" ht="60">
      <c r="A518" s="670" t="s">
        <v>1201</v>
      </c>
      <c r="B518" s="34" t="s">
        <v>1202</v>
      </c>
      <c r="C518" s="65" t="s">
        <v>4398</v>
      </c>
      <c r="D518" s="473">
        <v>1</v>
      </c>
      <c r="E518" s="24" t="s">
        <v>271</v>
      </c>
      <c r="F518" s="23" t="s">
        <v>4399</v>
      </c>
      <c r="G518" s="1046"/>
    </row>
    <row r="519" spans="1:12" ht="40.15" customHeight="1">
      <c r="A519" s="1035" t="s">
        <v>29</v>
      </c>
      <c r="B519" s="1305" t="s">
        <v>28</v>
      </c>
      <c r="C519" s="1306"/>
      <c r="D519" s="1543"/>
      <c r="E519" s="1306"/>
      <c r="F519" s="1306"/>
      <c r="G519" s="1544"/>
      <c r="H519" s="22">
        <f>SUM(D520:D529)</f>
        <v>1</v>
      </c>
      <c r="I519" s="22">
        <f>COUNT(D520:D529)*2</f>
        <v>2</v>
      </c>
    </row>
    <row r="520" spans="1:12" ht="30" hidden="1">
      <c r="A520" s="67" t="s">
        <v>2146</v>
      </c>
      <c r="B520" s="23" t="s">
        <v>1211</v>
      </c>
      <c r="C520" s="584"/>
      <c r="D520" s="584"/>
      <c r="E520" s="15"/>
      <c r="F520" s="584"/>
      <c r="G520" s="584"/>
      <c r="H520" s="81"/>
      <c r="I520" s="81"/>
      <c r="J520" s="4"/>
      <c r="K520" s="4"/>
      <c r="L520" s="4"/>
    </row>
    <row r="521" spans="1:12" s="692" customFormat="1" ht="45" hidden="1">
      <c r="A521" s="67" t="s">
        <v>1213</v>
      </c>
      <c r="B521" s="614" t="s">
        <v>1214</v>
      </c>
      <c r="C521" s="618" t="s">
        <v>1215</v>
      </c>
      <c r="D521" s="707"/>
      <c r="E521" s="625" t="s">
        <v>379</v>
      </c>
      <c r="F521" s="697" t="s">
        <v>1216</v>
      </c>
      <c r="G521" s="621"/>
      <c r="H521" s="685"/>
      <c r="I521" s="685"/>
    </row>
    <row r="522" spans="1:12" s="692" customFormat="1" ht="30" hidden="1">
      <c r="A522" s="67" t="s">
        <v>336</v>
      </c>
      <c r="B522" s="614"/>
      <c r="C522" s="618" t="s">
        <v>1217</v>
      </c>
      <c r="D522" s="707"/>
      <c r="E522" s="625" t="s">
        <v>379</v>
      </c>
      <c r="F522" s="697" t="s">
        <v>2558</v>
      </c>
      <c r="G522" s="621"/>
      <c r="H522" s="685"/>
      <c r="I522" s="685"/>
    </row>
    <row r="523" spans="1:12" ht="45">
      <c r="A523" s="670" t="s">
        <v>1219</v>
      </c>
      <c r="B523" s="34" t="s">
        <v>1220</v>
      </c>
      <c r="C523" s="16" t="s">
        <v>1221</v>
      </c>
      <c r="D523" s="435">
        <v>1</v>
      </c>
      <c r="E523" s="24" t="s">
        <v>540</v>
      </c>
      <c r="F523" s="24"/>
      <c r="G523" s="44"/>
    </row>
    <row r="524" spans="1:12" s="692" customFormat="1" ht="30" hidden="1">
      <c r="A524" s="67"/>
      <c r="B524" s="614"/>
      <c r="C524" s="618" t="s">
        <v>2156</v>
      </c>
      <c r="D524" s="707"/>
      <c r="E524" s="625" t="s">
        <v>540</v>
      </c>
      <c r="F524" s="625"/>
      <c r="G524" s="621"/>
      <c r="H524" s="685"/>
      <c r="I524" s="685"/>
    </row>
    <row r="525" spans="1:12" s="692" customFormat="1" ht="30" hidden="1">
      <c r="A525" s="67"/>
      <c r="B525" s="614"/>
      <c r="C525" s="615" t="s">
        <v>1223</v>
      </c>
      <c r="D525" s="707"/>
      <c r="E525" s="625" t="s">
        <v>540</v>
      </c>
      <c r="F525" s="625"/>
      <c r="G525" s="621"/>
      <c r="H525" s="685"/>
      <c r="I525" s="685"/>
    </row>
    <row r="526" spans="1:12" s="692" customFormat="1" ht="30" hidden="1">
      <c r="A526" s="67"/>
      <c r="B526" s="614"/>
      <c r="C526" s="618" t="s">
        <v>1224</v>
      </c>
      <c r="D526" s="707"/>
      <c r="E526" s="625" t="s">
        <v>379</v>
      </c>
      <c r="F526" s="697" t="s">
        <v>1225</v>
      </c>
      <c r="G526" s="621"/>
      <c r="H526" s="685"/>
      <c r="I526" s="685"/>
    </row>
    <row r="527" spans="1:12" s="692" customFormat="1" ht="45" hidden="1">
      <c r="A527" s="67"/>
      <c r="B527" s="614"/>
      <c r="C527" s="618" t="s">
        <v>1226</v>
      </c>
      <c r="D527" s="707"/>
      <c r="E527" s="625" t="s">
        <v>379</v>
      </c>
      <c r="F527" s="697" t="s">
        <v>1227</v>
      </c>
      <c r="G527" s="621"/>
      <c r="H527" s="685"/>
      <c r="I527" s="685"/>
    </row>
    <row r="528" spans="1:12" ht="30" hidden="1">
      <c r="A528" s="67" t="s">
        <v>2159</v>
      </c>
      <c r="B528" s="23" t="s">
        <v>1229</v>
      </c>
      <c r="C528" s="584"/>
      <c r="D528" s="584"/>
      <c r="E528" s="15"/>
      <c r="F528" s="584"/>
      <c r="G528" s="584"/>
      <c r="H528" s="81"/>
      <c r="I528" s="81"/>
      <c r="J528" s="4"/>
      <c r="K528" s="4"/>
      <c r="L528" s="4"/>
    </row>
    <row r="529" spans="1:12" ht="30" hidden="1">
      <c r="A529" s="67" t="s">
        <v>1232</v>
      </c>
      <c r="B529" s="23" t="s">
        <v>1233</v>
      </c>
      <c r="C529" s="584"/>
      <c r="D529" s="584"/>
      <c r="E529" s="15"/>
      <c r="F529" s="584"/>
      <c r="G529" s="584"/>
      <c r="H529" s="81"/>
      <c r="I529" s="81"/>
      <c r="J529" s="4"/>
      <c r="K529" s="4"/>
      <c r="L529" s="4"/>
    </row>
    <row r="530" spans="1:12" ht="40.15" customHeight="1">
      <c r="A530" s="1035" t="s">
        <v>27</v>
      </c>
      <c r="B530" s="1305" t="s">
        <v>26</v>
      </c>
      <c r="C530" s="1306"/>
      <c r="D530" s="1306"/>
      <c r="E530" s="1306"/>
      <c r="F530" s="1306"/>
      <c r="G530" s="1307"/>
      <c r="H530" s="22">
        <f>SUM(D531:D544)</f>
        <v>8</v>
      </c>
      <c r="I530" s="22">
        <f>COUNT(D531:D544)*2</f>
        <v>16</v>
      </c>
    </row>
    <row r="531" spans="1:12" ht="31.5">
      <c r="A531" s="670" t="s">
        <v>1234</v>
      </c>
      <c r="B531" s="165" t="s">
        <v>1235</v>
      </c>
      <c r="C531" s="23" t="s">
        <v>3021</v>
      </c>
      <c r="D531" s="473">
        <v>1</v>
      </c>
      <c r="E531" s="24" t="s">
        <v>341</v>
      </c>
      <c r="F531" s="34" t="s">
        <v>3476</v>
      </c>
      <c r="G531" s="44"/>
    </row>
    <row r="532" spans="1:12" ht="30">
      <c r="A532" s="670" t="s">
        <v>336</v>
      </c>
      <c r="B532" s="165"/>
      <c r="C532" s="13" t="s">
        <v>6532</v>
      </c>
      <c r="D532" s="473">
        <v>1</v>
      </c>
      <c r="E532" s="24" t="s">
        <v>341</v>
      </c>
      <c r="F532" s="117"/>
      <c r="G532" s="44"/>
    </row>
    <row r="533" spans="1:12" s="692" customFormat="1" ht="30" hidden="1">
      <c r="A533" s="67" t="s">
        <v>336</v>
      </c>
      <c r="B533" s="649"/>
      <c r="C533" s="615" t="s">
        <v>1236</v>
      </c>
      <c r="D533" s="696"/>
      <c r="E533" s="625" t="s">
        <v>379</v>
      </c>
      <c r="F533" s="709"/>
      <c r="G533" s="621"/>
      <c r="H533" s="685"/>
      <c r="I533" s="685"/>
    </row>
    <row r="534" spans="1:12" s="692" customFormat="1" ht="45" hidden="1">
      <c r="A534" s="67" t="s">
        <v>336</v>
      </c>
      <c r="B534" s="649"/>
      <c r="C534" s="615" t="s">
        <v>1237</v>
      </c>
      <c r="D534" s="696"/>
      <c r="E534" s="625" t="s">
        <v>341</v>
      </c>
      <c r="F534" s="614" t="s">
        <v>3477</v>
      </c>
      <c r="G534" s="621"/>
      <c r="H534" s="685"/>
      <c r="I534" s="685"/>
    </row>
    <row r="535" spans="1:12" ht="30">
      <c r="A535" s="670"/>
      <c r="B535" s="165"/>
      <c r="C535" s="16" t="s">
        <v>1238</v>
      </c>
      <c r="D535" s="473">
        <v>1</v>
      </c>
      <c r="E535" s="24" t="s">
        <v>341</v>
      </c>
      <c r="F535" s="117"/>
      <c r="G535" s="44"/>
    </row>
    <row r="536" spans="1:12" ht="31.5">
      <c r="A536" s="670" t="s">
        <v>1239</v>
      </c>
      <c r="B536" s="165" t="s">
        <v>1240</v>
      </c>
      <c r="C536" s="16" t="s">
        <v>1241</v>
      </c>
      <c r="D536" s="491">
        <v>1</v>
      </c>
      <c r="E536" s="24" t="s">
        <v>341</v>
      </c>
      <c r="F536" s="13" t="s">
        <v>6539</v>
      </c>
      <c r="G536" s="44"/>
    </row>
    <row r="537" spans="1:12" ht="105">
      <c r="A537" s="670" t="s">
        <v>336</v>
      </c>
      <c r="B537" s="165"/>
      <c r="C537" s="16" t="s">
        <v>6534</v>
      </c>
      <c r="D537" s="43">
        <v>1</v>
      </c>
      <c r="E537" s="24" t="s">
        <v>341</v>
      </c>
      <c r="F537" s="13" t="s">
        <v>6540</v>
      </c>
      <c r="G537" s="44"/>
    </row>
    <row r="538" spans="1:12" ht="30">
      <c r="A538" s="670" t="s">
        <v>336</v>
      </c>
      <c r="B538" s="165"/>
      <c r="C538" s="16" t="s">
        <v>1243</v>
      </c>
      <c r="D538" s="43">
        <v>1</v>
      </c>
      <c r="E538" s="24" t="s">
        <v>271</v>
      </c>
      <c r="F538" s="13" t="s">
        <v>1244</v>
      </c>
      <c r="G538" s="44"/>
    </row>
    <row r="539" spans="1:12" s="692" customFormat="1" ht="45" hidden="1">
      <c r="A539" s="67" t="s">
        <v>336</v>
      </c>
      <c r="B539" s="649"/>
      <c r="C539" s="618" t="s">
        <v>1245</v>
      </c>
      <c r="D539" s="711"/>
      <c r="E539" s="712" t="s">
        <v>420</v>
      </c>
      <c r="F539" s="622" t="s">
        <v>1246</v>
      </c>
      <c r="G539" s="621"/>
      <c r="H539" s="685"/>
      <c r="I539" s="685"/>
    </row>
    <row r="540" spans="1:12" ht="31.5">
      <c r="A540" s="670" t="s">
        <v>1247</v>
      </c>
      <c r="B540" s="165" t="s">
        <v>1248</v>
      </c>
      <c r="C540" s="23" t="s">
        <v>1250</v>
      </c>
      <c r="D540" s="473">
        <v>1</v>
      </c>
      <c r="E540" s="447" t="s">
        <v>271</v>
      </c>
      <c r="F540" s="23"/>
      <c r="G540" s="44"/>
    </row>
    <row r="541" spans="1:12" ht="30">
      <c r="A541" s="670" t="s">
        <v>336</v>
      </c>
      <c r="B541" s="117"/>
      <c r="C541" s="23" t="s">
        <v>4400</v>
      </c>
      <c r="D541" s="473">
        <v>1</v>
      </c>
      <c r="E541" s="447" t="s">
        <v>271</v>
      </c>
      <c r="F541" s="117"/>
      <c r="G541" s="44"/>
    </row>
    <row r="542" spans="1:12" s="692" customFormat="1" hidden="1">
      <c r="A542" s="67" t="s">
        <v>336</v>
      </c>
      <c r="B542" s="709"/>
      <c r="C542" s="692" t="s">
        <v>1249</v>
      </c>
      <c r="D542" s="696"/>
      <c r="E542" s="625" t="s">
        <v>420</v>
      </c>
      <c r="F542" s="709"/>
      <c r="G542" s="621"/>
      <c r="H542" s="685"/>
      <c r="I542" s="685"/>
    </row>
    <row r="543" spans="1:12" s="692" customFormat="1" ht="30" hidden="1">
      <c r="A543" s="67"/>
      <c r="B543" s="709"/>
      <c r="C543" s="615" t="s">
        <v>1251</v>
      </c>
      <c r="D543" s="696"/>
      <c r="E543" s="625" t="s">
        <v>271</v>
      </c>
      <c r="F543" s="709"/>
      <c r="G543" s="621"/>
      <c r="H543" s="685"/>
      <c r="I543" s="685"/>
    </row>
    <row r="544" spans="1:12" s="692" customFormat="1" ht="30" hidden="1">
      <c r="A544" s="67"/>
      <c r="B544" s="709"/>
      <c r="C544" s="641" t="s">
        <v>1252</v>
      </c>
      <c r="D544" s="696"/>
      <c r="E544" s="625" t="s">
        <v>540</v>
      </c>
      <c r="F544" s="709"/>
      <c r="G544" s="621"/>
      <c r="H544" s="685"/>
      <c r="I544" s="685"/>
    </row>
    <row r="545" spans="1:12" ht="21">
      <c r="A545" s="80" t="s">
        <v>336</v>
      </c>
      <c r="B545" s="1676" t="s">
        <v>2177</v>
      </c>
      <c r="C545" s="1677"/>
      <c r="D545" s="1677"/>
      <c r="E545" s="1677"/>
      <c r="F545" s="1677"/>
      <c r="G545" s="1678"/>
      <c r="H545" s="22">
        <f>H546+H549+H554+H563+H578+H582+H588+H596+H600+H607</f>
        <v>23</v>
      </c>
      <c r="I545" s="22">
        <f>I546+I549+I554+I563+I578+I582+I588+I596+I600+I607</f>
        <v>46</v>
      </c>
    </row>
    <row r="546" spans="1:12" s="692" customFormat="1" ht="40.15" hidden="1" customHeight="1">
      <c r="A546" s="137" t="s">
        <v>4401</v>
      </c>
      <c r="B546" s="1670" t="s">
        <v>24</v>
      </c>
      <c r="C546" s="1619"/>
      <c r="D546" s="1619"/>
      <c r="E546" s="1619"/>
      <c r="F546" s="1619"/>
      <c r="G546" s="1671"/>
      <c r="H546" s="685">
        <f>SUM(D547)</f>
        <v>0</v>
      </c>
      <c r="I546" s="685">
        <f>COUNT(D547)*2</f>
        <v>0</v>
      </c>
    </row>
    <row r="547" spans="1:12" s="692" customFormat="1" ht="47.25" hidden="1">
      <c r="A547" s="57" t="s">
        <v>4402</v>
      </c>
      <c r="B547" s="636" t="s">
        <v>1255</v>
      </c>
      <c r="C547" s="713" t="s">
        <v>1256</v>
      </c>
      <c r="D547" s="691"/>
      <c r="E547" s="613" t="s">
        <v>540</v>
      </c>
      <c r="F547" s="627" t="s">
        <v>7013</v>
      </c>
      <c r="G547" s="612"/>
      <c r="H547" s="685"/>
      <c r="I547" s="685"/>
    </row>
    <row r="548" spans="1:12" ht="51.75" hidden="1" customHeight="1">
      <c r="A548" s="57" t="s">
        <v>1257</v>
      </c>
      <c r="B548" s="23" t="s">
        <v>1258</v>
      </c>
      <c r="C548" s="19"/>
      <c r="D548" s="19"/>
      <c r="E548" s="21"/>
      <c r="F548" s="19"/>
      <c r="G548" s="19"/>
      <c r="H548" s="81"/>
      <c r="I548" s="81"/>
      <c r="J548" s="4"/>
      <c r="K548" s="4"/>
      <c r="L548" s="4"/>
    </row>
    <row r="549" spans="1:12" ht="40.15" customHeight="1">
      <c r="A549" s="1035" t="s">
        <v>23</v>
      </c>
      <c r="B549" s="1305" t="s">
        <v>22</v>
      </c>
      <c r="C549" s="1306"/>
      <c r="D549" s="1306"/>
      <c r="E549" s="1306"/>
      <c r="F549" s="1306"/>
      <c r="G549" s="1307"/>
      <c r="H549" s="22">
        <f>SUM(D550:D551)</f>
        <v>1</v>
      </c>
      <c r="I549" s="22">
        <f>COUNT(D550:D553)*2</f>
        <v>2</v>
      </c>
    </row>
    <row r="550" spans="1:12" s="692" customFormat="1" ht="31.5" hidden="1">
      <c r="A550" s="57" t="s">
        <v>1259</v>
      </c>
      <c r="B550" s="649" t="s">
        <v>1260</v>
      </c>
      <c r="C550" s="628" t="s">
        <v>4403</v>
      </c>
      <c r="D550" s="691"/>
      <c r="E550" s="613" t="s">
        <v>648</v>
      </c>
      <c r="F550" s="627"/>
      <c r="G550" s="612"/>
      <c r="H550" s="685"/>
      <c r="I550" s="685"/>
    </row>
    <row r="551" spans="1:12" ht="30">
      <c r="A551" s="35"/>
      <c r="B551" s="165"/>
      <c r="C551" s="34" t="s">
        <v>4404</v>
      </c>
      <c r="D551" s="473">
        <v>1</v>
      </c>
      <c r="E551" s="21" t="s">
        <v>648</v>
      </c>
      <c r="F551" s="19"/>
      <c r="G551" s="44"/>
    </row>
    <row r="552" spans="1:12" ht="48.75" hidden="1" customHeight="1">
      <c r="A552" s="57" t="s">
        <v>1261</v>
      </c>
      <c r="B552" s="165" t="s">
        <v>1262</v>
      </c>
      <c r="C552" s="19"/>
      <c r="D552" s="44"/>
      <c r="E552" s="21"/>
      <c r="F552" s="19"/>
      <c r="G552" s="19"/>
      <c r="H552" s="81"/>
      <c r="I552" s="81"/>
      <c r="J552" s="4"/>
      <c r="K552" s="4"/>
      <c r="L552" s="4"/>
    </row>
    <row r="553" spans="1:12" ht="45.75" hidden="1" customHeight="1">
      <c r="A553" s="57" t="s">
        <v>1263</v>
      </c>
      <c r="B553" s="165" t="s">
        <v>1264</v>
      </c>
      <c r="C553" s="19"/>
      <c r="D553" s="44"/>
      <c r="E553" s="21"/>
      <c r="F553" s="19"/>
      <c r="G553" s="19"/>
      <c r="H553" s="81"/>
      <c r="I553" s="81"/>
      <c r="J553" s="4"/>
      <c r="K553" s="4"/>
      <c r="L553" s="4"/>
    </row>
    <row r="554" spans="1:12" ht="40.15" customHeight="1">
      <c r="A554" s="1035" t="s">
        <v>21</v>
      </c>
      <c r="B554" s="1305" t="s">
        <v>20</v>
      </c>
      <c r="C554" s="1306"/>
      <c r="D554" s="1306"/>
      <c r="E554" s="1306"/>
      <c r="F554" s="1306"/>
      <c r="G554" s="1307"/>
      <c r="H554" s="22">
        <f>SUM(D555:D562)</f>
        <v>3</v>
      </c>
      <c r="I554" s="22">
        <f>COUNT(D555:D562)*2</f>
        <v>6</v>
      </c>
    </row>
    <row r="555" spans="1:12" ht="60">
      <c r="A555" s="11" t="s">
        <v>1265</v>
      </c>
      <c r="B555" s="165" t="s">
        <v>1266</v>
      </c>
      <c r="C555" s="34" t="s">
        <v>4405</v>
      </c>
      <c r="D555" s="473">
        <v>1</v>
      </c>
      <c r="E555" s="21" t="s">
        <v>540</v>
      </c>
      <c r="F555" s="23" t="s">
        <v>7014</v>
      </c>
      <c r="G555" s="44"/>
    </row>
    <row r="556" spans="1:12" s="692" customFormat="1" ht="15.75" hidden="1">
      <c r="A556" s="20" t="s">
        <v>336</v>
      </c>
      <c r="B556" s="649"/>
      <c r="C556" s="628" t="s">
        <v>4406</v>
      </c>
      <c r="D556" s="691"/>
      <c r="E556" s="613" t="s">
        <v>540</v>
      </c>
      <c r="F556" s="627"/>
      <c r="G556" s="612"/>
      <c r="H556" s="81"/>
      <c r="I556" s="81"/>
    </row>
    <row r="557" spans="1:12" s="692" customFormat="1" ht="30" hidden="1">
      <c r="A557" s="20"/>
      <c r="B557" s="649"/>
      <c r="C557" s="628" t="s">
        <v>4407</v>
      </c>
      <c r="D557" s="691"/>
      <c r="E557" s="613" t="s">
        <v>540</v>
      </c>
      <c r="F557" s="627"/>
      <c r="G557" s="612"/>
      <c r="H557" s="81"/>
      <c r="I557" s="81"/>
    </row>
    <row r="558" spans="1:12" s="692" customFormat="1" ht="30" hidden="1">
      <c r="A558" s="20"/>
      <c r="B558" s="649"/>
      <c r="C558" s="628" t="s">
        <v>4408</v>
      </c>
      <c r="D558" s="691"/>
      <c r="E558" s="613" t="s">
        <v>540</v>
      </c>
      <c r="F558" s="627"/>
      <c r="G558" s="612"/>
      <c r="H558" s="81"/>
      <c r="I558" s="81"/>
    </row>
    <row r="559" spans="1:12" ht="47.25">
      <c r="A559" s="11" t="s">
        <v>1269</v>
      </c>
      <c r="B559" s="165" t="s">
        <v>1270</v>
      </c>
      <c r="C559" s="34" t="s">
        <v>4409</v>
      </c>
      <c r="D559" s="473">
        <v>1</v>
      </c>
      <c r="E559" s="21" t="s">
        <v>540</v>
      </c>
      <c r="F559" s="34" t="s">
        <v>4410</v>
      </c>
      <c r="G559" s="44"/>
    </row>
    <row r="560" spans="1:12" ht="60">
      <c r="A560" s="11" t="s">
        <v>336</v>
      </c>
      <c r="B560" s="165"/>
      <c r="C560" s="34" t="s">
        <v>4411</v>
      </c>
      <c r="D560" s="473">
        <v>1</v>
      </c>
      <c r="E560" s="21" t="s">
        <v>540</v>
      </c>
      <c r="F560" s="34" t="s">
        <v>4412</v>
      </c>
      <c r="G560" s="44"/>
    </row>
    <row r="561" spans="1:9" s="692" customFormat="1" ht="47.25" hidden="1">
      <c r="A561" s="20" t="s">
        <v>1272</v>
      </c>
      <c r="B561" s="636" t="s">
        <v>1273</v>
      </c>
      <c r="C561" s="649" t="s">
        <v>1274</v>
      </c>
      <c r="D561" s="691"/>
      <c r="E561" s="613" t="s">
        <v>540</v>
      </c>
      <c r="F561" s="627"/>
      <c r="G561" s="612"/>
      <c r="H561" s="81"/>
      <c r="I561" s="81"/>
    </row>
    <row r="562" spans="1:9" s="692" customFormat="1" ht="31.5" hidden="1">
      <c r="A562" s="20" t="s">
        <v>336</v>
      </c>
      <c r="B562" s="627"/>
      <c r="C562" s="649" t="s">
        <v>1275</v>
      </c>
      <c r="D562" s="691"/>
      <c r="E562" s="613" t="s">
        <v>420</v>
      </c>
      <c r="F562" s="627"/>
      <c r="G562" s="612"/>
      <c r="H562" s="81"/>
      <c r="I562" s="81"/>
    </row>
    <row r="563" spans="1:9" ht="40.15" customHeight="1">
      <c r="A563" s="1035" t="s">
        <v>19</v>
      </c>
      <c r="B563" s="1305" t="s">
        <v>18</v>
      </c>
      <c r="C563" s="1306"/>
      <c r="D563" s="1306"/>
      <c r="E563" s="1306"/>
      <c r="F563" s="1306"/>
      <c r="G563" s="1307"/>
      <c r="H563" s="22">
        <f>SUM(D564:D577)</f>
        <v>12</v>
      </c>
      <c r="I563" s="22">
        <f>COUNT(D564:D577)*2</f>
        <v>24</v>
      </c>
    </row>
    <row r="564" spans="1:9" ht="45">
      <c r="A564" s="11" t="s">
        <v>1276</v>
      </c>
      <c r="B564" s="165" t="s">
        <v>1277</v>
      </c>
      <c r="C564" s="101" t="s">
        <v>1278</v>
      </c>
      <c r="D564" s="473">
        <v>1</v>
      </c>
      <c r="E564" s="21" t="s">
        <v>648</v>
      </c>
      <c r="F564" s="16" t="s">
        <v>1279</v>
      </c>
      <c r="G564" s="44"/>
    </row>
    <row r="565" spans="1:9" s="692" customFormat="1" ht="30" hidden="1">
      <c r="A565" s="145" t="s">
        <v>336</v>
      </c>
      <c r="B565" s="649"/>
      <c r="C565" s="618" t="s">
        <v>1279</v>
      </c>
      <c r="D565" s="691"/>
      <c r="E565" s="613" t="s">
        <v>377</v>
      </c>
      <c r="F565" s="627"/>
      <c r="G565" s="612"/>
      <c r="H565" s="81"/>
      <c r="I565" s="81"/>
    </row>
    <row r="566" spans="1:9" ht="47.25">
      <c r="A566" s="11" t="s">
        <v>1280</v>
      </c>
      <c r="B566" s="165" t="s">
        <v>1281</v>
      </c>
      <c r="C566" s="34" t="s">
        <v>4413</v>
      </c>
      <c r="D566" s="473">
        <v>1</v>
      </c>
      <c r="E566" s="21" t="s">
        <v>648</v>
      </c>
      <c r="F566" s="19"/>
      <c r="G566" s="44"/>
    </row>
    <row r="567" spans="1:9" ht="30">
      <c r="A567" s="11" t="s">
        <v>336</v>
      </c>
      <c r="B567" s="165"/>
      <c r="C567" s="34" t="s">
        <v>4414</v>
      </c>
      <c r="D567" s="473">
        <v>1</v>
      </c>
      <c r="E567" s="21" t="s">
        <v>648</v>
      </c>
      <c r="F567" s="19"/>
      <c r="G567" s="44"/>
    </row>
    <row r="568" spans="1:9" ht="30">
      <c r="A568" s="11" t="s">
        <v>336</v>
      </c>
      <c r="B568" s="165"/>
      <c r="C568" s="34" t="s">
        <v>4415</v>
      </c>
      <c r="D568" s="473">
        <v>1</v>
      </c>
      <c r="E568" s="21" t="s">
        <v>648</v>
      </c>
      <c r="F568" s="19"/>
      <c r="G568" s="44"/>
    </row>
    <row r="569" spans="1:9" ht="45">
      <c r="A569" s="11" t="s">
        <v>336</v>
      </c>
      <c r="B569" s="165"/>
      <c r="C569" s="34" t="s">
        <v>4416</v>
      </c>
      <c r="D569" s="473">
        <v>1</v>
      </c>
      <c r="E569" s="21" t="s">
        <v>648</v>
      </c>
      <c r="F569" s="19"/>
      <c r="G569" s="44"/>
    </row>
    <row r="570" spans="1:9" ht="45">
      <c r="A570" s="11" t="s">
        <v>336</v>
      </c>
      <c r="B570" s="165"/>
      <c r="C570" s="34" t="s">
        <v>4417</v>
      </c>
      <c r="D570" s="473">
        <v>1</v>
      </c>
      <c r="E570" s="21" t="s">
        <v>648</v>
      </c>
      <c r="F570" s="19"/>
      <c r="G570" s="44"/>
    </row>
    <row r="571" spans="1:9" ht="30">
      <c r="A571" s="11" t="s">
        <v>336</v>
      </c>
      <c r="B571" s="165"/>
      <c r="C571" s="34" t="s">
        <v>4418</v>
      </c>
      <c r="D571" s="473">
        <v>1</v>
      </c>
      <c r="E571" s="21" t="s">
        <v>648</v>
      </c>
      <c r="F571" s="19"/>
      <c r="G571" s="44"/>
    </row>
    <row r="572" spans="1:9" ht="45">
      <c r="A572" s="11" t="s">
        <v>336</v>
      </c>
      <c r="B572" s="165"/>
      <c r="C572" s="34" t="s">
        <v>4419</v>
      </c>
      <c r="D572" s="473">
        <v>1</v>
      </c>
      <c r="E572" s="21" t="s">
        <v>648</v>
      </c>
      <c r="F572" s="19"/>
      <c r="G572" s="44"/>
    </row>
    <row r="573" spans="1:9" ht="30">
      <c r="A573" s="11" t="s">
        <v>336</v>
      </c>
      <c r="B573" s="165"/>
      <c r="C573" s="34" t="s">
        <v>4420</v>
      </c>
      <c r="D573" s="473">
        <v>1</v>
      </c>
      <c r="E573" s="21" t="s">
        <v>648</v>
      </c>
      <c r="F573" s="19"/>
      <c r="G573" s="44"/>
    </row>
    <row r="574" spans="1:9" ht="75">
      <c r="A574" s="11" t="s">
        <v>336</v>
      </c>
      <c r="B574" s="165"/>
      <c r="C574" s="34" t="s">
        <v>4421</v>
      </c>
      <c r="D574" s="473">
        <v>1</v>
      </c>
      <c r="E574" s="21" t="s">
        <v>648</v>
      </c>
      <c r="F574" s="19"/>
      <c r="G574" s="44"/>
    </row>
    <row r="575" spans="1:9" ht="60">
      <c r="A575" s="11" t="s">
        <v>336</v>
      </c>
      <c r="B575" s="165"/>
      <c r="C575" s="34" t="s">
        <v>4422</v>
      </c>
      <c r="D575" s="473">
        <v>1</v>
      </c>
      <c r="E575" s="21" t="s">
        <v>648</v>
      </c>
      <c r="F575" s="19"/>
      <c r="G575" s="44"/>
    </row>
    <row r="576" spans="1:9" s="692" customFormat="1" ht="31.5" hidden="1">
      <c r="A576" s="20" t="s">
        <v>1295</v>
      </c>
      <c r="B576" s="649" t="s">
        <v>1296</v>
      </c>
      <c r="C576" s="628" t="s">
        <v>2587</v>
      </c>
      <c r="D576" s="691"/>
      <c r="E576" s="613" t="s">
        <v>540</v>
      </c>
      <c r="F576" s="627"/>
      <c r="G576" s="612"/>
      <c r="H576" s="81"/>
      <c r="I576" s="81"/>
    </row>
    <row r="577" spans="1:12" ht="45">
      <c r="A577" s="11" t="s">
        <v>1298</v>
      </c>
      <c r="B577" s="165" t="s">
        <v>1299</v>
      </c>
      <c r="C577" s="34" t="s">
        <v>1300</v>
      </c>
      <c r="D577" s="473">
        <v>1</v>
      </c>
      <c r="E577" s="21" t="s">
        <v>341</v>
      </c>
      <c r="F577" s="23" t="s">
        <v>4423</v>
      </c>
      <c r="G577" s="44"/>
    </row>
    <row r="578" spans="1:12" ht="40.15" customHeight="1">
      <c r="A578" s="1035" t="s">
        <v>1302</v>
      </c>
      <c r="B578" s="1305" t="s">
        <v>16</v>
      </c>
      <c r="C578" s="1672"/>
      <c r="D578" s="1306"/>
      <c r="E578" s="1306"/>
      <c r="F578" s="1672"/>
      <c r="G578" s="1307"/>
      <c r="H578" s="22">
        <f>SUM(D579:D581)</f>
        <v>3</v>
      </c>
      <c r="I578" s="22">
        <f>COUNT(D579:D581)*2</f>
        <v>6</v>
      </c>
    </row>
    <row r="579" spans="1:12" ht="30">
      <c r="A579" s="11" t="s">
        <v>1303</v>
      </c>
      <c r="B579" s="165" t="s">
        <v>1304</v>
      </c>
      <c r="C579" s="34" t="s">
        <v>1305</v>
      </c>
      <c r="D579" s="473">
        <v>1</v>
      </c>
      <c r="E579" s="21" t="s">
        <v>540</v>
      </c>
      <c r="F579" s="19"/>
      <c r="G579" s="44"/>
    </row>
    <row r="580" spans="1:12" ht="47.25">
      <c r="A580" s="11" t="s">
        <v>1306</v>
      </c>
      <c r="B580" s="165" t="s">
        <v>1307</v>
      </c>
      <c r="C580" s="13" t="s">
        <v>1308</v>
      </c>
      <c r="D580" s="473">
        <v>1</v>
      </c>
      <c r="E580" s="21" t="s">
        <v>540</v>
      </c>
      <c r="F580" s="19"/>
      <c r="G580" s="44"/>
    </row>
    <row r="581" spans="1:12" ht="31.5">
      <c r="A581" s="11" t="s">
        <v>4424</v>
      </c>
      <c r="B581" s="165" t="s">
        <v>1310</v>
      </c>
      <c r="C581" s="16" t="s">
        <v>1311</v>
      </c>
      <c r="D581" s="473">
        <v>1</v>
      </c>
      <c r="E581" s="21" t="s">
        <v>540</v>
      </c>
      <c r="F581" s="19"/>
      <c r="G581" s="44"/>
    </row>
    <row r="582" spans="1:12" ht="40.15" customHeight="1">
      <c r="A582" s="1035" t="s">
        <v>15</v>
      </c>
      <c r="B582" s="1673" t="s">
        <v>14</v>
      </c>
      <c r="C582" s="1674"/>
      <c r="D582" s="1674"/>
      <c r="E582" s="1674"/>
      <c r="F582" s="1674"/>
      <c r="G582" s="1675"/>
      <c r="H582" s="22">
        <f>SUM(D583:D587)</f>
        <v>2</v>
      </c>
      <c r="I582" s="22">
        <f>COUNT(D583:D587)*2</f>
        <v>4</v>
      </c>
    </row>
    <row r="583" spans="1:12" s="692" customFormat="1" ht="31.5" hidden="1">
      <c r="A583" s="20" t="s">
        <v>1312</v>
      </c>
      <c r="B583" s="626" t="s">
        <v>1313</v>
      </c>
      <c r="C583" s="697" t="s">
        <v>1314</v>
      </c>
      <c r="D583" s="691"/>
      <c r="E583" s="613" t="s">
        <v>653</v>
      </c>
      <c r="F583" s="627"/>
      <c r="G583" s="612"/>
      <c r="H583" s="81"/>
      <c r="I583" s="81"/>
    </row>
    <row r="584" spans="1:12" ht="31.5">
      <c r="A584" s="11" t="s">
        <v>4425</v>
      </c>
      <c r="B584" s="12" t="s">
        <v>1316</v>
      </c>
      <c r="C584" s="23" t="s">
        <v>4426</v>
      </c>
      <c r="D584" s="473">
        <v>1</v>
      </c>
      <c r="E584" s="21" t="s">
        <v>653</v>
      </c>
      <c r="F584" s="19"/>
      <c r="G584" s="44"/>
    </row>
    <row r="585" spans="1:12" s="692" customFormat="1" ht="47.25" hidden="1">
      <c r="A585" s="20" t="s">
        <v>4427</v>
      </c>
      <c r="B585" s="626" t="s">
        <v>1321</v>
      </c>
      <c r="C585" s="611" t="s">
        <v>1322</v>
      </c>
      <c r="D585" s="691"/>
      <c r="E585" s="613" t="s">
        <v>653</v>
      </c>
      <c r="F585" s="627"/>
      <c r="G585" s="612"/>
      <c r="H585" s="81"/>
      <c r="I585" s="81"/>
    </row>
    <row r="586" spans="1:12" s="692" customFormat="1" ht="31.5" hidden="1">
      <c r="A586" s="20" t="s">
        <v>1323</v>
      </c>
      <c r="B586" s="626" t="s">
        <v>1324</v>
      </c>
      <c r="C586" s="628" t="s">
        <v>1325</v>
      </c>
      <c r="D586" s="691"/>
      <c r="E586" s="613" t="s">
        <v>653</v>
      </c>
      <c r="F586" s="627"/>
      <c r="G586" s="612"/>
      <c r="H586" s="81"/>
      <c r="I586" s="81"/>
    </row>
    <row r="587" spans="1:12" ht="47.25">
      <c r="A587" s="11" t="s">
        <v>1326</v>
      </c>
      <c r="B587" s="12" t="s">
        <v>3030</v>
      </c>
      <c r="C587" s="13" t="s">
        <v>1328</v>
      </c>
      <c r="D587" s="473">
        <v>1</v>
      </c>
      <c r="E587" s="21" t="s">
        <v>653</v>
      </c>
      <c r="F587" s="19"/>
      <c r="G587" s="44"/>
    </row>
    <row r="588" spans="1:12" s="692" customFormat="1" ht="40.15" hidden="1" customHeight="1">
      <c r="A588" s="137" t="s">
        <v>13</v>
      </c>
      <c r="B588" s="1601" t="s">
        <v>1329</v>
      </c>
      <c r="C588" s="1604"/>
      <c r="D588" s="1603"/>
      <c r="E588" s="1604"/>
      <c r="F588" s="1604"/>
      <c r="G588" s="1605"/>
      <c r="H588" s="81">
        <f>SUM(D589:D595)</f>
        <v>0</v>
      </c>
      <c r="I588" s="81">
        <f>COUNT(D589:D595)*2</f>
        <v>0</v>
      </c>
    </row>
    <row r="589" spans="1:12" ht="31.5" hidden="1" customHeight="1">
      <c r="A589" s="20" t="s">
        <v>1330</v>
      </c>
      <c r="B589" s="41" t="s">
        <v>1332</v>
      </c>
      <c r="C589" s="41" t="s">
        <v>1333</v>
      </c>
      <c r="D589" s="74"/>
      <c r="E589" s="19" t="s">
        <v>540</v>
      </c>
      <c r="F589" s="75" t="s">
        <v>1334</v>
      </c>
      <c r="G589" s="19"/>
      <c r="H589" s="81"/>
      <c r="I589" s="81"/>
      <c r="J589" s="4"/>
      <c r="K589" s="4"/>
      <c r="L589" s="4"/>
    </row>
    <row r="590" spans="1:12" ht="60" hidden="1">
      <c r="A590" s="20" t="s">
        <v>1335</v>
      </c>
      <c r="B590" s="41" t="s">
        <v>1336</v>
      </c>
      <c r="C590" s="41" t="s">
        <v>1337</v>
      </c>
      <c r="D590" s="74"/>
      <c r="E590" s="19" t="s">
        <v>540</v>
      </c>
      <c r="F590" s="75" t="s">
        <v>1338</v>
      </c>
      <c r="G590" s="44"/>
      <c r="H590" s="81"/>
      <c r="I590" s="81"/>
      <c r="J590" s="4"/>
      <c r="K590" s="4"/>
      <c r="L590" s="4"/>
    </row>
    <row r="591" spans="1:12" ht="90" hidden="1">
      <c r="A591" s="20" t="s">
        <v>1339</v>
      </c>
      <c r="B591" s="41" t="s">
        <v>1340</v>
      </c>
      <c r="C591" s="41" t="s">
        <v>1341</v>
      </c>
      <c r="D591" s="74"/>
      <c r="E591" s="19" t="s">
        <v>540</v>
      </c>
      <c r="F591" s="75" t="s">
        <v>1342</v>
      </c>
      <c r="G591" s="44"/>
      <c r="H591" s="81"/>
      <c r="I591" s="81"/>
      <c r="J591" s="4"/>
      <c r="K591" s="4"/>
      <c r="L591" s="4"/>
    </row>
    <row r="592" spans="1:12" s="692" customFormat="1" ht="90" hidden="1">
      <c r="A592" s="73" t="s">
        <v>1343</v>
      </c>
      <c r="B592" s="628" t="s">
        <v>1344</v>
      </c>
      <c r="C592" s="628" t="s">
        <v>1345</v>
      </c>
      <c r="D592" s="714"/>
      <c r="E592" s="627" t="s">
        <v>540</v>
      </c>
      <c r="F592" s="661" t="s">
        <v>1346</v>
      </c>
      <c r="G592" s="612"/>
      <c r="H592" s="81"/>
      <c r="I592" s="81"/>
    </row>
    <row r="593" spans="1:12" s="692" customFormat="1" ht="60" hidden="1">
      <c r="A593" s="73" t="s">
        <v>1347</v>
      </c>
      <c r="B593" s="628" t="s">
        <v>1348</v>
      </c>
      <c r="C593" s="628" t="s">
        <v>1349</v>
      </c>
      <c r="D593" s="714"/>
      <c r="E593" s="627" t="s">
        <v>540</v>
      </c>
      <c r="F593" s="661" t="s">
        <v>1350</v>
      </c>
      <c r="G593" s="612"/>
      <c r="H593" s="81"/>
      <c r="I593" s="81"/>
    </row>
    <row r="594" spans="1:12" ht="75" hidden="1">
      <c r="A594" s="20" t="s">
        <v>1351</v>
      </c>
      <c r="B594" s="41" t="s">
        <v>1352</v>
      </c>
      <c r="C594" s="41" t="s">
        <v>1353</v>
      </c>
      <c r="D594" s="74"/>
      <c r="E594" s="19" t="s">
        <v>540</v>
      </c>
      <c r="F594" s="75" t="s">
        <v>1354</v>
      </c>
      <c r="G594" s="44"/>
      <c r="H594" s="81"/>
      <c r="I594" s="81"/>
      <c r="J594" s="4"/>
      <c r="K594" s="4"/>
      <c r="L594" s="4"/>
    </row>
    <row r="595" spans="1:12" s="692" customFormat="1" ht="90" hidden="1">
      <c r="A595" s="73" t="s">
        <v>1355</v>
      </c>
      <c r="B595" s="628" t="s">
        <v>1356</v>
      </c>
      <c r="C595" s="628" t="s">
        <v>1357</v>
      </c>
      <c r="D595" s="714"/>
      <c r="E595" s="627" t="s">
        <v>540</v>
      </c>
      <c r="F595" s="661" t="s">
        <v>1358</v>
      </c>
      <c r="G595" s="612"/>
      <c r="H595" s="81"/>
      <c r="I595" s="81"/>
    </row>
    <row r="596" spans="1:12" ht="40.15" customHeight="1">
      <c r="A596" s="1035" t="s">
        <v>12</v>
      </c>
      <c r="B596" s="1305" t="s">
        <v>11</v>
      </c>
      <c r="C596" s="1306"/>
      <c r="D596" s="1306"/>
      <c r="E596" s="1306"/>
      <c r="F596" s="1306"/>
      <c r="G596" s="1307"/>
      <c r="H596" s="22">
        <f>SUM(D597:D599)</f>
        <v>2</v>
      </c>
      <c r="I596" s="22">
        <f>COUNT(D597:D599)*2</f>
        <v>4</v>
      </c>
    </row>
    <row r="597" spans="1:12" ht="46.5" customHeight="1">
      <c r="A597" s="11" t="s">
        <v>1359</v>
      </c>
      <c r="B597" s="415" t="s">
        <v>1360</v>
      </c>
      <c r="C597" s="46" t="s">
        <v>1361</v>
      </c>
      <c r="D597" s="506">
        <v>1</v>
      </c>
      <c r="E597" s="50" t="s">
        <v>540</v>
      </c>
      <c r="F597" s="50" t="s">
        <v>1362</v>
      </c>
      <c r="G597" s="245"/>
    </row>
    <row r="598" spans="1:12" s="692" customFormat="1" ht="15.75" hidden="1">
      <c r="A598" s="145" t="s">
        <v>336</v>
      </c>
      <c r="B598" s="649"/>
      <c r="C598" s="618" t="s">
        <v>1363</v>
      </c>
      <c r="D598" s="699"/>
      <c r="E598" s="613" t="s">
        <v>271</v>
      </c>
      <c r="F598" s="613" t="s">
        <v>1364</v>
      </c>
      <c r="G598" s="612"/>
      <c r="H598" s="81"/>
      <c r="I598" s="81"/>
    </row>
    <row r="599" spans="1:12" ht="31.5">
      <c r="A599" s="11" t="s">
        <v>1365</v>
      </c>
      <c r="B599" s="514" t="s">
        <v>1366</v>
      </c>
      <c r="C599" s="50" t="s">
        <v>2265</v>
      </c>
      <c r="D599" s="498">
        <v>1</v>
      </c>
      <c r="E599" s="416" t="s">
        <v>540</v>
      </c>
      <c r="F599" s="46" t="s">
        <v>1367</v>
      </c>
      <c r="G599" s="245"/>
    </row>
    <row r="600" spans="1:12" ht="15.75" hidden="1">
      <c r="A600" s="76" t="s">
        <v>10</v>
      </c>
      <c r="B600" s="1679" t="s">
        <v>1368</v>
      </c>
      <c r="C600" s="1680"/>
      <c r="D600" s="1680"/>
      <c r="E600" s="1680"/>
      <c r="F600" s="1680"/>
      <c r="G600" s="1681"/>
      <c r="H600" s="81">
        <f>SUM(D601:D606)</f>
        <v>0</v>
      </c>
      <c r="I600" s="81">
        <f>COUNT(D601:D606)*2</f>
        <v>0</v>
      </c>
      <c r="J600" s="4"/>
      <c r="K600" s="4"/>
      <c r="L600" s="4"/>
    </row>
    <row r="601" spans="1:12" ht="45" hidden="1">
      <c r="A601" s="76" t="s">
        <v>1369</v>
      </c>
      <c r="B601" s="41" t="s">
        <v>1370</v>
      </c>
      <c r="C601" s="41"/>
      <c r="D601" s="41"/>
      <c r="E601" s="41"/>
      <c r="F601" s="41"/>
      <c r="G601" s="41"/>
      <c r="H601" s="81"/>
      <c r="I601" s="81"/>
      <c r="J601" s="4"/>
      <c r="K601" s="4"/>
      <c r="L601" s="4"/>
    </row>
    <row r="602" spans="1:12" ht="45" hidden="1">
      <c r="A602" s="76" t="s">
        <v>1371</v>
      </c>
      <c r="B602" s="41" t="s">
        <v>1372</v>
      </c>
      <c r="C602" s="41"/>
      <c r="D602" s="41"/>
      <c r="E602" s="41"/>
      <c r="F602" s="41"/>
      <c r="G602" s="41"/>
      <c r="H602" s="81"/>
      <c r="I602" s="81"/>
      <c r="J602" s="4"/>
      <c r="K602" s="4"/>
      <c r="L602" s="4"/>
    </row>
    <row r="603" spans="1:12" ht="45" hidden="1">
      <c r="A603" s="76" t="s">
        <v>1373</v>
      </c>
      <c r="B603" s="41" t="s">
        <v>1374</v>
      </c>
      <c r="C603" s="41"/>
      <c r="D603" s="41"/>
      <c r="E603" s="41"/>
      <c r="F603" s="41"/>
      <c r="G603" s="41"/>
      <c r="H603" s="81"/>
      <c r="I603" s="81"/>
      <c r="J603" s="4"/>
      <c r="K603" s="4"/>
      <c r="L603" s="4"/>
    </row>
    <row r="604" spans="1:12" ht="75" hidden="1">
      <c r="A604" s="76" t="s">
        <v>1375</v>
      </c>
      <c r="B604" s="41" t="s">
        <v>1376</v>
      </c>
      <c r="C604" s="41"/>
      <c r="D604" s="41"/>
      <c r="E604" s="41"/>
      <c r="F604" s="41"/>
      <c r="G604" s="41"/>
      <c r="H604" s="81"/>
      <c r="I604" s="81"/>
      <c r="J604" s="4"/>
      <c r="K604" s="4"/>
      <c r="L604" s="4"/>
    </row>
    <row r="605" spans="1:12" ht="30" hidden="1">
      <c r="A605" s="76" t="s">
        <v>1377</v>
      </c>
      <c r="B605" s="41" t="s">
        <v>1378</v>
      </c>
      <c r="C605" s="41"/>
      <c r="D605" s="41"/>
      <c r="E605" s="41"/>
      <c r="F605" s="41"/>
      <c r="G605" s="41"/>
      <c r="H605" s="81"/>
      <c r="I605" s="81"/>
      <c r="J605" s="4"/>
      <c r="K605" s="4"/>
      <c r="L605" s="4"/>
    </row>
    <row r="606" spans="1:12" ht="30" hidden="1">
      <c r="A606" s="76" t="s">
        <v>1379</v>
      </c>
      <c r="B606" s="41" t="s">
        <v>1380</v>
      </c>
      <c r="C606" s="41"/>
      <c r="D606" s="41"/>
      <c r="E606" s="41"/>
      <c r="F606" s="41"/>
      <c r="G606" s="41"/>
      <c r="H606" s="81"/>
      <c r="I606" s="81"/>
      <c r="J606" s="4"/>
      <c r="K606" s="4"/>
      <c r="L606" s="4"/>
    </row>
    <row r="607" spans="1:12" s="692" customFormat="1" ht="15.75" hidden="1">
      <c r="A607" s="76" t="s">
        <v>1381</v>
      </c>
      <c r="B607" s="1597" t="s">
        <v>8</v>
      </c>
      <c r="C607" s="1599"/>
      <c r="D607" s="1599"/>
      <c r="E607" s="1599"/>
      <c r="F607" s="1599"/>
      <c r="G607" s="1600"/>
      <c r="H607" s="81">
        <f>SUM(D608:D617)</f>
        <v>0</v>
      </c>
      <c r="I607" s="81">
        <f>COUNT(D608:D617)*2</f>
        <v>0</v>
      </c>
    </row>
    <row r="608" spans="1:12" ht="75" hidden="1">
      <c r="A608" s="76" t="s">
        <v>1382</v>
      </c>
      <c r="B608" s="41" t="s">
        <v>1383</v>
      </c>
      <c r="C608" s="233"/>
      <c r="D608" s="233"/>
      <c r="E608" s="233"/>
      <c r="F608" s="233"/>
      <c r="G608" s="233"/>
      <c r="H608" s="81"/>
      <c r="I608" s="81"/>
      <c r="J608" s="4"/>
      <c r="K608" s="4"/>
      <c r="L608" s="4"/>
    </row>
    <row r="609" spans="1:12" ht="60" hidden="1">
      <c r="A609" s="76" t="s">
        <v>1384</v>
      </c>
      <c r="B609" s="41" t="s">
        <v>1385</v>
      </c>
      <c r="C609" s="233"/>
      <c r="D609" s="233"/>
      <c r="E609" s="233"/>
      <c r="F609" s="233"/>
      <c r="G609" s="233"/>
      <c r="H609" s="81"/>
      <c r="I609" s="81"/>
      <c r="J609" s="4"/>
      <c r="K609" s="4"/>
      <c r="L609" s="4"/>
    </row>
    <row r="610" spans="1:12" ht="45" hidden="1">
      <c r="A610" s="76" t="s">
        <v>1386</v>
      </c>
      <c r="B610" s="41" t="s">
        <v>1387</v>
      </c>
      <c r="C610" s="233"/>
      <c r="D610" s="233"/>
      <c r="E610" s="233"/>
      <c r="F610" s="233"/>
      <c r="G610" s="233"/>
      <c r="H610" s="81"/>
      <c r="I610" s="81"/>
      <c r="J610" s="4"/>
      <c r="K610" s="4"/>
      <c r="L610" s="4"/>
    </row>
    <row r="611" spans="1:12" ht="45" hidden="1">
      <c r="A611" s="76" t="s">
        <v>1388</v>
      </c>
      <c r="B611" s="41" t="s">
        <v>1389</v>
      </c>
      <c r="C611" s="233"/>
      <c r="D611" s="233"/>
      <c r="E611" s="233"/>
      <c r="F611" s="233"/>
      <c r="G611" s="233"/>
      <c r="H611" s="81"/>
      <c r="I611" s="81"/>
      <c r="J611" s="4"/>
      <c r="K611" s="4"/>
      <c r="L611" s="4"/>
    </row>
    <row r="612" spans="1:12" ht="45" hidden="1">
      <c r="A612" s="76" t="s">
        <v>1390</v>
      </c>
      <c r="B612" s="41" t="s">
        <v>1391</v>
      </c>
      <c r="C612" s="233"/>
      <c r="D612" s="233"/>
      <c r="E612" s="233"/>
      <c r="F612" s="233"/>
      <c r="G612" s="233"/>
      <c r="H612" s="81"/>
      <c r="I612" s="81"/>
      <c r="J612" s="4"/>
      <c r="K612" s="4"/>
      <c r="L612" s="4"/>
    </row>
    <row r="613" spans="1:12" s="692" customFormat="1" ht="60" hidden="1">
      <c r="A613" s="76" t="s">
        <v>1392</v>
      </c>
      <c r="B613" s="628" t="s">
        <v>2266</v>
      </c>
      <c r="C613" s="628" t="s">
        <v>1394</v>
      </c>
      <c r="D613" s="715"/>
      <c r="E613" s="630" t="s">
        <v>540</v>
      </c>
      <c r="F613" s="628" t="s">
        <v>1395</v>
      </c>
      <c r="G613" s="619"/>
      <c r="H613" s="81"/>
      <c r="I613" s="81"/>
    </row>
    <row r="614" spans="1:12" ht="60" hidden="1">
      <c r="A614" s="20" t="s">
        <v>1396</v>
      </c>
      <c r="B614" s="41" t="s">
        <v>1397</v>
      </c>
      <c r="C614" s="41"/>
      <c r="D614" s="14"/>
      <c r="E614" s="21"/>
      <c r="F614" s="41"/>
      <c r="G614" s="14"/>
      <c r="H614" s="81"/>
      <c r="I614" s="81"/>
      <c r="J614" s="4"/>
      <c r="K614" s="4"/>
      <c r="L614" s="4"/>
    </row>
    <row r="615" spans="1:12" ht="30" hidden="1">
      <c r="A615" s="20" t="s">
        <v>1398</v>
      </c>
      <c r="B615" s="41" t="s">
        <v>1399</v>
      </c>
      <c r="C615" s="41"/>
      <c r="D615" s="14"/>
      <c r="E615" s="21"/>
      <c r="F615" s="41"/>
      <c r="G615" s="14"/>
      <c r="H615" s="81"/>
      <c r="I615" s="81"/>
      <c r="J615" s="4"/>
      <c r="K615" s="4"/>
      <c r="L615" s="4"/>
    </row>
    <row r="616" spans="1:12" ht="30" hidden="1">
      <c r="A616" s="20" t="s">
        <v>1400</v>
      </c>
      <c r="B616" s="41" t="s">
        <v>1401</v>
      </c>
      <c r="C616" s="41"/>
      <c r="D616" s="14"/>
      <c r="E616" s="21"/>
      <c r="F616" s="41"/>
      <c r="G616" s="14"/>
      <c r="H616" s="81"/>
      <c r="I616" s="81"/>
      <c r="J616" s="4"/>
      <c r="K616" s="4"/>
      <c r="L616" s="4"/>
    </row>
    <row r="617" spans="1:12" ht="45" hidden="1">
      <c r="A617" s="20" t="s">
        <v>1402</v>
      </c>
      <c r="B617" s="41" t="s">
        <v>1403</v>
      </c>
      <c r="C617" s="41"/>
      <c r="D617" s="14"/>
      <c r="E617" s="21"/>
      <c r="F617" s="41"/>
      <c r="G617" s="14"/>
      <c r="H617" s="81"/>
      <c r="I617" s="81"/>
      <c r="J617" s="4"/>
      <c r="K617" s="4"/>
      <c r="L617" s="4"/>
    </row>
    <row r="618" spans="1:12" ht="21">
      <c r="A618" s="238" t="s">
        <v>336</v>
      </c>
      <c r="B618" s="1664" t="s">
        <v>1404</v>
      </c>
      <c r="C618" s="1665"/>
      <c r="D618" s="1665"/>
      <c r="E618" s="1665"/>
      <c r="F618" s="1665"/>
      <c r="G618" s="1666"/>
      <c r="H618" s="22">
        <f>H619+H628+H634+H641</f>
        <v>14</v>
      </c>
      <c r="I618" s="22">
        <f>I619+I628+I634+I641</f>
        <v>28</v>
      </c>
    </row>
    <row r="619" spans="1:12" ht="40.15" customHeight="1">
      <c r="A619" s="1039" t="s">
        <v>7</v>
      </c>
      <c r="B619" s="1305" t="s">
        <v>6</v>
      </c>
      <c r="C619" s="1306"/>
      <c r="D619" s="1306"/>
      <c r="E619" s="1306"/>
      <c r="F619" s="1306"/>
      <c r="G619" s="1307"/>
      <c r="H619" s="22">
        <f>SUM(D620:D627)</f>
        <v>5</v>
      </c>
      <c r="I619" s="22">
        <f>COUNT(D620:D627)*2</f>
        <v>10</v>
      </c>
    </row>
    <row r="620" spans="1:12" ht="30">
      <c r="A620" s="11" t="s">
        <v>1405</v>
      </c>
      <c r="B620" s="23" t="s">
        <v>1406</v>
      </c>
      <c r="C620" s="23" t="s">
        <v>4428</v>
      </c>
      <c r="D620" s="473">
        <v>1</v>
      </c>
      <c r="E620" s="646" t="s">
        <v>648</v>
      </c>
      <c r="F620" s="34" t="s">
        <v>4429</v>
      </c>
      <c r="G620" s="1046"/>
    </row>
    <row r="621" spans="1:12" ht="30">
      <c r="A621" s="11" t="s">
        <v>336</v>
      </c>
      <c r="B621" s="23"/>
      <c r="C621" s="23" t="s">
        <v>4430</v>
      </c>
      <c r="D621" s="473">
        <v>1</v>
      </c>
      <c r="E621" s="646" t="s">
        <v>648</v>
      </c>
      <c r="F621" s="34" t="s">
        <v>4431</v>
      </c>
      <c r="G621" s="1046"/>
    </row>
    <row r="622" spans="1:12" ht="30">
      <c r="A622" s="11" t="s">
        <v>336</v>
      </c>
      <c r="B622" s="23"/>
      <c r="C622" s="1053" t="s">
        <v>4432</v>
      </c>
      <c r="D622" s="473">
        <v>1</v>
      </c>
      <c r="E622" s="646" t="s">
        <v>648</v>
      </c>
      <c r="F622" s="34" t="s">
        <v>4433</v>
      </c>
      <c r="G622" s="1046"/>
    </row>
    <row r="623" spans="1:12" s="692" customFormat="1" hidden="1">
      <c r="A623" s="20" t="s">
        <v>336</v>
      </c>
      <c r="B623" s="615"/>
      <c r="C623" s="716" t="s">
        <v>4434</v>
      </c>
      <c r="D623" s="696"/>
      <c r="E623" s="717" t="s">
        <v>648</v>
      </c>
      <c r="F623" s="709" t="s">
        <v>4435</v>
      </c>
      <c r="G623" s="648"/>
      <c r="H623" s="81"/>
      <c r="I623" s="81"/>
    </row>
    <row r="624" spans="1:12" s="692" customFormat="1" hidden="1">
      <c r="A624" s="20" t="s">
        <v>336</v>
      </c>
      <c r="B624" s="615"/>
      <c r="C624" s="716" t="s">
        <v>4436</v>
      </c>
      <c r="D624" s="696"/>
      <c r="E624" s="717" t="s">
        <v>648</v>
      </c>
      <c r="F624" s="709" t="s">
        <v>4435</v>
      </c>
      <c r="G624" s="648"/>
      <c r="H624" s="685"/>
      <c r="I624" s="685"/>
    </row>
    <row r="625" spans="1:12" ht="45">
      <c r="A625" s="11" t="s">
        <v>336</v>
      </c>
      <c r="B625" s="23"/>
      <c r="C625" s="1053" t="s">
        <v>4437</v>
      </c>
      <c r="D625" s="473">
        <v>1</v>
      </c>
      <c r="E625" s="646" t="s">
        <v>648</v>
      </c>
      <c r="F625" s="117"/>
      <c r="G625" s="1046"/>
    </row>
    <row r="626" spans="1:12" ht="44.25" customHeight="1">
      <c r="A626" s="11"/>
      <c r="B626" s="136"/>
      <c r="C626" s="34" t="s">
        <v>4438</v>
      </c>
      <c r="D626" s="473">
        <v>1</v>
      </c>
      <c r="E626" s="646" t="s">
        <v>648</v>
      </c>
      <c r="F626" s="34" t="s">
        <v>4439</v>
      </c>
      <c r="G626" s="1046"/>
    </row>
    <row r="627" spans="1:12" ht="55.5" hidden="1" customHeight="1">
      <c r="A627" s="20" t="s">
        <v>2274</v>
      </c>
      <c r="B627" s="136" t="s">
        <v>2595</v>
      </c>
      <c r="C627" s="584"/>
      <c r="D627" s="584"/>
      <c r="E627" s="344"/>
      <c r="F627" s="584"/>
      <c r="G627" s="584"/>
      <c r="H627" s="81"/>
      <c r="I627" s="81"/>
      <c r="J627" s="4"/>
      <c r="K627" s="4"/>
      <c r="L627" s="4"/>
    </row>
    <row r="628" spans="1:12" ht="40.15" customHeight="1">
      <c r="A628" s="1039" t="s">
        <v>5</v>
      </c>
      <c r="B628" s="1305" t="s">
        <v>4</v>
      </c>
      <c r="C628" s="1306"/>
      <c r="D628" s="1306"/>
      <c r="E628" s="1306"/>
      <c r="F628" s="1306"/>
      <c r="G628" s="1307"/>
      <c r="H628" s="22">
        <f>SUM(D629:D633)</f>
        <v>2</v>
      </c>
      <c r="I628" s="22">
        <f>COUNT(D629:D633)*2</f>
        <v>4</v>
      </c>
    </row>
    <row r="629" spans="1:12" s="692" customFormat="1" ht="45" hidden="1">
      <c r="A629" s="20" t="s">
        <v>1419</v>
      </c>
      <c r="B629" s="615" t="s">
        <v>1420</v>
      </c>
      <c r="C629" s="615" t="s">
        <v>4104</v>
      </c>
      <c r="D629" s="696"/>
      <c r="E629" s="625" t="s">
        <v>648</v>
      </c>
      <c r="F629" s="628" t="s">
        <v>4440</v>
      </c>
      <c r="G629" s="648"/>
      <c r="H629" s="81"/>
      <c r="I629" s="81"/>
    </row>
    <row r="630" spans="1:12" ht="30">
      <c r="A630" s="11" t="s">
        <v>336</v>
      </c>
      <c r="B630" s="23"/>
      <c r="C630" s="23" t="s">
        <v>4441</v>
      </c>
      <c r="D630" s="473">
        <v>1</v>
      </c>
      <c r="E630" s="24" t="s">
        <v>648</v>
      </c>
      <c r="F630" s="34" t="s">
        <v>4442</v>
      </c>
      <c r="G630" s="1046"/>
    </row>
    <row r="631" spans="1:12" ht="30">
      <c r="A631" s="11" t="s">
        <v>336</v>
      </c>
      <c r="B631" s="23"/>
      <c r="C631" s="1053" t="s">
        <v>4443</v>
      </c>
      <c r="D631" s="473">
        <v>1</v>
      </c>
      <c r="E631" s="24" t="s">
        <v>648</v>
      </c>
      <c r="F631" s="34" t="s">
        <v>4444</v>
      </c>
      <c r="G631" s="1046"/>
    </row>
    <row r="632" spans="1:12" s="692" customFormat="1" ht="30" hidden="1">
      <c r="A632" s="20" t="s">
        <v>336</v>
      </c>
      <c r="B632" s="615"/>
      <c r="C632" s="717" t="s">
        <v>4445</v>
      </c>
      <c r="D632" s="696"/>
      <c r="E632" s="625" t="s">
        <v>648</v>
      </c>
      <c r="F632" s="628" t="s">
        <v>4446</v>
      </c>
      <c r="G632" s="648"/>
      <c r="H632" s="81"/>
      <c r="I632" s="81"/>
    </row>
    <row r="633" spans="1:12" ht="41.25" hidden="1" customHeight="1">
      <c r="A633" s="20" t="s">
        <v>1428</v>
      </c>
      <c r="B633" s="136" t="s">
        <v>2600</v>
      </c>
      <c r="C633" s="584"/>
      <c r="D633" s="584"/>
      <c r="E633" s="15"/>
      <c r="F633" s="584"/>
      <c r="G633" s="584"/>
      <c r="H633" s="81"/>
      <c r="I633" s="81"/>
      <c r="J633" s="4"/>
      <c r="K633" s="4"/>
      <c r="L633" s="4"/>
    </row>
    <row r="634" spans="1:12" ht="40.15" customHeight="1">
      <c r="A634" s="1039" t="s">
        <v>3</v>
      </c>
      <c r="B634" s="1305" t="s">
        <v>2</v>
      </c>
      <c r="C634" s="1306"/>
      <c r="D634" s="1306"/>
      <c r="E634" s="1306"/>
      <c r="F634" s="1306"/>
      <c r="G634" s="1307"/>
      <c r="H634" s="22">
        <f>SUM(D635:D640)</f>
        <v>3</v>
      </c>
      <c r="I634" s="22">
        <f>COUNT(D635:D640)*2</f>
        <v>6</v>
      </c>
    </row>
    <row r="635" spans="1:12" ht="30">
      <c r="A635" s="11" t="s">
        <v>1430</v>
      </c>
      <c r="B635" s="23" t="s">
        <v>1431</v>
      </c>
      <c r="C635" s="1037" t="s">
        <v>4447</v>
      </c>
      <c r="D635" s="473">
        <v>1</v>
      </c>
      <c r="E635" s="24" t="s">
        <v>648</v>
      </c>
      <c r="F635" s="34" t="s">
        <v>4448</v>
      </c>
      <c r="G635" s="44"/>
    </row>
    <row r="636" spans="1:12" ht="45">
      <c r="A636" s="11" t="s">
        <v>336</v>
      </c>
      <c r="B636" s="23"/>
      <c r="C636" s="34" t="s">
        <v>4449</v>
      </c>
      <c r="D636" s="473">
        <v>1</v>
      </c>
      <c r="E636" s="24" t="s">
        <v>648</v>
      </c>
      <c r="F636" s="34" t="s">
        <v>4450</v>
      </c>
      <c r="G636" s="131"/>
    </row>
    <row r="637" spans="1:12" ht="30">
      <c r="A637" s="11" t="s">
        <v>336</v>
      </c>
      <c r="B637" s="23"/>
      <c r="C637" s="34" t="s">
        <v>4451</v>
      </c>
      <c r="D637" s="473">
        <v>1</v>
      </c>
      <c r="E637" s="24" t="s">
        <v>648</v>
      </c>
      <c r="F637" s="34" t="s">
        <v>4452</v>
      </c>
      <c r="G637" s="131"/>
    </row>
    <row r="638" spans="1:12" s="692" customFormat="1" ht="30" hidden="1">
      <c r="A638" s="20" t="s">
        <v>336</v>
      </c>
      <c r="B638" s="615"/>
      <c r="C638" s="628" t="s">
        <v>4453</v>
      </c>
      <c r="D638" s="696"/>
      <c r="E638" s="625" t="s">
        <v>648</v>
      </c>
      <c r="F638" s="628" t="s">
        <v>4454</v>
      </c>
      <c r="G638" s="635"/>
      <c r="H638" s="81"/>
      <c r="I638" s="81"/>
    </row>
    <row r="639" spans="1:12" s="692" customFormat="1" ht="30" hidden="1">
      <c r="A639" s="20" t="s">
        <v>336</v>
      </c>
      <c r="B639" s="615"/>
      <c r="C639" s="628" t="s">
        <v>4455</v>
      </c>
      <c r="D639" s="696"/>
      <c r="E639" s="625" t="s">
        <v>648</v>
      </c>
      <c r="F639" s="628" t="s">
        <v>4456</v>
      </c>
      <c r="G639" s="635"/>
      <c r="H639" s="81"/>
      <c r="I639" s="81"/>
    </row>
    <row r="640" spans="1:12" ht="66" hidden="1" customHeight="1">
      <c r="A640" s="20" t="s">
        <v>1435</v>
      </c>
      <c r="B640" s="136" t="s">
        <v>2606</v>
      </c>
      <c r="C640" s="584"/>
      <c r="D640" s="584"/>
      <c r="E640" s="15"/>
      <c r="F640" s="584"/>
      <c r="G640" s="584"/>
      <c r="H640" s="81"/>
      <c r="I640" s="81"/>
      <c r="J640" s="4"/>
      <c r="K640" s="4"/>
      <c r="L640" s="4"/>
    </row>
    <row r="641" spans="1:12" ht="40.15" customHeight="1">
      <c r="A641" s="1039" t="s">
        <v>1</v>
      </c>
      <c r="B641" s="1305" t="s">
        <v>0</v>
      </c>
      <c r="C641" s="1306"/>
      <c r="D641" s="1306"/>
      <c r="E641" s="1306"/>
      <c r="F641" s="1306"/>
      <c r="G641" s="1307"/>
      <c r="H641" s="22">
        <f>SUM(D642:D646)</f>
        <v>4</v>
      </c>
      <c r="I641" s="22">
        <f>COUNT(D642:D646)*2</f>
        <v>8</v>
      </c>
    </row>
    <row r="642" spans="1:12" ht="45">
      <c r="A642" s="11" t="s">
        <v>1437</v>
      </c>
      <c r="B642" s="23" t="s">
        <v>1438</v>
      </c>
      <c r="C642" s="34" t="s">
        <v>4457</v>
      </c>
      <c r="D642" s="473">
        <v>1</v>
      </c>
      <c r="E642" s="24" t="s">
        <v>648</v>
      </c>
      <c r="F642" s="117"/>
      <c r="G642" s="1046"/>
    </row>
    <row r="643" spans="1:12" ht="45">
      <c r="A643" s="11" t="s">
        <v>336</v>
      </c>
      <c r="B643" s="23"/>
      <c r="C643" s="34" t="s">
        <v>4458</v>
      </c>
      <c r="D643" s="473">
        <v>1</v>
      </c>
      <c r="E643" s="24" t="s">
        <v>648</v>
      </c>
      <c r="F643" s="117"/>
      <c r="G643" s="1046"/>
    </row>
    <row r="644" spans="1:12">
      <c r="A644" s="11" t="s">
        <v>336</v>
      </c>
      <c r="B644" s="23"/>
      <c r="C644" s="13" t="s">
        <v>4459</v>
      </c>
      <c r="D644" s="473">
        <v>1</v>
      </c>
      <c r="E644" s="24" t="s">
        <v>648</v>
      </c>
      <c r="F644" s="117"/>
      <c r="G644" s="1046"/>
    </row>
    <row r="645" spans="1:12" ht="45">
      <c r="A645" s="11" t="s">
        <v>336</v>
      </c>
      <c r="B645" s="23"/>
      <c r="C645" s="1053" t="s">
        <v>4460</v>
      </c>
      <c r="D645" s="473">
        <v>1</v>
      </c>
      <c r="E645" s="24" t="s">
        <v>648</v>
      </c>
      <c r="F645" s="34" t="s">
        <v>4461</v>
      </c>
      <c r="G645" s="1046"/>
    </row>
    <row r="646" spans="1:12" ht="39.75" hidden="1" customHeight="1">
      <c r="A646" s="20" t="s">
        <v>1443</v>
      </c>
      <c r="B646" s="136" t="s">
        <v>2610</v>
      </c>
      <c r="C646" s="584"/>
      <c r="D646" s="584"/>
      <c r="E646" s="15"/>
      <c r="F646" s="584"/>
      <c r="G646" s="584"/>
      <c r="H646" s="81"/>
      <c r="I646" s="81"/>
      <c r="J646" s="4"/>
      <c r="K646" s="4"/>
      <c r="L646" s="4"/>
    </row>
    <row r="647" spans="1:12">
      <c r="A647" s="269"/>
      <c r="B647" s="81"/>
      <c r="C647" s="572"/>
      <c r="D647" s="486"/>
      <c r="E647" s="81"/>
      <c r="F647" s="81"/>
      <c r="G647" s="81"/>
    </row>
    <row r="648" spans="1:12">
      <c r="A648" s="1007"/>
      <c r="B648" s="1005"/>
      <c r="C648" s="1051"/>
      <c r="D648" s="1008"/>
      <c r="E648" s="1005"/>
      <c r="F648" s="82"/>
      <c r="G648" s="81"/>
    </row>
    <row r="649" spans="1:12">
      <c r="A649" s="1007"/>
      <c r="B649" s="1005" t="s">
        <v>1446</v>
      </c>
      <c r="C649" s="1051" t="s">
        <v>2308</v>
      </c>
      <c r="D649" s="1008" t="s">
        <v>2765</v>
      </c>
      <c r="E649" s="1005">
        <f>H2</f>
        <v>13</v>
      </c>
      <c r="F649" s="82"/>
      <c r="G649" s="81"/>
    </row>
    <row r="650" spans="1:12">
      <c r="A650" s="1007" t="s">
        <v>176</v>
      </c>
      <c r="B650" s="1005">
        <f>IF(E649=0,0,H43)</f>
        <v>5</v>
      </c>
      <c r="C650" s="1051">
        <f>IF(E649=0,0,I43)</f>
        <v>10</v>
      </c>
      <c r="D650" s="1009">
        <f>IF(D658=0,0,B650/C650)</f>
        <v>0.5</v>
      </c>
      <c r="E650" s="1005"/>
      <c r="F650" s="82"/>
      <c r="G650" s="81"/>
    </row>
    <row r="651" spans="1:12">
      <c r="A651" s="1007" t="s">
        <v>178</v>
      </c>
      <c r="B651" s="1005">
        <f>IF(E649=0,0,H101)</f>
        <v>13</v>
      </c>
      <c r="C651" s="1051">
        <f>IF(E649=0,0,I101)</f>
        <v>26</v>
      </c>
      <c r="D651" s="1009">
        <f>IF(D658=0,0,B60:B651/C651)</f>
        <v>0.5</v>
      </c>
      <c r="E651" s="1005"/>
      <c r="F651" s="82"/>
      <c r="G651" s="81"/>
    </row>
    <row r="652" spans="1:12">
      <c r="A652" s="1007" t="s">
        <v>180</v>
      </c>
      <c r="B652" s="1005">
        <f>IF(E649=0,0,H151)</f>
        <v>27</v>
      </c>
      <c r="C652" s="1051">
        <f>IF(E649=0,0,I151)</f>
        <v>54</v>
      </c>
      <c r="D652" s="1009">
        <f>IF(D658=0,0,B652/C652)</f>
        <v>0.5</v>
      </c>
      <c r="E652" s="1005"/>
      <c r="F652" s="82"/>
      <c r="G652" s="81"/>
    </row>
    <row r="653" spans="1:12">
      <c r="A653" s="1007" t="s">
        <v>182</v>
      </c>
      <c r="B653" s="1010">
        <f>IF(E649=0,0,H221)</f>
        <v>20</v>
      </c>
      <c r="C653" s="1052">
        <f>IF(E649=0,0,I221)</f>
        <v>40</v>
      </c>
      <c r="D653" s="1009">
        <f>IF(D658=0,0,B653/C653)</f>
        <v>0.5</v>
      </c>
      <c r="E653" s="1005"/>
      <c r="F653" s="82"/>
      <c r="G653" s="81"/>
    </row>
    <row r="654" spans="1:12">
      <c r="A654" s="1007" t="s">
        <v>184</v>
      </c>
      <c r="B654" s="1010">
        <f>IF(E649=0,0,H299)</f>
        <v>40</v>
      </c>
      <c r="C654" s="1052">
        <f>IF(E649=0,0,I299)</f>
        <v>80</v>
      </c>
      <c r="D654" s="1009">
        <f>IF(D658=0,0,B654/C654)</f>
        <v>0.5</v>
      </c>
      <c r="E654" s="1005"/>
      <c r="F654" s="82"/>
      <c r="G654" s="81"/>
    </row>
    <row r="655" spans="1:12">
      <c r="A655" s="1007" t="s">
        <v>186</v>
      </c>
      <c r="B655" s="1010">
        <f>IF(E649=0,0,H485)</f>
        <v>23</v>
      </c>
      <c r="C655" s="1052">
        <f>IF(E649=0,0,I485)</f>
        <v>46</v>
      </c>
      <c r="D655" s="1009">
        <f>IF(D658=0,0,B655/C655)</f>
        <v>0.5</v>
      </c>
      <c r="E655" s="1005"/>
      <c r="F655" s="82"/>
      <c r="G655" s="81"/>
    </row>
    <row r="656" spans="1:12">
      <c r="A656" s="1007" t="s">
        <v>187</v>
      </c>
      <c r="B656" s="1010">
        <f>IF(E649=0,0, H545)</f>
        <v>23</v>
      </c>
      <c r="C656" s="1052">
        <f>IF(E649=0,0,I545)</f>
        <v>46</v>
      </c>
      <c r="D656" s="1009">
        <f>IF(D658=0,0,B656/C656)</f>
        <v>0.5</v>
      </c>
      <c r="E656" s="1005"/>
      <c r="F656" s="82"/>
      <c r="G656" s="81"/>
    </row>
    <row r="657" spans="1:7">
      <c r="A657" s="1007" t="s">
        <v>189</v>
      </c>
      <c r="B657" s="1010">
        <f>IF(E649=0,0,H618)</f>
        <v>14</v>
      </c>
      <c r="C657" s="1052">
        <f>IF(E649=0,0,I618)</f>
        <v>28</v>
      </c>
      <c r="D657" s="1009">
        <f>IF(D658=0,0,B657/C657)</f>
        <v>0.5</v>
      </c>
      <c r="E657" s="1005"/>
      <c r="F657" s="82"/>
      <c r="G657" s="81"/>
    </row>
    <row r="658" spans="1:7">
      <c r="A658" s="1007" t="s">
        <v>1449</v>
      </c>
      <c r="B658" s="1005">
        <f>IF(E649=0,0,SUM(B650:B657))</f>
        <v>165</v>
      </c>
      <c r="C658" s="1051">
        <f>IF(E649=0,0,SUM(C650:C657))</f>
        <v>330</v>
      </c>
      <c r="D658" s="1009">
        <f>IF(E649=0,0,B658/C658)</f>
        <v>0.5</v>
      </c>
      <c r="E658" s="1005"/>
      <c r="F658" s="82"/>
      <c r="G658" s="81"/>
    </row>
    <row r="659" spans="1:7">
      <c r="A659" s="1007"/>
      <c r="B659" s="1005"/>
      <c r="C659" s="1051"/>
      <c r="D659" s="1008"/>
      <c r="E659" s="1005"/>
      <c r="F659" s="82"/>
      <c r="G659" s="81"/>
    </row>
    <row r="660" spans="1:7">
      <c r="A660" s="1007"/>
      <c r="B660" s="1005"/>
      <c r="C660" s="1051"/>
      <c r="D660" s="1008"/>
      <c r="E660" s="1005"/>
      <c r="F660" s="82"/>
      <c r="G660" s="81"/>
    </row>
    <row r="661" spans="1:7">
      <c r="A661" s="1007">
        <v>0</v>
      </c>
      <c r="B661" s="1005"/>
      <c r="C661" s="1051"/>
      <c r="D661" s="1008"/>
      <c r="E661" s="1005"/>
      <c r="F661" s="82"/>
      <c r="G661" s="81"/>
    </row>
    <row r="662" spans="1:7">
      <c r="A662" s="1007">
        <v>1</v>
      </c>
      <c r="B662" s="1005"/>
      <c r="C662" s="1051"/>
      <c r="D662" s="1008"/>
      <c r="E662" s="1005"/>
      <c r="F662" s="82"/>
      <c r="G662" s="81"/>
    </row>
    <row r="663" spans="1:7">
      <c r="A663" s="1007">
        <v>2</v>
      </c>
      <c r="B663" s="1005"/>
      <c r="C663" s="1051"/>
      <c r="D663" s="1008"/>
      <c r="E663" s="1005"/>
      <c r="F663" s="82"/>
      <c r="G663" s="81"/>
    </row>
    <row r="664" spans="1:7">
      <c r="A664" s="563"/>
      <c r="B664" s="82"/>
      <c r="C664" s="1049"/>
      <c r="D664" s="560"/>
      <c r="E664" s="82"/>
      <c r="F664" s="82"/>
      <c r="G664" s="81"/>
    </row>
    <row r="665" spans="1:7">
      <c r="A665" s="563"/>
      <c r="B665" s="82"/>
      <c r="C665" s="1049"/>
      <c r="D665" s="560"/>
      <c r="E665" s="82"/>
      <c r="F665" s="82"/>
      <c r="G665" s="81"/>
    </row>
    <row r="666" spans="1:7">
      <c r="A666" s="563"/>
      <c r="B666" s="82"/>
      <c r="C666" s="1049"/>
      <c r="D666" s="560"/>
      <c r="E666" s="82"/>
      <c r="F666" s="82"/>
      <c r="G666" s="81"/>
    </row>
    <row r="667" spans="1:7">
      <c r="A667" s="563"/>
      <c r="B667" s="82"/>
      <c r="C667" s="1049"/>
      <c r="D667" s="560"/>
      <c r="E667" s="82"/>
      <c r="F667" s="82"/>
      <c r="G667" s="81"/>
    </row>
    <row r="668" spans="1:7">
      <c r="A668" s="563"/>
      <c r="B668" s="82"/>
      <c r="C668" s="1049"/>
      <c r="D668" s="560"/>
      <c r="E668" s="82"/>
      <c r="F668" s="82"/>
      <c r="G668" s="81"/>
    </row>
    <row r="669" spans="1:7">
      <c r="A669" s="563"/>
      <c r="B669" s="82"/>
      <c r="C669" s="1049"/>
      <c r="D669" s="560"/>
      <c r="E669" s="82"/>
      <c r="F669" s="82"/>
      <c r="G669" s="81"/>
    </row>
    <row r="670" spans="1:7">
      <c r="A670" s="563"/>
      <c r="B670" s="82"/>
      <c r="C670" s="1049"/>
      <c r="D670" s="560"/>
      <c r="E670" s="82"/>
      <c r="F670" s="82"/>
      <c r="G670" s="81"/>
    </row>
    <row r="671" spans="1:7">
      <c r="A671" s="563"/>
      <c r="B671" s="82"/>
      <c r="C671" s="1049"/>
      <c r="D671" s="560"/>
      <c r="E671" s="82"/>
      <c r="F671" s="82"/>
      <c r="G671" s="81"/>
    </row>
    <row r="672" spans="1:7">
      <c r="A672" s="563"/>
      <c r="B672" s="82"/>
      <c r="C672" s="1049"/>
      <c r="D672" s="560"/>
      <c r="E672" s="82"/>
      <c r="F672" s="82"/>
      <c r="G672" s="81"/>
    </row>
    <row r="673" spans="1:7">
      <c r="A673" s="563"/>
      <c r="B673" s="82"/>
      <c r="C673" s="1049"/>
      <c r="D673" s="560"/>
      <c r="E673" s="82"/>
      <c r="F673" s="82"/>
      <c r="G673" s="81"/>
    </row>
    <row r="674" spans="1:7">
      <c r="A674" s="563"/>
      <c r="B674" s="82"/>
      <c r="C674" s="1049"/>
      <c r="D674" s="560"/>
      <c r="E674" s="82"/>
      <c r="F674" s="82"/>
      <c r="G674" s="81"/>
    </row>
    <row r="675" spans="1:7">
      <c r="A675" s="563"/>
      <c r="B675" s="82"/>
      <c r="C675" s="1049"/>
      <c r="D675" s="560"/>
      <c r="E675" s="82"/>
      <c r="F675" s="82"/>
      <c r="G675" s="81"/>
    </row>
    <row r="676" spans="1:7">
      <c r="A676" s="563"/>
      <c r="B676" s="82"/>
      <c r="C676" s="1049"/>
      <c r="D676" s="560"/>
      <c r="E676" s="82"/>
      <c r="F676" s="82"/>
      <c r="G676" s="81"/>
    </row>
    <row r="677" spans="1:7">
      <c r="A677" s="563"/>
      <c r="B677" s="82"/>
      <c r="C677" s="1049"/>
      <c r="D677" s="560"/>
      <c r="E677" s="82"/>
      <c r="F677" s="82"/>
      <c r="G677" s="81"/>
    </row>
    <row r="678" spans="1:7">
      <c r="A678" s="563"/>
      <c r="B678" s="82"/>
      <c r="C678" s="1049"/>
      <c r="D678" s="560"/>
      <c r="E678" s="82"/>
      <c r="F678" s="82"/>
      <c r="G678" s="81"/>
    </row>
    <row r="679" spans="1:7">
      <c r="A679" s="269"/>
      <c r="B679" s="81"/>
      <c r="C679" s="572"/>
      <c r="D679" s="486"/>
      <c r="E679" s="81"/>
      <c r="F679" s="81"/>
      <c r="G679" s="81"/>
    </row>
    <row r="680" spans="1:7">
      <c r="A680" s="269"/>
      <c r="B680" s="81"/>
      <c r="C680" s="572"/>
      <c r="D680" s="486"/>
      <c r="E680" s="81"/>
      <c r="F680" s="81"/>
      <c r="G680" s="81"/>
    </row>
    <row r="681" spans="1:7">
      <c r="A681" s="269"/>
      <c r="B681" s="81"/>
      <c r="C681" s="572"/>
      <c r="D681" s="486"/>
      <c r="E681" s="81"/>
      <c r="F681" s="81"/>
      <c r="G681" s="81"/>
    </row>
    <row r="682" spans="1:7">
      <c r="A682" s="269"/>
      <c r="B682" s="81"/>
      <c r="C682" s="572"/>
      <c r="D682" s="486"/>
      <c r="E682" s="81"/>
      <c r="F682" s="81"/>
      <c r="G682" s="81"/>
    </row>
  </sheetData>
  <sheetProtection algorithmName="SHA-512" hashValue="Pm8s7tMc9l7y/iJHrWcJA6n17+aZqlE8gs3vwkj2n6c3g44c4tTcFSRiHNDk9JSvX70BZ8cO5dTiUcf198SD7w==" saltValue="4K22sXU83Zfm0ExUhcVgug==" spinCount="100000" sheet="1" objects="1" scenarios="1"/>
  <protectedRanges>
    <protectedRange sqref="D592:D595" name="Range5"/>
    <protectedRange sqref="G208:G219" name="Range3"/>
    <protectedRange sqref="D537:D539" name="Range1_4"/>
    <protectedRange sqref="D208:D219" name="Range2"/>
    <protectedRange sqref="D536" name="Range4"/>
  </protectedRanges>
  <autoFilter ref="A42:G646">
    <filterColumn colId="0">
      <colorFilter dxfId="9"/>
    </filterColumn>
  </autoFilter>
  <mergeCells count="125">
    <mergeCell ref="B628:G628"/>
    <mergeCell ref="B634:G634"/>
    <mergeCell ref="B641:G641"/>
    <mergeCell ref="B588:G588"/>
    <mergeCell ref="B596:G596"/>
    <mergeCell ref="B600:G600"/>
    <mergeCell ref="B607:G607"/>
    <mergeCell ref="B618:G618"/>
    <mergeCell ref="B619:G619"/>
    <mergeCell ref="B546:G546"/>
    <mergeCell ref="B549:G549"/>
    <mergeCell ref="B554:G554"/>
    <mergeCell ref="B563:G563"/>
    <mergeCell ref="B578:G578"/>
    <mergeCell ref="B582:G582"/>
    <mergeCell ref="B494:G494"/>
    <mergeCell ref="B506:G506"/>
    <mergeCell ref="B512:G512"/>
    <mergeCell ref="B519:G519"/>
    <mergeCell ref="B530:G530"/>
    <mergeCell ref="B545:G545"/>
    <mergeCell ref="B461:G461"/>
    <mergeCell ref="B468:G468"/>
    <mergeCell ref="B473:G473"/>
    <mergeCell ref="B474:G474"/>
    <mergeCell ref="B485:G485"/>
    <mergeCell ref="B486:G486"/>
    <mergeCell ref="B419:G419"/>
    <mergeCell ref="B423:G423"/>
    <mergeCell ref="B424:G424"/>
    <mergeCell ref="B431:G431"/>
    <mergeCell ref="B443:G443"/>
    <mergeCell ref="B450:G450"/>
    <mergeCell ref="B348:G348"/>
    <mergeCell ref="B352:G352"/>
    <mergeCell ref="B360:G360"/>
    <mergeCell ref="B364:G364"/>
    <mergeCell ref="B410:G410"/>
    <mergeCell ref="B414:G414"/>
    <mergeCell ref="B316:G316"/>
    <mergeCell ref="B323:G323"/>
    <mergeCell ref="B326:G326"/>
    <mergeCell ref="B329:G329"/>
    <mergeCell ref="B335:G335"/>
    <mergeCell ref="B344:G344"/>
    <mergeCell ref="B291:G291"/>
    <mergeCell ref="B296:G296"/>
    <mergeCell ref="B299:G299"/>
    <mergeCell ref="B300:G300"/>
    <mergeCell ref="B306:G306"/>
    <mergeCell ref="B309:G309"/>
    <mergeCell ref="B268:G268"/>
    <mergeCell ref="B273:G273"/>
    <mergeCell ref="B277:G277"/>
    <mergeCell ref="B281:G281"/>
    <mergeCell ref="B284:G284"/>
    <mergeCell ref="B287:G287"/>
    <mergeCell ref="B207:G207"/>
    <mergeCell ref="B221:G221"/>
    <mergeCell ref="B222:G222"/>
    <mergeCell ref="B233:G233"/>
    <mergeCell ref="B248:G248"/>
    <mergeCell ref="B255:G255"/>
    <mergeCell ref="B152:G152"/>
    <mergeCell ref="B168:G168"/>
    <mergeCell ref="B176:G176"/>
    <mergeCell ref="B183:G183"/>
    <mergeCell ref="B190:G190"/>
    <mergeCell ref="B195:G195"/>
    <mergeCell ref="B114:G114"/>
    <mergeCell ref="B120:G120"/>
    <mergeCell ref="B125:G125"/>
    <mergeCell ref="B132:G132"/>
    <mergeCell ref="B139:G139"/>
    <mergeCell ref="B151:G151"/>
    <mergeCell ref="B72:G72"/>
    <mergeCell ref="B76:G76"/>
    <mergeCell ref="B89:G89"/>
    <mergeCell ref="B98:G98"/>
    <mergeCell ref="B101:G101"/>
    <mergeCell ref="B102:G102"/>
    <mergeCell ref="B37:I37"/>
    <mergeCell ref="A38:I40"/>
    <mergeCell ref="A41:G41"/>
    <mergeCell ref="B43:G43"/>
    <mergeCell ref="B44:G44"/>
    <mergeCell ref="B66:G66"/>
    <mergeCell ref="B31:I31"/>
    <mergeCell ref="B32:I32"/>
    <mergeCell ref="B33:I33"/>
    <mergeCell ref="B34:I34"/>
    <mergeCell ref="B35:I35"/>
    <mergeCell ref="B36:I36"/>
    <mergeCell ref="B25:I25"/>
    <mergeCell ref="B26:I26"/>
    <mergeCell ref="B27:I27"/>
    <mergeCell ref="B28:I28"/>
    <mergeCell ref="B29:I29"/>
    <mergeCell ref="B30:I30"/>
    <mergeCell ref="B19:I19"/>
    <mergeCell ref="B20:I20"/>
    <mergeCell ref="B21:I21"/>
    <mergeCell ref="B22:I22"/>
    <mergeCell ref="B23:I23"/>
    <mergeCell ref="B24:I24"/>
    <mergeCell ref="A8:C8"/>
    <mergeCell ref="D8:I8"/>
    <mergeCell ref="D9:I16"/>
    <mergeCell ref="A17:I17"/>
    <mergeCell ref="B18:I18"/>
    <mergeCell ref="A5:B5"/>
    <mergeCell ref="C5:E5"/>
    <mergeCell ref="G5:I5"/>
    <mergeCell ref="A6:B6"/>
    <mergeCell ref="C6:E6"/>
    <mergeCell ref="G6:I6"/>
    <mergeCell ref="A1:F1"/>
    <mergeCell ref="G1:I1"/>
    <mergeCell ref="A2:G2"/>
    <mergeCell ref="H2:I2"/>
    <mergeCell ref="A3:I3"/>
    <mergeCell ref="A4:B4"/>
    <mergeCell ref="C4:E4"/>
    <mergeCell ref="G4:I4"/>
    <mergeCell ref="A7:I7"/>
  </mergeCells>
  <dataValidations count="8">
    <dataValidation type="list" allowBlank="1" showInputMessage="1" showErrorMessage="1" sqref="D601:D606 D608:D617 D102:D138 D45:D87 D300:D422 D659:D1048576 D98:D100 D474:D484 D222:D298 D619:D649 D486:D544 D42 D140:D206 D89:D96 D208:D220 D424:D472 D589:D599 D546:D581 D583:D587">
      <formula1>$A$661:$A$663</formula1>
    </dataValidation>
    <dataValidation type="list" allowBlank="1" showInputMessage="1" showErrorMessage="1" sqref="D601:D606">
      <formula1>$A$717:$A$719</formula1>
    </dataValidation>
    <dataValidation type="list" allowBlank="1" showInputMessage="1" showErrorMessage="1" sqref="D588">
      <formula1>$A$747:$A$749</formula1>
    </dataValidation>
    <dataValidation type="list" allowBlank="1" showInputMessage="1" showErrorMessage="1" sqref="D43">
      <formula1>$A$674:$A$676</formula1>
    </dataValidation>
    <dataValidation type="list" allowBlank="1" showInputMessage="1" showErrorMessage="1" sqref="D423">
      <formula1>$A$837:$A$839</formula1>
    </dataValidation>
    <dataValidation type="list" allowBlank="1" showInputMessage="1" showErrorMessage="1" sqref="D473">
      <formula1>$A$836:$A$838</formula1>
    </dataValidation>
    <dataValidation type="list" allowBlank="1" showInputMessage="1" showErrorMessage="1" sqref="D88">
      <formula1>$A$1040:$A$1042</formula1>
    </dataValidation>
    <dataValidation type="list" allowBlank="1" showInputMessage="1" showErrorMessage="1" sqref="D97">
      <formula1>$A$1033:$A$1035</formula1>
    </dataValidation>
  </dataValidations>
  <pageMargins left="0.32" right="0.28000000000000003" top="0.42" bottom="0.42" header="0.31496062992125984" footer="0.31496062992125984"/>
  <pageSetup paperSize="9" scale="52" orientation="portrait" r:id="rId1"/>
  <headerFooter>
    <oddHeader>&amp;LChecklist No. 12&amp;CBlood Bank &amp;RVersion- NHSRC/3.0</oddHeader>
    <oddFooter>Page &amp;P</oddFooter>
  </headerFooter>
  <rowBreaks count="1" manualBreakCount="1">
    <brk id="645" max="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L662"/>
  <sheetViews>
    <sheetView topLeftCell="A6" zoomScale="90" zoomScaleNormal="90" workbookViewId="0">
      <selection activeCell="D414" sqref="D414"/>
    </sheetView>
  </sheetViews>
  <sheetFormatPr defaultColWidth="8.85546875" defaultRowHeight="15"/>
  <cols>
    <col min="1" max="1" width="17.7109375" style="449" customWidth="1"/>
    <col min="2" max="2" width="31.7109375" style="449" customWidth="1"/>
    <col min="3" max="3" width="29" style="449" customWidth="1"/>
    <col min="4" max="4" width="9.7109375" style="449" customWidth="1"/>
    <col min="5" max="5" width="11.7109375" style="449" customWidth="1"/>
    <col min="6" max="6" width="28.140625" style="449" customWidth="1"/>
    <col min="7" max="7" width="19.7109375" style="449" customWidth="1"/>
    <col min="8" max="8" width="6.140625" style="373" customWidth="1"/>
    <col min="9" max="9" width="5.28515625" style="373" customWidth="1"/>
    <col min="10" max="12" width="8.85546875" style="268"/>
    <col min="13" max="16384" width="8.85546875" style="449"/>
  </cols>
  <sheetData>
    <row r="1" spans="1:9" ht="33.75">
      <c r="A1" s="1324" t="s">
        <v>7162</v>
      </c>
      <c r="B1" s="1325"/>
      <c r="C1" s="1325"/>
      <c r="D1" s="1325"/>
      <c r="E1" s="1325"/>
      <c r="F1" s="1325"/>
      <c r="G1" s="1217" t="s">
        <v>7154</v>
      </c>
      <c r="H1" s="1218"/>
      <c r="I1" s="1219"/>
    </row>
    <row r="2" spans="1:9" ht="33.75">
      <c r="A2" s="1324" t="s">
        <v>7161</v>
      </c>
      <c r="B2" s="1325"/>
      <c r="C2" s="1325"/>
      <c r="D2" s="1325"/>
      <c r="E2" s="1325"/>
      <c r="F2" s="1325"/>
      <c r="G2" s="1325"/>
      <c r="H2" s="1326">
        <v>14</v>
      </c>
      <c r="I2" s="1327"/>
    </row>
    <row r="3" spans="1:9" ht="28.5">
      <c r="A3" s="1227" t="s">
        <v>166</v>
      </c>
      <c r="B3" s="1227"/>
      <c r="C3" s="1227"/>
      <c r="D3" s="1227"/>
      <c r="E3" s="1227"/>
      <c r="F3" s="1227"/>
      <c r="G3" s="1227"/>
      <c r="H3" s="1328"/>
      <c r="I3" s="1328"/>
    </row>
    <row r="4" spans="1:9" ht="33" customHeight="1">
      <c r="A4" s="1247" t="s">
        <v>167</v>
      </c>
      <c r="B4" s="1247"/>
      <c r="C4" s="1248"/>
      <c r="D4" s="1248"/>
      <c r="E4" s="1248"/>
      <c r="F4" s="5" t="s">
        <v>168</v>
      </c>
      <c r="G4" s="1248"/>
      <c r="H4" s="1323"/>
      <c r="I4" s="1323"/>
    </row>
    <row r="5" spans="1:9" ht="34.5" customHeight="1">
      <c r="A5" s="1321" t="s">
        <v>169</v>
      </c>
      <c r="B5" s="1322"/>
      <c r="C5" s="1248"/>
      <c r="D5" s="1248"/>
      <c r="E5" s="1248"/>
      <c r="F5" s="585" t="s">
        <v>170</v>
      </c>
      <c r="G5" s="1248"/>
      <c r="H5" s="1323"/>
      <c r="I5" s="1323"/>
    </row>
    <row r="6" spans="1:9" ht="42">
      <c r="A6" s="1232" t="s">
        <v>171</v>
      </c>
      <c r="B6" s="1232"/>
      <c r="C6" s="1233"/>
      <c r="D6" s="1233"/>
      <c r="E6" s="1233"/>
      <c r="F6" s="585" t="s">
        <v>172</v>
      </c>
      <c r="G6" s="1248"/>
      <c r="H6" s="1323"/>
      <c r="I6" s="1323"/>
    </row>
    <row r="7" spans="1:9" ht="33.75">
      <c r="A7" s="1239" t="s">
        <v>4463</v>
      </c>
      <c r="B7" s="1566"/>
      <c r="C7" s="1566"/>
      <c r="D7" s="1566"/>
      <c r="E7" s="1566"/>
      <c r="F7" s="1566"/>
      <c r="G7" s="1566"/>
      <c r="H7" s="1566"/>
      <c r="I7" s="1566"/>
    </row>
    <row r="8" spans="1:9" ht="33.75">
      <c r="A8" s="1392" t="s">
        <v>174</v>
      </c>
      <c r="B8" s="1392"/>
      <c r="C8" s="1392"/>
      <c r="D8" s="1335" t="s">
        <v>4464</v>
      </c>
      <c r="E8" s="1335"/>
      <c r="F8" s="1335"/>
      <c r="G8" s="1335"/>
      <c r="H8" s="1336"/>
      <c r="I8" s="1336"/>
    </row>
    <row r="9" spans="1:9" ht="26.25">
      <c r="A9" s="83" t="s">
        <v>176</v>
      </c>
      <c r="B9" s="84" t="s">
        <v>177</v>
      </c>
      <c r="C9" s="236">
        <f t="shared" ref="C9:C16" si="0">D410</f>
        <v>0.5</v>
      </c>
      <c r="D9" s="1338">
        <f>D418</f>
        <v>0.5</v>
      </c>
      <c r="E9" s="1339"/>
      <c r="F9" s="1339"/>
      <c r="G9" s="1339"/>
      <c r="H9" s="1340"/>
      <c r="I9" s="1341"/>
    </row>
    <row r="10" spans="1:9" ht="26.25">
      <c r="A10" s="83" t="s">
        <v>178</v>
      </c>
      <c r="B10" s="84" t="s">
        <v>179</v>
      </c>
      <c r="C10" s="236">
        <f t="shared" si="0"/>
        <v>0.5</v>
      </c>
      <c r="D10" s="1342"/>
      <c r="E10" s="1343"/>
      <c r="F10" s="1343"/>
      <c r="G10" s="1343"/>
      <c r="H10" s="1344"/>
      <c r="I10" s="1345"/>
    </row>
    <row r="11" spans="1:9" ht="26.25">
      <c r="A11" s="83" t="s">
        <v>180</v>
      </c>
      <c r="B11" s="84" t="s">
        <v>181</v>
      </c>
      <c r="C11" s="236">
        <f t="shared" si="0"/>
        <v>0.5</v>
      </c>
      <c r="D11" s="1342"/>
      <c r="E11" s="1343"/>
      <c r="F11" s="1343"/>
      <c r="G11" s="1343"/>
      <c r="H11" s="1344"/>
      <c r="I11" s="1345"/>
    </row>
    <row r="12" spans="1:9" ht="26.25">
      <c r="A12" s="83" t="s">
        <v>182</v>
      </c>
      <c r="B12" s="84" t="s">
        <v>183</v>
      </c>
      <c r="C12" s="236">
        <f t="shared" si="0"/>
        <v>0.5</v>
      </c>
      <c r="D12" s="1342"/>
      <c r="E12" s="1343"/>
      <c r="F12" s="1343"/>
      <c r="G12" s="1343"/>
      <c r="H12" s="1344"/>
      <c r="I12" s="1345"/>
    </row>
    <row r="13" spans="1:9" ht="26.25">
      <c r="A13" s="83" t="s">
        <v>184</v>
      </c>
      <c r="B13" s="84" t="s">
        <v>185</v>
      </c>
      <c r="C13" s="236">
        <f t="shared" si="0"/>
        <v>0.5</v>
      </c>
      <c r="D13" s="1342"/>
      <c r="E13" s="1343"/>
      <c r="F13" s="1343"/>
      <c r="G13" s="1343"/>
      <c r="H13" s="1344"/>
      <c r="I13" s="1345"/>
    </row>
    <row r="14" spans="1:9" ht="26.25">
      <c r="A14" s="83" t="s">
        <v>186</v>
      </c>
      <c r="B14" s="84" t="s">
        <v>146</v>
      </c>
      <c r="C14" s="236">
        <f t="shared" si="0"/>
        <v>0.5</v>
      </c>
      <c r="D14" s="1342"/>
      <c r="E14" s="1343"/>
      <c r="F14" s="1343"/>
      <c r="G14" s="1343"/>
      <c r="H14" s="1344"/>
      <c r="I14" s="1345"/>
    </row>
    <row r="15" spans="1:9" ht="52.5">
      <c r="A15" s="83" t="s">
        <v>187</v>
      </c>
      <c r="B15" s="84" t="s">
        <v>1454</v>
      </c>
      <c r="C15" s="236">
        <f t="shared" si="0"/>
        <v>0.5</v>
      </c>
      <c r="D15" s="1342"/>
      <c r="E15" s="1343"/>
      <c r="F15" s="1343"/>
      <c r="G15" s="1343"/>
      <c r="H15" s="1344"/>
      <c r="I15" s="1345"/>
    </row>
    <row r="16" spans="1:9" ht="26.25">
      <c r="A16" s="83" t="s">
        <v>189</v>
      </c>
      <c r="B16" s="84" t="s">
        <v>190</v>
      </c>
      <c r="C16" s="236">
        <f t="shared" si="0"/>
        <v>0.5</v>
      </c>
      <c r="D16" s="1346"/>
      <c r="E16" s="1347"/>
      <c r="F16" s="1347"/>
      <c r="G16" s="1347"/>
      <c r="H16" s="1348"/>
      <c r="I16" s="1349"/>
    </row>
    <row r="17" spans="1:9" ht="26.25">
      <c r="A17" s="1357"/>
      <c r="B17" s="1358"/>
      <c r="C17" s="1358"/>
      <c r="D17" s="1358"/>
      <c r="E17" s="1358"/>
      <c r="F17" s="1358"/>
      <c r="G17" s="1358"/>
      <c r="H17" s="1359"/>
      <c r="I17" s="1360"/>
    </row>
    <row r="18" spans="1:9" ht="21">
      <c r="A18" s="590"/>
      <c r="B18" s="1510" t="s">
        <v>191</v>
      </c>
      <c r="C18" s="1510"/>
      <c r="D18" s="1569"/>
      <c r="E18" s="1510"/>
      <c r="F18" s="1510"/>
      <c r="G18" s="1510"/>
      <c r="H18" s="1511"/>
      <c r="I18" s="1511"/>
    </row>
    <row r="19" spans="1:9" ht="21">
      <c r="A19" s="6">
        <v>1</v>
      </c>
      <c r="B19" s="1259"/>
      <c r="C19" s="1259"/>
      <c r="D19" s="1259"/>
      <c r="E19" s="1259"/>
      <c r="F19" s="1259"/>
      <c r="G19" s="1259"/>
      <c r="H19" s="1515"/>
      <c r="I19" s="1515"/>
    </row>
    <row r="20" spans="1:9" ht="21">
      <c r="A20" s="6">
        <v>2</v>
      </c>
      <c r="B20" s="1259"/>
      <c r="C20" s="1259"/>
      <c r="D20" s="1259"/>
      <c r="E20" s="1259"/>
      <c r="F20" s="1259"/>
      <c r="G20" s="1259"/>
      <c r="H20" s="1515"/>
      <c r="I20" s="1515"/>
    </row>
    <row r="21" spans="1:9" ht="21">
      <c r="A21" s="6">
        <v>3</v>
      </c>
      <c r="B21" s="1259"/>
      <c r="C21" s="1259"/>
      <c r="D21" s="1259"/>
      <c r="E21" s="1259"/>
      <c r="F21" s="1259"/>
      <c r="G21" s="1259"/>
      <c r="H21" s="1515"/>
      <c r="I21" s="1515"/>
    </row>
    <row r="22" spans="1:9" ht="21">
      <c r="A22" s="6">
        <v>4</v>
      </c>
      <c r="B22" s="1259"/>
      <c r="C22" s="1259"/>
      <c r="D22" s="1259"/>
      <c r="E22" s="1259"/>
      <c r="F22" s="1259"/>
      <c r="G22" s="1259"/>
      <c r="H22" s="1515"/>
      <c r="I22" s="1515"/>
    </row>
    <row r="23" spans="1:9" ht="21">
      <c r="A23" s="6">
        <v>5</v>
      </c>
      <c r="B23" s="1259"/>
      <c r="C23" s="1259"/>
      <c r="D23" s="1259"/>
      <c r="E23" s="1259"/>
      <c r="F23" s="1259"/>
      <c r="G23" s="1259"/>
      <c r="H23" s="1515"/>
      <c r="I23" s="1515"/>
    </row>
    <row r="24" spans="1:9" ht="21">
      <c r="A24" s="590"/>
      <c r="B24" s="1353" t="s">
        <v>192</v>
      </c>
      <c r="C24" s="1354"/>
      <c r="D24" s="1565"/>
      <c r="E24" s="1354"/>
      <c r="F24" s="1354"/>
      <c r="G24" s="1354"/>
      <c r="H24" s="1355"/>
      <c r="I24" s="1356"/>
    </row>
    <row r="25" spans="1:9" ht="21">
      <c r="A25" s="6">
        <v>1</v>
      </c>
      <c r="B25" s="1259"/>
      <c r="C25" s="1259"/>
      <c r="D25" s="1259"/>
      <c r="E25" s="1259"/>
      <c r="F25" s="1259"/>
      <c r="G25" s="1259"/>
      <c r="H25" s="1515"/>
      <c r="I25" s="1515"/>
    </row>
    <row r="26" spans="1:9" ht="21">
      <c r="A26" s="6">
        <v>2</v>
      </c>
      <c r="B26" s="1259"/>
      <c r="C26" s="1259"/>
      <c r="D26" s="1259"/>
      <c r="E26" s="1259"/>
      <c r="F26" s="1259"/>
      <c r="G26" s="1259"/>
      <c r="H26" s="1515"/>
      <c r="I26" s="1515"/>
    </row>
    <row r="27" spans="1:9" ht="21">
      <c r="A27" s="6">
        <v>3</v>
      </c>
      <c r="B27" s="1259"/>
      <c r="C27" s="1259"/>
      <c r="D27" s="1259"/>
      <c r="E27" s="1259"/>
      <c r="F27" s="1259"/>
      <c r="G27" s="1259"/>
      <c r="H27" s="1515"/>
      <c r="I27" s="1515"/>
    </row>
    <row r="28" spans="1:9" ht="21">
      <c r="A28" s="6">
        <v>4</v>
      </c>
      <c r="B28" s="1261"/>
      <c r="C28" s="1350"/>
      <c r="D28" s="1350"/>
      <c r="E28" s="1350"/>
      <c r="F28" s="1350"/>
      <c r="G28" s="1350"/>
      <c r="H28" s="1351"/>
      <c r="I28" s="1352"/>
    </row>
    <row r="29" spans="1:9" ht="21">
      <c r="A29" s="6">
        <v>5</v>
      </c>
      <c r="B29" s="1261"/>
      <c r="C29" s="1350"/>
      <c r="D29" s="1350"/>
      <c r="E29" s="1350"/>
      <c r="F29" s="1350"/>
      <c r="G29" s="1350"/>
      <c r="H29" s="1351"/>
      <c r="I29" s="1352"/>
    </row>
    <row r="30" spans="1:9" ht="21">
      <c r="A30" s="590"/>
      <c r="B30" s="1510" t="s">
        <v>193</v>
      </c>
      <c r="C30" s="1510"/>
      <c r="D30" s="1569"/>
      <c r="E30" s="1510"/>
      <c r="F30" s="1510"/>
      <c r="G30" s="1510"/>
      <c r="H30" s="1511"/>
      <c r="I30" s="1511"/>
    </row>
    <row r="31" spans="1:9" ht="21">
      <c r="A31" s="6">
        <v>1</v>
      </c>
      <c r="B31" s="1259"/>
      <c r="C31" s="1259"/>
      <c r="D31" s="1259"/>
      <c r="E31" s="1259"/>
      <c r="F31" s="1259"/>
      <c r="G31" s="1259"/>
      <c r="H31" s="1515"/>
      <c r="I31" s="1515"/>
    </row>
    <row r="32" spans="1:9" ht="21">
      <c r="A32" s="6">
        <v>2</v>
      </c>
      <c r="B32" s="1259"/>
      <c r="C32" s="1259"/>
      <c r="D32" s="1259"/>
      <c r="E32" s="1259"/>
      <c r="F32" s="1259"/>
      <c r="G32" s="1259"/>
      <c r="H32" s="1515"/>
      <c r="I32" s="1515"/>
    </row>
    <row r="33" spans="1:12" ht="21">
      <c r="A33" s="6">
        <v>3</v>
      </c>
      <c r="B33" s="1259"/>
      <c r="C33" s="1259"/>
      <c r="D33" s="1259"/>
      <c r="E33" s="1259"/>
      <c r="F33" s="1259"/>
      <c r="G33" s="1259"/>
      <c r="H33" s="1515"/>
      <c r="I33" s="1515"/>
    </row>
    <row r="34" spans="1:12" ht="21">
      <c r="A34" s="6">
        <v>4</v>
      </c>
      <c r="B34" s="1259"/>
      <c r="C34" s="1259"/>
      <c r="D34" s="1259"/>
      <c r="E34" s="1259"/>
      <c r="F34" s="1259"/>
      <c r="G34" s="1259"/>
      <c r="H34" s="1515"/>
      <c r="I34" s="1515"/>
    </row>
    <row r="35" spans="1:12" ht="21">
      <c r="A35" s="6">
        <v>5</v>
      </c>
      <c r="B35" s="1261"/>
      <c r="C35" s="1350"/>
      <c r="D35" s="1350"/>
      <c r="E35" s="1350"/>
      <c r="F35" s="1350"/>
      <c r="G35" s="1350"/>
      <c r="H35" s="1351"/>
      <c r="I35" s="1352"/>
    </row>
    <row r="36" spans="1:12" ht="21">
      <c r="A36" s="590"/>
      <c r="B36" s="1282" t="s">
        <v>194</v>
      </c>
      <c r="C36" s="1361"/>
      <c r="D36" s="1570"/>
      <c r="E36" s="1361"/>
      <c r="F36" s="1361"/>
      <c r="G36" s="1361"/>
      <c r="H36" s="1362"/>
      <c r="I36" s="1363"/>
    </row>
    <row r="37" spans="1:12" ht="21">
      <c r="A37" s="590"/>
      <c r="B37" s="1417" t="s">
        <v>195</v>
      </c>
      <c r="C37" s="1417"/>
      <c r="D37" s="1259"/>
      <c r="E37" s="1417"/>
      <c r="F37" s="1417"/>
      <c r="G37" s="1417"/>
      <c r="H37" s="1516"/>
      <c r="I37" s="1516"/>
    </row>
    <row r="38" spans="1:12">
      <c r="A38" s="1364"/>
      <c r="B38" s="1364"/>
      <c r="C38" s="1364"/>
      <c r="D38" s="1364"/>
      <c r="E38" s="1364"/>
      <c r="F38" s="1364"/>
      <c r="G38" s="1364"/>
      <c r="H38" s="1365"/>
      <c r="I38" s="1365"/>
    </row>
    <row r="39" spans="1:12">
      <c r="A39" s="1364"/>
      <c r="B39" s="1364"/>
      <c r="C39" s="1364"/>
      <c r="D39" s="1364"/>
      <c r="E39" s="1364"/>
      <c r="F39" s="1364"/>
      <c r="G39" s="1364"/>
      <c r="H39" s="1365"/>
      <c r="I39" s="1365"/>
    </row>
    <row r="40" spans="1:12">
      <c r="A40" s="1364"/>
      <c r="B40" s="1364"/>
      <c r="C40" s="1364"/>
      <c r="D40" s="1364"/>
      <c r="E40" s="1364"/>
      <c r="F40" s="1364"/>
      <c r="G40" s="1364"/>
      <c r="H40" s="1365"/>
      <c r="I40" s="1365"/>
    </row>
    <row r="41" spans="1:12" ht="23.25">
      <c r="A41" s="1682" t="s">
        <v>4462</v>
      </c>
      <c r="B41" s="1683"/>
      <c r="C41" s="1683"/>
      <c r="D41" s="1683"/>
      <c r="E41" s="1683"/>
      <c r="F41" s="1683"/>
      <c r="G41" s="1684"/>
      <c r="H41" s="22"/>
      <c r="I41" s="22"/>
    </row>
    <row r="42" spans="1:12" ht="40.5" customHeight="1">
      <c r="A42" s="347" t="s">
        <v>4465</v>
      </c>
      <c r="B42" s="292" t="s">
        <v>2770</v>
      </c>
      <c r="C42" s="292" t="s">
        <v>199</v>
      </c>
      <c r="D42" s="347" t="s">
        <v>3917</v>
      </c>
      <c r="E42" s="347" t="s">
        <v>4466</v>
      </c>
      <c r="F42" s="292" t="s">
        <v>3707</v>
      </c>
      <c r="G42" s="292" t="s">
        <v>203</v>
      </c>
      <c r="H42" s="22"/>
      <c r="I42" s="22"/>
    </row>
    <row r="43" spans="1:12" ht="21">
      <c r="A43" s="335"/>
      <c r="B43" s="1450" t="s">
        <v>204</v>
      </c>
      <c r="C43" s="1452"/>
      <c r="D43" s="1452"/>
      <c r="E43" s="1452"/>
      <c r="F43" s="1452"/>
      <c r="G43" s="1452"/>
      <c r="H43" s="22">
        <f>H70+H82+H105+H44+H64+H96</f>
        <v>5</v>
      </c>
      <c r="I43" s="22">
        <f>I70+I82+I105+I44+I64+I96</f>
        <v>10</v>
      </c>
    </row>
    <row r="44" spans="1:12" ht="36" customHeight="1">
      <c r="A44" s="1035" t="s">
        <v>279</v>
      </c>
      <c r="B44" s="1305" t="s">
        <v>138</v>
      </c>
      <c r="C44" s="1306"/>
      <c r="D44" s="1306"/>
      <c r="E44" s="1306"/>
      <c r="F44" s="1306"/>
      <c r="G44" s="1307"/>
      <c r="H44" s="22">
        <f>SUM(D45:D55)</f>
        <v>3</v>
      </c>
      <c r="I44" s="22">
        <f>COUNT(D45:D55)*2</f>
        <v>6</v>
      </c>
    </row>
    <row r="45" spans="1:12" ht="31.5">
      <c r="A45" s="11" t="s">
        <v>1495</v>
      </c>
      <c r="B45" s="92" t="s">
        <v>286</v>
      </c>
      <c r="C45" s="37" t="s">
        <v>4467</v>
      </c>
      <c r="D45" s="473">
        <v>1</v>
      </c>
      <c r="E45" s="21" t="s">
        <v>540</v>
      </c>
      <c r="F45" s="34"/>
      <c r="G45" s="44"/>
      <c r="H45" s="22"/>
      <c r="I45" s="22"/>
    </row>
    <row r="46" spans="1:12" ht="60">
      <c r="A46" s="11"/>
      <c r="B46" s="92"/>
      <c r="C46" s="37" t="s">
        <v>4468</v>
      </c>
      <c r="D46" s="473">
        <v>1</v>
      </c>
      <c r="E46" s="21" t="s">
        <v>540</v>
      </c>
      <c r="F46" s="34"/>
      <c r="G46" s="44"/>
      <c r="H46" s="22"/>
      <c r="I46" s="22"/>
    </row>
    <row r="47" spans="1:12" ht="30" hidden="1">
      <c r="A47" s="20"/>
      <c r="B47" s="92"/>
      <c r="C47" s="41" t="s">
        <v>4469</v>
      </c>
      <c r="D47" s="473"/>
      <c r="E47" s="15" t="s">
        <v>271</v>
      </c>
      <c r="F47" s="41"/>
      <c r="G47" s="44"/>
      <c r="H47" s="22"/>
      <c r="I47" s="22"/>
      <c r="J47" s="449"/>
      <c r="K47" s="449"/>
      <c r="L47" s="449"/>
    </row>
    <row r="48" spans="1:12" ht="30" hidden="1">
      <c r="A48" s="350"/>
      <c r="B48" s="92"/>
      <c r="C48" s="41" t="s">
        <v>4470</v>
      </c>
      <c r="D48" s="473"/>
      <c r="E48" s="15" t="s">
        <v>271</v>
      </c>
      <c r="F48" s="41"/>
      <c r="G48" s="44"/>
      <c r="H48" s="22"/>
      <c r="I48" s="22"/>
      <c r="J48" s="449"/>
      <c r="K48" s="449"/>
      <c r="L48" s="449"/>
    </row>
    <row r="49" spans="1:12" ht="30" hidden="1">
      <c r="A49" s="350"/>
      <c r="B49" s="92"/>
      <c r="C49" s="41" t="s">
        <v>4471</v>
      </c>
      <c r="D49" s="473"/>
      <c r="E49" s="15" t="s">
        <v>271</v>
      </c>
      <c r="F49" s="41"/>
      <c r="G49" s="44"/>
      <c r="H49" s="22"/>
      <c r="I49" s="22"/>
      <c r="J49" s="449"/>
      <c r="K49" s="449"/>
      <c r="L49" s="449"/>
    </row>
    <row r="50" spans="1:12" ht="30" hidden="1">
      <c r="A50" s="350"/>
      <c r="B50" s="92"/>
      <c r="C50" s="41" t="s">
        <v>4472</v>
      </c>
      <c r="D50" s="473"/>
      <c r="E50" s="15" t="s">
        <v>271</v>
      </c>
      <c r="F50" s="41"/>
      <c r="G50" s="44"/>
      <c r="H50" s="22"/>
      <c r="I50" s="22"/>
      <c r="J50" s="449"/>
      <c r="K50" s="449"/>
      <c r="L50" s="449"/>
    </row>
    <row r="51" spans="1:12" ht="30" hidden="1">
      <c r="A51" s="350"/>
      <c r="B51" s="92"/>
      <c r="C51" s="41" t="s">
        <v>4473</v>
      </c>
      <c r="D51" s="473"/>
      <c r="E51" s="15" t="s">
        <v>271</v>
      </c>
      <c r="F51" s="41"/>
      <c r="G51" s="44"/>
      <c r="H51" s="22"/>
      <c r="I51" s="22"/>
      <c r="J51" s="449"/>
      <c r="K51" s="449"/>
      <c r="L51" s="449"/>
    </row>
    <row r="52" spans="1:12" ht="30" hidden="1">
      <c r="A52" s="350"/>
      <c r="B52" s="92"/>
      <c r="C52" s="41" t="s">
        <v>4474</v>
      </c>
      <c r="D52" s="473"/>
      <c r="E52" s="15" t="s">
        <v>271</v>
      </c>
      <c r="F52" s="41"/>
      <c r="G52" s="44"/>
      <c r="H52" s="22"/>
      <c r="I52" s="22"/>
      <c r="J52" s="449"/>
      <c r="K52" s="449"/>
      <c r="L52" s="449"/>
    </row>
    <row r="53" spans="1:12" ht="30" hidden="1">
      <c r="A53" s="350"/>
      <c r="B53" s="92"/>
      <c r="C53" s="41" t="s">
        <v>4475</v>
      </c>
      <c r="D53" s="473"/>
      <c r="E53" s="15" t="s">
        <v>271</v>
      </c>
      <c r="F53" s="41"/>
      <c r="G53" s="44"/>
      <c r="H53" s="22"/>
      <c r="I53" s="22"/>
      <c r="J53" s="449"/>
      <c r="K53" s="449"/>
      <c r="L53" s="449"/>
    </row>
    <row r="54" spans="1:12" ht="36" customHeight="1">
      <c r="A54" s="1035" t="s">
        <v>137</v>
      </c>
      <c r="B54" s="1305" t="s">
        <v>136</v>
      </c>
      <c r="C54" s="1306"/>
      <c r="D54" s="1306"/>
      <c r="E54" s="1306"/>
      <c r="F54" s="1306"/>
      <c r="G54" s="1307"/>
      <c r="H54" s="22">
        <f>SUM(D55:D67)</f>
        <v>7</v>
      </c>
      <c r="I54" s="22">
        <f>COUNT(D55:D67)*2</f>
        <v>14</v>
      </c>
    </row>
    <row r="55" spans="1:12" ht="63">
      <c r="A55" s="187" t="s">
        <v>292</v>
      </c>
      <c r="B55" s="12" t="s">
        <v>293</v>
      </c>
      <c r="C55" s="34" t="s">
        <v>4477</v>
      </c>
      <c r="D55" s="476">
        <v>1</v>
      </c>
      <c r="E55" s="13" t="s">
        <v>271</v>
      </c>
      <c r="F55" s="117"/>
      <c r="G55" s="44"/>
      <c r="H55" s="22"/>
      <c r="I55" s="22"/>
    </row>
    <row r="56" spans="1:12" ht="30" hidden="1">
      <c r="A56" s="350"/>
      <c r="B56" s="12"/>
      <c r="C56" s="41" t="s">
        <v>4478</v>
      </c>
      <c r="D56" s="479"/>
      <c r="E56" s="18" t="s">
        <v>271</v>
      </c>
      <c r="F56" s="41" t="s">
        <v>4479</v>
      </c>
      <c r="G56" s="44"/>
      <c r="H56" s="22"/>
      <c r="I56" s="22"/>
      <c r="J56" s="449"/>
      <c r="K56" s="449"/>
      <c r="L56" s="449"/>
    </row>
    <row r="57" spans="1:12" ht="63">
      <c r="A57" s="187" t="s">
        <v>294</v>
      </c>
      <c r="B57" s="12" t="s">
        <v>295</v>
      </c>
      <c r="C57" s="34" t="s">
        <v>4480</v>
      </c>
      <c r="D57" s="476">
        <v>1</v>
      </c>
      <c r="E57" s="13" t="s">
        <v>271</v>
      </c>
      <c r="F57" s="19"/>
      <c r="G57" s="44"/>
      <c r="H57" s="22"/>
      <c r="I57" s="22"/>
    </row>
    <row r="58" spans="1:12" ht="63" hidden="1">
      <c r="A58" s="350" t="s">
        <v>4481</v>
      </c>
      <c r="B58" s="12" t="s">
        <v>297</v>
      </c>
      <c r="C58" s="41" t="s">
        <v>4482</v>
      </c>
      <c r="D58" s="479"/>
      <c r="E58" s="18" t="s">
        <v>271</v>
      </c>
      <c r="F58" s="19"/>
      <c r="G58" s="44"/>
      <c r="H58" s="81"/>
      <c r="I58" s="81"/>
    </row>
    <row r="59" spans="1:12" ht="110.25">
      <c r="A59" s="187" t="s">
        <v>306</v>
      </c>
      <c r="B59" s="12" t="s">
        <v>307</v>
      </c>
      <c r="C59" s="34" t="s">
        <v>7089</v>
      </c>
      <c r="D59" s="476">
        <v>1</v>
      </c>
      <c r="E59" s="21" t="s">
        <v>540</v>
      </c>
      <c r="F59" s="19"/>
      <c r="G59" s="298"/>
      <c r="H59" s="22"/>
      <c r="I59" s="22"/>
    </row>
    <row r="60" spans="1:12" ht="18.75" hidden="1">
      <c r="A60" s="348" t="s">
        <v>1505</v>
      </c>
      <c r="B60" s="1298" t="s">
        <v>132</v>
      </c>
      <c r="C60" s="1299"/>
      <c r="D60" s="1299"/>
      <c r="E60" s="1299"/>
      <c r="F60" s="1299"/>
      <c r="G60" s="1300"/>
      <c r="H60" s="22">
        <f>SUM(D61:D62)</f>
        <v>0</v>
      </c>
      <c r="I60" s="22">
        <f>COUNT(D61:D62)*2</f>
        <v>0</v>
      </c>
      <c r="J60" s="449"/>
      <c r="K60" s="449"/>
      <c r="L60" s="449"/>
    </row>
    <row r="61" spans="1:12" ht="63" hidden="1">
      <c r="A61" s="350" t="s">
        <v>4485</v>
      </c>
      <c r="B61" s="12" t="s">
        <v>331</v>
      </c>
      <c r="C61" s="41" t="s">
        <v>4486</v>
      </c>
      <c r="D61" s="473"/>
      <c r="E61" s="21" t="s">
        <v>540</v>
      </c>
      <c r="F61" s="19"/>
      <c r="G61" s="44"/>
      <c r="H61" s="22"/>
      <c r="I61" s="22"/>
      <c r="J61" s="449"/>
      <c r="K61" s="449"/>
      <c r="L61" s="449"/>
    </row>
    <row r="62" spans="1:12" ht="21">
      <c r="A62" s="335"/>
      <c r="B62" s="1450" t="s">
        <v>337</v>
      </c>
      <c r="C62" s="1452"/>
      <c r="D62" s="1452"/>
      <c r="E62" s="1452"/>
      <c r="F62" s="1452"/>
      <c r="G62" s="1452"/>
      <c r="H62" s="22">
        <f>H63+H74+H80+H85+H91+H99</f>
        <v>7</v>
      </c>
      <c r="I62" s="22">
        <f>I63+I74+I80+I85+I91+I99</f>
        <v>14</v>
      </c>
    </row>
    <row r="63" spans="1:12" ht="36" customHeight="1">
      <c r="A63" s="1035" t="s">
        <v>1507</v>
      </c>
      <c r="B63" s="1305" t="s">
        <v>130</v>
      </c>
      <c r="C63" s="1306"/>
      <c r="D63" s="1306"/>
      <c r="E63" s="1306"/>
      <c r="F63" s="1306"/>
      <c r="G63" s="1307"/>
      <c r="H63" s="22">
        <f>SUM(D64:D73)</f>
        <v>6</v>
      </c>
      <c r="I63" s="22">
        <f>COUNT(D64:D73)*2</f>
        <v>12</v>
      </c>
    </row>
    <row r="64" spans="1:12" ht="45">
      <c r="A64" s="11" t="s">
        <v>1509</v>
      </c>
      <c r="B64" s="42" t="s">
        <v>339</v>
      </c>
      <c r="C64" s="74" t="s">
        <v>4487</v>
      </c>
      <c r="D64" s="473">
        <v>1</v>
      </c>
      <c r="E64" s="21" t="s">
        <v>341</v>
      </c>
      <c r="F64" s="23" t="s">
        <v>2341</v>
      </c>
      <c r="G64" s="44"/>
      <c r="H64" s="22"/>
      <c r="I64" s="22"/>
    </row>
    <row r="65" spans="1:12" ht="31.5">
      <c r="A65" s="1044"/>
      <c r="B65" s="42"/>
      <c r="C65" s="92" t="s">
        <v>3723</v>
      </c>
      <c r="D65" s="473">
        <v>1</v>
      </c>
      <c r="E65" s="21" t="s">
        <v>341</v>
      </c>
      <c r="F65" s="19"/>
      <c r="G65" s="44"/>
      <c r="H65" s="22"/>
      <c r="I65" s="22"/>
    </row>
    <row r="66" spans="1:12" ht="47.25">
      <c r="A66" s="11" t="s">
        <v>1512</v>
      </c>
      <c r="B66" s="42" t="s">
        <v>347</v>
      </c>
      <c r="C66" s="23" t="s">
        <v>4488</v>
      </c>
      <c r="D66" s="473">
        <v>1</v>
      </c>
      <c r="E66" s="21" t="s">
        <v>341</v>
      </c>
      <c r="F66" s="19"/>
      <c r="G66" s="44"/>
      <c r="H66" s="22"/>
      <c r="I66" s="22"/>
    </row>
    <row r="67" spans="1:12" ht="45">
      <c r="A67" s="11"/>
      <c r="B67" s="42"/>
      <c r="C67" s="23" t="s">
        <v>4489</v>
      </c>
      <c r="D67" s="473">
        <v>1</v>
      </c>
      <c r="E67" s="21" t="s">
        <v>341</v>
      </c>
      <c r="F67" s="19"/>
      <c r="G67" s="44"/>
      <c r="H67" s="22"/>
      <c r="I67" s="22"/>
    </row>
    <row r="68" spans="1:12" ht="47.25">
      <c r="A68" s="11" t="s">
        <v>1515</v>
      </c>
      <c r="B68" s="42" t="s">
        <v>355</v>
      </c>
      <c r="C68" s="74" t="s">
        <v>4490</v>
      </c>
      <c r="D68" s="473">
        <v>1</v>
      </c>
      <c r="E68" s="21" t="s">
        <v>341</v>
      </c>
      <c r="F68" s="19"/>
      <c r="G68" s="44"/>
      <c r="H68" s="22"/>
      <c r="I68" s="22"/>
    </row>
    <row r="69" spans="1:12" ht="47.25" hidden="1">
      <c r="A69" s="20" t="s">
        <v>356</v>
      </c>
      <c r="B69" s="28" t="s">
        <v>360</v>
      </c>
      <c r="C69" s="32" t="s">
        <v>361</v>
      </c>
      <c r="D69" s="473"/>
      <c r="E69" s="21" t="s">
        <v>341</v>
      </c>
      <c r="F69" s="19"/>
      <c r="G69" s="44"/>
      <c r="H69" s="22"/>
      <c r="I69" s="22"/>
      <c r="J69" s="449"/>
      <c r="K69" s="449"/>
      <c r="L69" s="449"/>
    </row>
    <row r="70" spans="1:12" ht="47.25" hidden="1">
      <c r="A70" s="20" t="s">
        <v>366</v>
      </c>
      <c r="B70" s="28" t="s">
        <v>367</v>
      </c>
      <c r="C70" s="74" t="s">
        <v>4491</v>
      </c>
      <c r="D70" s="473"/>
      <c r="E70" s="21" t="s">
        <v>341</v>
      </c>
      <c r="F70" s="19"/>
      <c r="G70" s="44"/>
      <c r="H70" s="22"/>
      <c r="I70" s="22"/>
      <c r="J70" s="449"/>
      <c r="K70" s="449"/>
      <c r="L70" s="449"/>
    </row>
    <row r="71" spans="1:12" ht="36" customHeight="1">
      <c r="A71" s="1035" t="s">
        <v>1520</v>
      </c>
      <c r="B71" s="1298" t="s">
        <v>4492</v>
      </c>
      <c r="C71" s="1299"/>
      <c r="D71" s="1299"/>
      <c r="E71" s="1299"/>
      <c r="F71" s="1299"/>
      <c r="G71" s="1300"/>
      <c r="H71" s="22">
        <f>SUM(D72:D76)</f>
        <v>1</v>
      </c>
      <c r="I71" s="22">
        <f>COUNT(D72:D76)*2</f>
        <v>2</v>
      </c>
    </row>
    <row r="72" spans="1:12" ht="31.5" hidden="1">
      <c r="A72" s="20" t="s">
        <v>1522</v>
      </c>
      <c r="B72" s="36" t="s">
        <v>371</v>
      </c>
      <c r="C72" s="23" t="s">
        <v>4493</v>
      </c>
      <c r="D72" s="473"/>
      <c r="E72" s="21" t="s">
        <v>341</v>
      </c>
      <c r="F72" s="19"/>
      <c r="G72" s="44"/>
      <c r="H72" s="22"/>
      <c r="I72" s="22"/>
      <c r="J72" s="449"/>
      <c r="K72" s="449"/>
      <c r="L72" s="449"/>
    </row>
    <row r="73" spans="1:12" ht="63">
      <c r="A73" s="11" t="s">
        <v>1525</v>
      </c>
      <c r="B73" s="1025" t="s">
        <v>385</v>
      </c>
      <c r="C73" s="23" t="s">
        <v>4494</v>
      </c>
      <c r="D73" s="473">
        <v>1</v>
      </c>
      <c r="E73" s="21" t="s">
        <v>341</v>
      </c>
      <c r="F73" s="19"/>
      <c r="G73" s="44"/>
      <c r="H73" s="22"/>
      <c r="I73" s="22"/>
    </row>
    <row r="74" spans="1:12" ht="36" customHeight="1">
      <c r="A74" s="1035" t="s">
        <v>1533</v>
      </c>
      <c r="B74" s="1305" t="s">
        <v>126</v>
      </c>
      <c r="C74" s="1306"/>
      <c r="D74" s="1306"/>
      <c r="E74" s="1306"/>
      <c r="F74" s="1306"/>
      <c r="G74" s="1307"/>
      <c r="H74" s="22">
        <f>SUM(D75:D78)</f>
        <v>1</v>
      </c>
      <c r="I74" s="22">
        <f>COUNT(D75:D78)*2</f>
        <v>2</v>
      </c>
    </row>
    <row r="75" spans="1:12" ht="60" hidden="1">
      <c r="A75" s="20" t="s">
        <v>1542</v>
      </c>
      <c r="B75" s="36" t="s">
        <v>401</v>
      </c>
      <c r="C75" s="23" t="s">
        <v>4495</v>
      </c>
      <c r="D75" s="473"/>
      <c r="E75" s="21" t="s">
        <v>208</v>
      </c>
      <c r="F75" s="23" t="s">
        <v>4496</v>
      </c>
      <c r="G75" s="44"/>
      <c r="H75" s="22"/>
      <c r="I75" s="22"/>
      <c r="J75" s="449"/>
      <c r="K75" s="449"/>
      <c r="L75" s="449"/>
    </row>
    <row r="76" spans="1:12" ht="63" hidden="1">
      <c r="A76" s="20" t="s">
        <v>1545</v>
      </c>
      <c r="B76" s="36" t="s">
        <v>405</v>
      </c>
      <c r="C76" s="16" t="s">
        <v>406</v>
      </c>
      <c r="D76" s="473"/>
      <c r="E76" s="21" t="s">
        <v>680</v>
      </c>
      <c r="F76" s="19"/>
      <c r="G76" s="44"/>
      <c r="H76" s="22"/>
      <c r="I76" s="22"/>
      <c r="J76" s="449"/>
      <c r="K76" s="449"/>
      <c r="L76" s="449"/>
    </row>
    <row r="77" spans="1:12" ht="78.75">
      <c r="A77" s="11" t="s">
        <v>1556</v>
      </c>
      <c r="B77" s="12" t="s">
        <v>409</v>
      </c>
      <c r="C77" s="74" t="s">
        <v>4497</v>
      </c>
      <c r="D77" s="473">
        <v>1</v>
      </c>
      <c r="E77" s="21" t="s">
        <v>208</v>
      </c>
      <c r="F77" s="19"/>
      <c r="G77" s="44"/>
      <c r="H77" s="22"/>
      <c r="I77" s="22"/>
    </row>
    <row r="78" spans="1:12" ht="36" customHeight="1">
      <c r="A78" s="1035" t="s">
        <v>1559</v>
      </c>
      <c r="B78" s="1305" t="s">
        <v>124</v>
      </c>
      <c r="C78" s="1306"/>
      <c r="D78" s="1306"/>
      <c r="E78" s="1306"/>
      <c r="F78" s="1306"/>
      <c r="G78" s="1307"/>
      <c r="H78" s="22">
        <f>SUM(D79:D83)</f>
        <v>3</v>
      </c>
      <c r="I78" s="22">
        <f>COUNT(D79:D83)*2</f>
        <v>6</v>
      </c>
    </row>
    <row r="79" spans="1:12" ht="63">
      <c r="A79" s="11" t="s">
        <v>1561</v>
      </c>
      <c r="B79" s="92" t="s">
        <v>412</v>
      </c>
      <c r="C79" s="74" t="s">
        <v>4498</v>
      </c>
      <c r="D79" s="473">
        <v>1</v>
      </c>
      <c r="E79" s="21" t="s">
        <v>255</v>
      </c>
      <c r="F79" s="74" t="s">
        <v>4499</v>
      </c>
      <c r="G79" s="44"/>
      <c r="H79" s="22"/>
      <c r="I79" s="22"/>
    </row>
    <row r="80" spans="1:12" ht="47.25">
      <c r="A80" s="11" t="s">
        <v>1567</v>
      </c>
      <c r="B80" s="92" t="s">
        <v>422</v>
      </c>
      <c r="C80" s="74" t="s">
        <v>4500</v>
      </c>
      <c r="D80" s="473">
        <v>1</v>
      </c>
      <c r="E80" s="21" t="s">
        <v>442</v>
      </c>
      <c r="F80" s="19"/>
      <c r="G80" s="44"/>
      <c r="H80" s="22"/>
      <c r="I80" s="22"/>
    </row>
    <row r="81" spans="1:12" ht="60" hidden="1">
      <c r="A81" s="20" t="s">
        <v>1570</v>
      </c>
      <c r="B81" s="92" t="s">
        <v>427</v>
      </c>
      <c r="C81" s="18" t="s">
        <v>2638</v>
      </c>
      <c r="D81" s="473"/>
      <c r="E81" s="21" t="s">
        <v>341</v>
      </c>
      <c r="F81" s="19"/>
      <c r="G81" s="44"/>
      <c r="H81" s="22"/>
      <c r="I81" s="22"/>
      <c r="J81" s="449"/>
      <c r="K81" s="449"/>
      <c r="L81" s="449"/>
    </row>
    <row r="82" spans="1:12" ht="36" customHeight="1">
      <c r="A82" s="1035" t="s">
        <v>1571</v>
      </c>
      <c r="B82" s="1305" t="s">
        <v>122</v>
      </c>
      <c r="C82" s="1306"/>
      <c r="D82" s="1306"/>
      <c r="E82" s="1306"/>
      <c r="F82" s="1306"/>
      <c r="G82" s="1307"/>
      <c r="H82" s="22">
        <f>SUM(D83:D89)</f>
        <v>2</v>
      </c>
      <c r="I82" s="22">
        <f>COUNT(D83:D89)*2</f>
        <v>4</v>
      </c>
    </row>
    <row r="83" spans="1:12" ht="63">
      <c r="A83" s="11" t="s">
        <v>429</v>
      </c>
      <c r="B83" s="12" t="s">
        <v>430</v>
      </c>
      <c r="C83" s="74" t="s">
        <v>4501</v>
      </c>
      <c r="D83" s="473">
        <v>1</v>
      </c>
      <c r="E83" s="21" t="s">
        <v>432</v>
      </c>
      <c r="F83" s="19"/>
      <c r="G83" s="44"/>
      <c r="H83" s="22"/>
      <c r="I83" s="22"/>
    </row>
    <row r="84" spans="1:12" ht="60" hidden="1">
      <c r="A84" s="20" t="s">
        <v>1575</v>
      </c>
      <c r="B84" s="36" t="s">
        <v>434</v>
      </c>
      <c r="C84" s="16" t="s">
        <v>4502</v>
      </c>
      <c r="D84" s="473"/>
      <c r="E84" s="21" t="s">
        <v>432</v>
      </c>
      <c r="F84" s="19"/>
      <c r="G84" s="44"/>
      <c r="H84" s="22"/>
      <c r="I84" s="22"/>
      <c r="J84" s="449"/>
      <c r="K84" s="449"/>
      <c r="L84" s="449"/>
    </row>
    <row r="85" spans="1:12" ht="47.25">
      <c r="A85" s="11" t="s">
        <v>1576</v>
      </c>
      <c r="B85" s="12" t="s">
        <v>437</v>
      </c>
      <c r="C85" s="16" t="s">
        <v>3952</v>
      </c>
      <c r="D85" s="473">
        <v>1</v>
      </c>
      <c r="E85" s="21" t="s">
        <v>432</v>
      </c>
      <c r="F85" s="19"/>
      <c r="G85" s="44"/>
      <c r="H85" s="22"/>
      <c r="I85" s="22"/>
    </row>
    <row r="86" spans="1:12" ht="60" hidden="1">
      <c r="A86" s="20"/>
      <c r="B86" s="36"/>
      <c r="C86" s="16" t="s">
        <v>4503</v>
      </c>
      <c r="D86" s="473"/>
      <c r="E86" s="21" t="s">
        <v>432</v>
      </c>
      <c r="F86" s="19"/>
      <c r="G86" s="44"/>
      <c r="H86" s="22"/>
      <c r="I86" s="22"/>
      <c r="J86" s="449"/>
      <c r="K86" s="449"/>
      <c r="L86" s="449"/>
    </row>
    <row r="87" spans="1:12" ht="63" hidden="1">
      <c r="A87" s="20" t="s">
        <v>1577</v>
      </c>
      <c r="B87" s="36" t="s">
        <v>440</v>
      </c>
      <c r="C87" s="74" t="s">
        <v>4504</v>
      </c>
      <c r="D87" s="473"/>
      <c r="E87" s="21" t="s">
        <v>442</v>
      </c>
      <c r="F87" s="19"/>
      <c r="G87" s="44"/>
      <c r="H87" s="22"/>
      <c r="I87" s="22"/>
      <c r="J87" s="449"/>
      <c r="K87" s="449"/>
      <c r="L87" s="449"/>
    </row>
    <row r="88" spans="1:12" ht="63" hidden="1">
      <c r="A88" s="20" t="s">
        <v>2371</v>
      </c>
      <c r="B88" s="36" t="s">
        <v>444</v>
      </c>
      <c r="C88" s="74" t="s">
        <v>4505</v>
      </c>
      <c r="D88" s="473"/>
      <c r="E88" s="21" t="s">
        <v>442</v>
      </c>
      <c r="F88" s="19"/>
      <c r="G88" s="44"/>
      <c r="H88" s="22"/>
      <c r="I88" s="22"/>
      <c r="J88" s="449"/>
      <c r="K88" s="449"/>
      <c r="L88" s="449"/>
    </row>
    <row r="89" spans="1:12" ht="21">
      <c r="A89" s="335"/>
      <c r="B89" s="1450" t="s">
        <v>447</v>
      </c>
      <c r="C89" s="1452"/>
      <c r="D89" s="1452"/>
      <c r="E89" s="1452"/>
      <c r="F89" s="1452"/>
      <c r="G89" s="1452"/>
      <c r="H89" s="22">
        <f>H90+H106+H114+H121+H130+H137+H154</f>
        <v>9</v>
      </c>
      <c r="I89" s="22">
        <f>I90+I106+I114+I121+I130+I137+I154</f>
        <v>18</v>
      </c>
    </row>
    <row r="90" spans="1:12" ht="36" customHeight="1">
      <c r="A90" s="1035" t="s">
        <v>1578</v>
      </c>
      <c r="B90" s="1298" t="s">
        <v>120</v>
      </c>
      <c r="C90" s="1299"/>
      <c r="D90" s="1299"/>
      <c r="E90" s="1299"/>
      <c r="F90" s="1299"/>
      <c r="G90" s="1300"/>
      <c r="H90" s="22">
        <f>SUM(D91:D105)</f>
        <v>8</v>
      </c>
      <c r="I90" s="22">
        <f>COUNT(D91:D105)*2</f>
        <v>16</v>
      </c>
    </row>
    <row r="91" spans="1:12" ht="75">
      <c r="A91" s="11" t="s">
        <v>1579</v>
      </c>
      <c r="B91" s="275" t="s">
        <v>449</v>
      </c>
      <c r="C91" s="34" t="s">
        <v>4506</v>
      </c>
      <c r="D91" s="473">
        <v>1</v>
      </c>
      <c r="E91" s="24" t="s">
        <v>341</v>
      </c>
      <c r="F91" s="23" t="s">
        <v>4507</v>
      </c>
      <c r="G91" s="44"/>
      <c r="H91" s="22"/>
      <c r="I91" s="22"/>
    </row>
    <row r="92" spans="1:12" ht="30">
      <c r="A92" s="11"/>
      <c r="B92" s="275"/>
      <c r="C92" s="23" t="s">
        <v>2833</v>
      </c>
      <c r="D92" s="473">
        <v>1</v>
      </c>
      <c r="E92" s="24" t="s">
        <v>341</v>
      </c>
      <c r="F92" s="23"/>
      <c r="G92" s="44"/>
      <c r="H92" s="22"/>
      <c r="I92" s="22"/>
    </row>
    <row r="93" spans="1:12" ht="60">
      <c r="A93" s="11" t="s">
        <v>1582</v>
      </c>
      <c r="B93" s="45" t="s">
        <v>454</v>
      </c>
      <c r="C93" s="34" t="s">
        <v>4508</v>
      </c>
      <c r="D93" s="473">
        <v>1</v>
      </c>
      <c r="E93" s="24" t="s">
        <v>341</v>
      </c>
      <c r="F93" s="19"/>
      <c r="G93" s="44"/>
      <c r="H93" s="22"/>
      <c r="I93" s="22"/>
    </row>
    <row r="94" spans="1:12" ht="30" hidden="1">
      <c r="A94" s="350"/>
      <c r="B94" s="45"/>
      <c r="C94" s="41" t="s">
        <v>4509</v>
      </c>
      <c r="D94" s="477"/>
      <c r="E94" s="15" t="s">
        <v>341</v>
      </c>
      <c r="F94" s="19"/>
      <c r="G94" s="44"/>
      <c r="H94" s="22"/>
      <c r="I94" s="22"/>
      <c r="J94" s="449"/>
      <c r="K94" s="449"/>
      <c r="L94" s="449"/>
    </row>
    <row r="95" spans="1:12" ht="30">
      <c r="A95" s="187"/>
      <c r="B95" s="45"/>
      <c r="C95" s="34" t="s">
        <v>457</v>
      </c>
      <c r="D95" s="473">
        <v>1</v>
      </c>
      <c r="E95" s="24" t="s">
        <v>341</v>
      </c>
      <c r="F95" s="19"/>
      <c r="G95" s="44"/>
      <c r="H95" s="22"/>
      <c r="I95" s="22"/>
    </row>
    <row r="96" spans="1:12" ht="15.75">
      <c r="A96" s="187"/>
      <c r="B96" s="45"/>
      <c r="C96" s="34" t="s">
        <v>4510</v>
      </c>
      <c r="D96" s="473">
        <v>1</v>
      </c>
      <c r="E96" s="24" t="s">
        <v>341</v>
      </c>
      <c r="F96" s="19"/>
      <c r="G96" s="44"/>
      <c r="H96" s="22"/>
      <c r="I96" s="22"/>
    </row>
    <row r="97" spans="1:12" ht="47.25">
      <c r="A97" s="187" t="s">
        <v>4511</v>
      </c>
      <c r="B97" s="275" t="s">
        <v>459</v>
      </c>
      <c r="C97" s="34" t="s">
        <v>4512</v>
      </c>
      <c r="D97" s="473">
        <v>1</v>
      </c>
      <c r="E97" s="24" t="s">
        <v>341</v>
      </c>
      <c r="F97" s="19"/>
      <c r="G97" s="44"/>
      <c r="H97" s="22"/>
      <c r="I97" s="22"/>
    </row>
    <row r="98" spans="1:12" ht="15.75">
      <c r="A98" s="187"/>
      <c r="B98" s="275"/>
      <c r="C98" s="34" t="s">
        <v>4513</v>
      </c>
      <c r="D98" s="473">
        <v>1</v>
      </c>
      <c r="E98" s="24" t="s">
        <v>341</v>
      </c>
      <c r="F98" s="19"/>
      <c r="G98" s="44"/>
      <c r="H98" s="22"/>
      <c r="I98" s="22"/>
    </row>
    <row r="99" spans="1:12" ht="15.75" hidden="1">
      <c r="A99" s="350"/>
      <c r="B99" s="275"/>
      <c r="C99" s="41" t="s">
        <v>4514</v>
      </c>
      <c r="D99" s="477"/>
      <c r="E99" s="15" t="s">
        <v>341</v>
      </c>
      <c r="F99" s="19"/>
      <c r="G99" s="44"/>
      <c r="H99" s="22"/>
      <c r="I99" s="22"/>
      <c r="J99" s="449"/>
      <c r="K99" s="449"/>
      <c r="L99" s="449"/>
    </row>
    <row r="100" spans="1:12" ht="30" hidden="1">
      <c r="A100" s="350"/>
      <c r="B100" s="275"/>
      <c r="C100" s="41" t="s">
        <v>4515</v>
      </c>
      <c r="D100" s="477"/>
      <c r="E100" s="15" t="s">
        <v>341</v>
      </c>
      <c r="F100" s="19"/>
      <c r="G100" s="44"/>
      <c r="H100" s="22"/>
      <c r="I100" s="22"/>
      <c r="J100" s="449"/>
      <c r="K100" s="449"/>
      <c r="L100" s="449"/>
    </row>
    <row r="101" spans="1:12" ht="15.75" hidden="1">
      <c r="A101" s="350"/>
      <c r="B101" s="275"/>
      <c r="C101" s="41" t="s">
        <v>3127</v>
      </c>
      <c r="D101" s="477"/>
      <c r="E101" s="15" t="s">
        <v>341</v>
      </c>
      <c r="F101" s="19"/>
      <c r="G101" s="44"/>
      <c r="H101" s="22"/>
      <c r="I101" s="22"/>
      <c r="J101" s="449"/>
      <c r="K101" s="449"/>
      <c r="L101" s="449"/>
    </row>
    <row r="102" spans="1:12" ht="63" hidden="1">
      <c r="A102" s="349" t="s">
        <v>4516</v>
      </c>
      <c r="B102" s="275" t="s">
        <v>477</v>
      </c>
      <c r="C102" s="41" t="s">
        <v>2852</v>
      </c>
      <c r="D102" s="477"/>
      <c r="E102" s="15" t="s">
        <v>341</v>
      </c>
      <c r="F102" s="19"/>
      <c r="G102" s="44"/>
      <c r="H102" s="22"/>
      <c r="I102" s="22"/>
      <c r="J102" s="449"/>
      <c r="K102" s="449"/>
      <c r="L102" s="449"/>
    </row>
    <row r="103" spans="1:12" ht="47.25" hidden="1">
      <c r="A103" s="350" t="s">
        <v>4517</v>
      </c>
      <c r="B103" s="275" t="s">
        <v>481</v>
      </c>
      <c r="C103" s="41" t="s">
        <v>1605</v>
      </c>
      <c r="D103" s="477"/>
      <c r="E103" s="15" t="s">
        <v>341</v>
      </c>
      <c r="F103" s="19"/>
      <c r="G103" s="44"/>
      <c r="H103" s="22"/>
      <c r="I103" s="22"/>
      <c r="J103" s="449"/>
      <c r="K103" s="449"/>
      <c r="L103" s="449"/>
    </row>
    <row r="104" spans="1:12" ht="31.5" hidden="1">
      <c r="A104" s="350" t="s">
        <v>4518</v>
      </c>
      <c r="B104" s="275" t="s">
        <v>485</v>
      </c>
      <c r="C104" s="41" t="s">
        <v>4519</v>
      </c>
      <c r="D104" s="477"/>
      <c r="E104" s="15" t="s">
        <v>341</v>
      </c>
      <c r="F104" s="19"/>
      <c r="G104" s="44"/>
      <c r="H104" s="22"/>
      <c r="I104" s="22"/>
      <c r="J104" s="449"/>
      <c r="K104" s="449"/>
      <c r="L104" s="449"/>
    </row>
    <row r="105" spans="1:12" ht="78.75">
      <c r="A105" s="187" t="s">
        <v>4520</v>
      </c>
      <c r="B105" s="275" t="s">
        <v>490</v>
      </c>
      <c r="C105" s="23" t="s">
        <v>4521</v>
      </c>
      <c r="D105" s="473">
        <v>1</v>
      </c>
      <c r="E105" s="24" t="s">
        <v>341</v>
      </c>
      <c r="F105" s="34" t="s">
        <v>4522</v>
      </c>
      <c r="G105" s="44"/>
      <c r="H105" s="22"/>
      <c r="I105" s="22"/>
    </row>
    <row r="106" spans="1:12" ht="36" customHeight="1">
      <c r="A106" s="1043" t="s">
        <v>4523</v>
      </c>
      <c r="B106" s="1305" t="s">
        <v>118</v>
      </c>
      <c r="C106" s="1306"/>
      <c r="D106" s="1306"/>
      <c r="E106" s="1306"/>
      <c r="F106" s="1306"/>
      <c r="G106" s="1307"/>
      <c r="H106" s="22">
        <f>SUM(D107:D113)</f>
        <v>1</v>
      </c>
      <c r="I106" s="22">
        <f>COUNT(D107:D113)*2</f>
        <v>2</v>
      </c>
    </row>
    <row r="107" spans="1:12" ht="90" hidden="1">
      <c r="A107" s="349" t="s">
        <v>497</v>
      </c>
      <c r="B107" s="248" t="s">
        <v>498</v>
      </c>
      <c r="C107" s="16" t="s">
        <v>499</v>
      </c>
      <c r="D107" s="435"/>
      <c r="E107" s="21" t="s">
        <v>341</v>
      </c>
      <c r="F107" s="16" t="s">
        <v>500</v>
      </c>
      <c r="G107" s="44"/>
      <c r="H107" s="22"/>
      <c r="I107" s="22"/>
      <c r="J107" s="449"/>
      <c r="K107" s="449"/>
      <c r="L107" s="449"/>
    </row>
    <row r="108" spans="1:12" ht="45" hidden="1">
      <c r="A108" s="350" t="s">
        <v>1617</v>
      </c>
      <c r="B108" s="45" t="s">
        <v>504</v>
      </c>
      <c r="C108" s="353" t="s">
        <v>4524</v>
      </c>
      <c r="D108" s="435"/>
      <c r="E108" s="21" t="s">
        <v>341</v>
      </c>
      <c r="F108" s="19"/>
      <c r="G108" s="44"/>
      <c r="H108" s="22"/>
      <c r="I108" s="22"/>
      <c r="J108" s="449"/>
      <c r="K108" s="449"/>
      <c r="L108" s="449"/>
    </row>
    <row r="109" spans="1:12" ht="45" hidden="1">
      <c r="A109" s="853"/>
      <c r="B109" s="276"/>
      <c r="C109" s="139" t="s">
        <v>4240</v>
      </c>
      <c r="D109" s="435"/>
      <c r="E109" s="21" t="s">
        <v>377</v>
      </c>
      <c r="F109" s="19"/>
      <c r="G109" s="44"/>
      <c r="H109" s="22"/>
      <c r="I109" s="22"/>
      <c r="J109" s="449"/>
      <c r="K109" s="449"/>
      <c r="L109" s="449"/>
    </row>
    <row r="110" spans="1:12" ht="47.25">
      <c r="A110" s="187" t="s">
        <v>4525</v>
      </c>
      <c r="B110" s="242" t="s">
        <v>507</v>
      </c>
      <c r="C110" s="23" t="s">
        <v>4241</v>
      </c>
      <c r="D110" s="435">
        <v>1</v>
      </c>
      <c r="E110" s="21" t="s">
        <v>341</v>
      </c>
      <c r="F110" s="19"/>
      <c r="G110" s="44"/>
      <c r="H110" s="22"/>
      <c r="I110" s="22"/>
    </row>
    <row r="111" spans="1:12" ht="45" hidden="1">
      <c r="A111" s="350"/>
      <c r="B111" s="135"/>
      <c r="C111" s="200" t="s">
        <v>4526</v>
      </c>
      <c r="D111" s="435"/>
      <c r="E111" s="21" t="s">
        <v>341</v>
      </c>
      <c r="F111" s="19"/>
      <c r="G111" s="44"/>
      <c r="H111" s="22"/>
      <c r="I111" s="22"/>
      <c r="J111" s="449"/>
      <c r="K111" s="449"/>
      <c r="L111" s="449"/>
    </row>
    <row r="112" spans="1:12" ht="30" hidden="1">
      <c r="A112" s="350"/>
      <c r="B112" s="135"/>
      <c r="C112" s="41" t="s">
        <v>509</v>
      </c>
      <c r="D112" s="435"/>
      <c r="E112" s="21" t="s">
        <v>341</v>
      </c>
      <c r="F112" s="19"/>
      <c r="G112" s="44"/>
      <c r="H112" s="22"/>
      <c r="I112" s="22"/>
      <c r="J112" s="449"/>
      <c r="K112" s="449"/>
      <c r="L112" s="449"/>
    </row>
    <row r="113" spans="1:12" ht="36" customHeight="1">
      <c r="A113" s="1035" t="s">
        <v>1623</v>
      </c>
      <c r="B113" s="1305" t="s">
        <v>116</v>
      </c>
      <c r="C113" s="1306"/>
      <c r="D113" s="1306"/>
      <c r="E113" s="1306"/>
      <c r="F113" s="1306"/>
      <c r="G113" s="1307"/>
      <c r="H113" s="22">
        <f>SUM(D114:D119)</f>
        <v>4</v>
      </c>
      <c r="I113" s="22">
        <f>COUNT(D114:D119)*2</f>
        <v>8</v>
      </c>
    </row>
    <row r="114" spans="1:12" ht="60">
      <c r="A114" s="187" t="s">
        <v>1624</v>
      </c>
      <c r="B114" s="248" t="s">
        <v>511</v>
      </c>
      <c r="C114" s="23" t="s">
        <v>4527</v>
      </c>
      <c r="D114" s="473">
        <v>1</v>
      </c>
      <c r="E114" s="21" t="s">
        <v>379</v>
      </c>
      <c r="F114" s="19"/>
      <c r="G114" s="44"/>
      <c r="H114" s="22"/>
      <c r="I114" s="22"/>
    </row>
    <row r="115" spans="1:12" ht="60" hidden="1">
      <c r="A115" s="350"/>
      <c r="B115" s="277"/>
      <c r="C115" s="202" t="s">
        <v>4528</v>
      </c>
      <c r="D115" s="473"/>
      <c r="E115" s="21" t="s">
        <v>341</v>
      </c>
      <c r="F115" s="19"/>
      <c r="G115" s="44"/>
      <c r="H115" s="22"/>
      <c r="I115" s="22"/>
      <c r="J115" s="449"/>
      <c r="K115" s="449"/>
      <c r="L115" s="449"/>
    </row>
    <row r="116" spans="1:12" ht="45" hidden="1">
      <c r="A116" s="350"/>
      <c r="B116" s="277"/>
      <c r="C116" s="202" t="s">
        <v>513</v>
      </c>
      <c r="D116" s="473"/>
      <c r="E116" s="21" t="s">
        <v>341</v>
      </c>
      <c r="F116" s="19"/>
      <c r="G116" s="44"/>
      <c r="H116" s="22"/>
      <c r="I116" s="22"/>
      <c r="J116" s="449"/>
      <c r="K116" s="449"/>
      <c r="L116" s="449"/>
    </row>
    <row r="117" spans="1:12" ht="45">
      <c r="A117" s="187" t="s">
        <v>1626</v>
      </c>
      <c r="B117" s="277" t="s">
        <v>515</v>
      </c>
      <c r="C117" s="23" t="s">
        <v>4529</v>
      </c>
      <c r="D117" s="473">
        <v>1</v>
      </c>
      <c r="E117" s="21" t="s">
        <v>377</v>
      </c>
      <c r="F117" s="19"/>
      <c r="G117" s="44"/>
      <c r="H117" s="22"/>
      <c r="I117" s="22"/>
    </row>
    <row r="118" spans="1:12" ht="75">
      <c r="A118" s="187"/>
      <c r="B118" s="277"/>
      <c r="C118" s="23" t="s">
        <v>517</v>
      </c>
      <c r="D118" s="473">
        <v>1</v>
      </c>
      <c r="E118" s="21" t="s">
        <v>377</v>
      </c>
      <c r="F118" s="19"/>
      <c r="G118" s="44"/>
      <c r="H118" s="22"/>
      <c r="I118" s="22"/>
    </row>
    <row r="119" spans="1:12" ht="79.5" thickBot="1">
      <c r="A119" s="354" t="s">
        <v>1629</v>
      </c>
      <c r="B119" s="248" t="s">
        <v>519</v>
      </c>
      <c r="C119" s="16" t="s">
        <v>520</v>
      </c>
      <c r="D119" s="473">
        <v>1</v>
      </c>
      <c r="E119" s="21" t="s">
        <v>255</v>
      </c>
      <c r="F119" s="19"/>
      <c r="G119" s="44"/>
      <c r="H119" s="22"/>
      <c r="I119" s="22"/>
    </row>
    <row r="120" spans="1:12" ht="36" customHeight="1">
      <c r="A120" s="1035" t="s">
        <v>1631</v>
      </c>
      <c r="B120" s="1298" t="s">
        <v>114</v>
      </c>
      <c r="C120" s="1299"/>
      <c r="D120" s="1299"/>
      <c r="E120" s="1299"/>
      <c r="F120" s="1299"/>
      <c r="G120" s="1300"/>
      <c r="H120" s="22">
        <f>SUM(D121:D128)</f>
        <v>4</v>
      </c>
      <c r="I120" s="22">
        <f>COUNT(D121:D128)*2</f>
        <v>8</v>
      </c>
    </row>
    <row r="121" spans="1:12" ht="47.25">
      <c r="A121" s="187" t="s">
        <v>1632</v>
      </c>
      <c r="B121" s="198" t="s">
        <v>522</v>
      </c>
      <c r="C121" s="34" t="s">
        <v>4530</v>
      </c>
      <c r="D121" s="473">
        <v>1</v>
      </c>
      <c r="E121" s="24" t="s">
        <v>377</v>
      </c>
      <c r="F121" s="34" t="s">
        <v>4531</v>
      </c>
      <c r="G121" s="44"/>
      <c r="H121" s="22"/>
      <c r="I121" s="22"/>
    </row>
    <row r="122" spans="1:12" ht="30">
      <c r="A122" s="187"/>
      <c r="B122" s="198"/>
      <c r="C122" s="34" t="s">
        <v>4532</v>
      </c>
      <c r="D122" s="473">
        <v>1</v>
      </c>
      <c r="E122" s="21" t="s">
        <v>377</v>
      </c>
      <c r="F122" s="34" t="s">
        <v>4533</v>
      </c>
      <c r="G122" s="44"/>
      <c r="H122" s="22"/>
      <c r="I122" s="22"/>
    </row>
    <row r="123" spans="1:12" ht="47.25">
      <c r="A123" s="187" t="s">
        <v>1643</v>
      </c>
      <c r="B123" s="198" t="s">
        <v>534</v>
      </c>
      <c r="C123" s="34" t="s">
        <v>4534</v>
      </c>
      <c r="D123" s="473">
        <v>1</v>
      </c>
      <c r="E123" s="21" t="s">
        <v>255</v>
      </c>
      <c r="F123" s="1045" t="s">
        <v>4535</v>
      </c>
      <c r="G123" s="44"/>
      <c r="H123" s="22"/>
      <c r="I123" s="22"/>
    </row>
    <row r="124" spans="1:12" ht="31.5" hidden="1">
      <c r="A124" s="349" t="s">
        <v>1644</v>
      </c>
      <c r="B124" s="198" t="s">
        <v>537</v>
      </c>
      <c r="C124" s="19" t="s">
        <v>4536</v>
      </c>
      <c r="D124" s="473"/>
      <c r="E124" s="21" t="s">
        <v>255</v>
      </c>
      <c r="F124" s="19"/>
      <c r="G124" s="44"/>
      <c r="H124" s="22"/>
      <c r="I124" s="22"/>
      <c r="J124" s="449"/>
      <c r="K124" s="449"/>
      <c r="L124" s="449"/>
    </row>
    <row r="125" spans="1:12" ht="30" hidden="1">
      <c r="A125" s="349"/>
      <c r="B125" s="198"/>
      <c r="C125" s="23" t="s">
        <v>3990</v>
      </c>
      <c r="D125" s="473"/>
      <c r="E125" s="21" t="s">
        <v>255</v>
      </c>
      <c r="F125" s="19"/>
      <c r="G125" s="44"/>
      <c r="H125" s="22"/>
      <c r="I125" s="22"/>
      <c r="J125" s="449"/>
      <c r="K125" s="449"/>
      <c r="L125" s="449"/>
    </row>
    <row r="126" spans="1:12" ht="15.75" hidden="1">
      <c r="A126" s="349"/>
      <c r="B126" s="198"/>
      <c r="C126" s="23" t="s">
        <v>4249</v>
      </c>
      <c r="D126" s="473"/>
      <c r="E126" s="21" t="s">
        <v>255</v>
      </c>
      <c r="F126" s="19"/>
      <c r="G126" s="44"/>
      <c r="H126" s="22"/>
      <c r="I126" s="22"/>
      <c r="J126" s="449"/>
      <c r="K126" s="449"/>
      <c r="L126" s="449"/>
    </row>
    <row r="127" spans="1:12" ht="36" customHeight="1">
      <c r="A127" s="1035" t="s">
        <v>4541</v>
      </c>
      <c r="B127" s="1305" t="s">
        <v>112</v>
      </c>
      <c r="C127" s="1306"/>
      <c r="D127" s="1306"/>
      <c r="E127" s="1306"/>
      <c r="F127" s="1306"/>
      <c r="G127" s="1307"/>
      <c r="H127" s="22">
        <f>SUM(D128:D133)</f>
        <v>4</v>
      </c>
      <c r="I127" s="22">
        <f>COUNT(D128:D133)*2</f>
        <v>8</v>
      </c>
    </row>
    <row r="128" spans="1:12" ht="60">
      <c r="A128" s="187" t="s">
        <v>1662</v>
      </c>
      <c r="B128" s="198" t="s">
        <v>573</v>
      </c>
      <c r="C128" s="34" t="s">
        <v>4542</v>
      </c>
      <c r="D128" s="473">
        <v>1</v>
      </c>
      <c r="E128" s="21" t="s">
        <v>554</v>
      </c>
      <c r="F128" s="34" t="s">
        <v>7090</v>
      </c>
      <c r="G128" s="44"/>
      <c r="H128" s="22"/>
      <c r="I128" s="22"/>
    </row>
    <row r="129" spans="1:12" ht="30">
      <c r="A129" s="187"/>
      <c r="B129" s="198"/>
      <c r="C129" s="34" t="s">
        <v>4543</v>
      </c>
      <c r="D129" s="473">
        <v>1</v>
      </c>
      <c r="E129" s="21" t="s">
        <v>554</v>
      </c>
      <c r="F129" s="34" t="s">
        <v>4544</v>
      </c>
      <c r="G129" s="44"/>
      <c r="H129" s="22"/>
      <c r="I129" s="22"/>
    </row>
    <row r="130" spans="1:12" ht="30">
      <c r="A130" s="187"/>
      <c r="B130" s="198"/>
      <c r="C130" s="34" t="s">
        <v>4545</v>
      </c>
      <c r="D130" s="473">
        <v>1</v>
      </c>
      <c r="E130" s="21" t="s">
        <v>554</v>
      </c>
      <c r="F130" s="34" t="s">
        <v>4546</v>
      </c>
      <c r="G130" s="44"/>
      <c r="H130" s="22"/>
      <c r="I130" s="22"/>
    </row>
    <row r="131" spans="1:12" ht="60">
      <c r="A131" s="187"/>
      <c r="B131" s="198"/>
      <c r="C131" s="34" t="s">
        <v>4253</v>
      </c>
      <c r="D131" s="473">
        <v>1</v>
      </c>
      <c r="E131" s="21" t="s">
        <v>554</v>
      </c>
      <c r="F131" s="34" t="s">
        <v>4254</v>
      </c>
      <c r="G131" s="44"/>
      <c r="H131" s="22"/>
      <c r="I131" s="22"/>
    </row>
    <row r="132" spans="1:12" ht="63" hidden="1">
      <c r="A132" s="349" t="s">
        <v>1665</v>
      </c>
      <c r="B132" s="45" t="s">
        <v>580</v>
      </c>
      <c r="C132" s="23" t="s">
        <v>1667</v>
      </c>
      <c r="D132" s="477"/>
      <c r="E132" s="21" t="s">
        <v>554</v>
      </c>
      <c r="F132" s="19"/>
      <c r="G132" s="44"/>
      <c r="H132" s="22"/>
      <c r="I132" s="22"/>
      <c r="J132" s="449"/>
      <c r="K132" s="449"/>
      <c r="L132" s="449"/>
    </row>
    <row r="133" spans="1:12" ht="36" customHeight="1">
      <c r="A133" s="1035" t="s">
        <v>4547</v>
      </c>
      <c r="B133" s="1305" t="s">
        <v>110</v>
      </c>
      <c r="C133" s="1306"/>
      <c r="D133" s="1306"/>
      <c r="E133" s="1306"/>
      <c r="F133" s="1306"/>
      <c r="G133" s="1307"/>
      <c r="H133" s="22">
        <f>SUM(D134:D149)</f>
        <v>2</v>
      </c>
      <c r="I133" s="22">
        <f>COUNT(D134:D149)*2</f>
        <v>4</v>
      </c>
    </row>
    <row r="134" spans="1:12" ht="47.25">
      <c r="A134" s="352" t="s">
        <v>4548</v>
      </c>
      <c r="B134" s="198" t="s">
        <v>583</v>
      </c>
      <c r="C134" s="12" t="s">
        <v>584</v>
      </c>
      <c r="D134" s="473">
        <v>1</v>
      </c>
      <c r="E134" s="21" t="s">
        <v>341</v>
      </c>
      <c r="F134" s="23" t="s">
        <v>4549</v>
      </c>
      <c r="G134" s="44"/>
      <c r="H134" s="22"/>
      <c r="I134" s="22"/>
    </row>
    <row r="135" spans="1:12" ht="63">
      <c r="A135" s="187" t="s">
        <v>4550</v>
      </c>
      <c r="B135" s="198" t="s">
        <v>593</v>
      </c>
      <c r="C135" s="92" t="s">
        <v>4551</v>
      </c>
      <c r="D135" s="473">
        <v>1</v>
      </c>
      <c r="E135" s="24" t="s">
        <v>341</v>
      </c>
      <c r="F135" s="34" t="s">
        <v>4552</v>
      </c>
      <c r="G135" s="44"/>
      <c r="H135" s="22"/>
      <c r="I135" s="22"/>
    </row>
    <row r="136" spans="1:12" ht="60" hidden="1">
      <c r="A136" s="350"/>
      <c r="B136" s="198"/>
      <c r="C136" s="92" t="s">
        <v>4553</v>
      </c>
      <c r="D136" s="473"/>
      <c r="E136" s="15" t="s">
        <v>341</v>
      </c>
      <c r="F136" s="41" t="s">
        <v>4554</v>
      </c>
      <c r="G136" s="44"/>
      <c r="H136" s="22"/>
      <c r="I136" s="22"/>
      <c r="J136" s="449"/>
      <c r="K136" s="449"/>
      <c r="L136" s="449"/>
    </row>
    <row r="137" spans="1:12" ht="31.5" hidden="1">
      <c r="A137" s="350"/>
      <c r="B137" s="198"/>
      <c r="C137" s="92" t="s">
        <v>4555</v>
      </c>
      <c r="D137" s="473"/>
      <c r="E137" s="15" t="s">
        <v>341</v>
      </c>
      <c r="F137" s="41" t="s">
        <v>4556</v>
      </c>
      <c r="G137" s="44"/>
      <c r="H137" s="22"/>
      <c r="I137" s="22"/>
      <c r="J137" s="449"/>
      <c r="K137" s="449"/>
      <c r="L137" s="449"/>
    </row>
    <row r="138" spans="1:12" ht="47.25" hidden="1">
      <c r="A138" s="350"/>
      <c r="B138" s="198"/>
      <c r="C138" s="92" t="s">
        <v>4557</v>
      </c>
      <c r="D138" s="473"/>
      <c r="E138" s="15" t="s">
        <v>341</v>
      </c>
      <c r="F138" s="41" t="s">
        <v>4558</v>
      </c>
      <c r="G138" s="44"/>
      <c r="H138" s="22"/>
      <c r="I138" s="22"/>
      <c r="J138" s="449"/>
      <c r="K138" s="449"/>
      <c r="L138" s="449"/>
    </row>
    <row r="139" spans="1:12" ht="31.5" hidden="1">
      <c r="A139" s="350"/>
      <c r="B139" s="198"/>
      <c r="C139" s="92" t="s">
        <v>4559</v>
      </c>
      <c r="D139" s="473"/>
      <c r="E139" s="15" t="s">
        <v>341</v>
      </c>
      <c r="F139" s="41" t="s">
        <v>4560</v>
      </c>
      <c r="G139" s="44"/>
      <c r="H139" s="22"/>
      <c r="I139" s="22"/>
      <c r="J139" s="449"/>
      <c r="K139" s="449"/>
      <c r="L139" s="449"/>
    </row>
    <row r="140" spans="1:12" ht="31.5" hidden="1">
      <c r="A140" s="350"/>
      <c r="B140" s="198"/>
      <c r="C140" s="92" t="s">
        <v>4561</v>
      </c>
      <c r="D140" s="473"/>
      <c r="E140" s="15" t="s">
        <v>341</v>
      </c>
      <c r="F140" s="584" t="s">
        <v>4562</v>
      </c>
      <c r="G140" s="44"/>
      <c r="H140" s="22"/>
      <c r="I140" s="22"/>
      <c r="J140" s="449"/>
      <c r="K140" s="449"/>
      <c r="L140" s="449"/>
    </row>
    <row r="141" spans="1:12" ht="31.5" hidden="1">
      <c r="A141" s="350"/>
      <c r="B141" s="198"/>
      <c r="C141" s="92" t="s">
        <v>4563</v>
      </c>
      <c r="D141" s="473"/>
      <c r="E141" s="15" t="s">
        <v>341</v>
      </c>
      <c r="F141" s="41" t="s">
        <v>4564</v>
      </c>
      <c r="G141" s="44"/>
      <c r="H141" s="22"/>
      <c r="I141" s="22"/>
      <c r="J141" s="449"/>
      <c r="K141" s="449"/>
      <c r="L141" s="449"/>
    </row>
    <row r="142" spans="1:12" ht="31.5" hidden="1">
      <c r="A142" s="350"/>
      <c r="B142" s="198"/>
      <c r="C142" s="92" t="s">
        <v>4565</v>
      </c>
      <c r="D142" s="473"/>
      <c r="E142" s="15" t="s">
        <v>341</v>
      </c>
      <c r="F142" s="41" t="s">
        <v>4566</v>
      </c>
      <c r="G142" s="44"/>
      <c r="H142" s="22"/>
      <c r="I142" s="22"/>
      <c r="J142" s="449"/>
      <c r="K142" s="449"/>
      <c r="L142" s="449"/>
    </row>
    <row r="143" spans="1:12" ht="45" hidden="1">
      <c r="A143" s="349" t="s">
        <v>4567</v>
      </c>
      <c r="B143" s="198" t="s">
        <v>602</v>
      </c>
      <c r="C143" s="23" t="s">
        <v>4568</v>
      </c>
      <c r="D143" s="473"/>
      <c r="E143" s="21" t="s">
        <v>341</v>
      </c>
      <c r="F143" s="19" t="s">
        <v>4569</v>
      </c>
      <c r="G143" s="44"/>
      <c r="H143" s="22"/>
      <c r="I143" s="22"/>
      <c r="J143" s="449"/>
      <c r="K143" s="449"/>
      <c r="L143" s="449"/>
    </row>
    <row r="144" spans="1:12" ht="47.25" hidden="1">
      <c r="A144" s="349" t="s">
        <v>605</v>
      </c>
      <c r="B144" s="198" t="s">
        <v>606</v>
      </c>
      <c r="C144" s="12" t="s">
        <v>607</v>
      </c>
      <c r="D144" s="473"/>
      <c r="E144" s="21" t="s">
        <v>341</v>
      </c>
      <c r="F144" s="16" t="s">
        <v>608</v>
      </c>
      <c r="G144" s="44"/>
      <c r="H144" s="22"/>
      <c r="I144" s="22"/>
      <c r="J144" s="449"/>
      <c r="K144" s="449"/>
      <c r="L144" s="449"/>
    </row>
    <row r="145" spans="1:12" ht="31.5" hidden="1">
      <c r="A145" s="349"/>
      <c r="B145" s="198"/>
      <c r="C145" s="12" t="s">
        <v>609</v>
      </c>
      <c r="D145" s="473"/>
      <c r="E145" s="21" t="s">
        <v>341</v>
      </c>
      <c r="F145" s="16" t="s">
        <v>2925</v>
      </c>
      <c r="G145" s="44"/>
      <c r="H145" s="22"/>
      <c r="I145" s="22"/>
      <c r="J145" s="449"/>
      <c r="K145" s="449"/>
      <c r="L145" s="449"/>
    </row>
    <row r="146" spans="1:12" ht="60" hidden="1">
      <c r="A146" s="350" t="s">
        <v>4570</v>
      </c>
      <c r="B146" s="198" t="s">
        <v>612</v>
      </c>
      <c r="C146" s="41" t="s">
        <v>4571</v>
      </c>
      <c r="D146" s="473"/>
      <c r="E146" s="21" t="s">
        <v>341</v>
      </c>
      <c r="F146" s="207" t="s">
        <v>4572</v>
      </c>
      <c r="G146" s="226"/>
      <c r="H146" s="22"/>
      <c r="I146" s="22"/>
      <c r="J146" s="449"/>
      <c r="K146" s="449"/>
      <c r="L146" s="449"/>
    </row>
    <row r="147" spans="1:12" ht="60" hidden="1">
      <c r="A147" s="145"/>
      <c r="B147" s="19"/>
      <c r="C147" s="41" t="s">
        <v>4573</v>
      </c>
      <c r="D147" s="473"/>
      <c r="E147" s="21" t="s">
        <v>341</v>
      </c>
      <c r="F147" s="41" t="s">
        <v>4574</v>
      </c>
      <c r="G147" s="44"/>
      <c r="H147" s="22"/>
      <c r="I147" s="22"/>
      <c r="J147" s="449"/>
      <c r="K147" s="449"/>
      <c r="L147" s="449"/>
    </row>
    <row r="148" spans="1:12" ht="36" customHeight="1">
      <c r="A148" s="1022" t="s">
        <v>109</v>
      </c>
      <c r="B148" s="1305" t="s">
        <v>6075</v>
      </c>
      <c r="C148" s="1306"/>
      <c r="D148" s="1306"/>
      <c r="E148" s="1306"/>
      <c r="F148" s="1306"/>
      <c r="G148" s="1307"/>
      <c r="H148" s="22">
        <f>SUM(D149:D164)</f>
        <v>4</v>
      </c>
      <c r="I148" s="22">
        <f>COUNT(D149:D164)*2</f>
        <v>8</v>
      </c>
    </row>
    <row r="149" spans="1:12" ht="135" hidden="1">
      <c r="A149" s="76" t="s">
        <v>1700</v>
      </c>
      <c r="B149" s="41" t="s">
        <v>1701</v>
      </c>
      <c r="C149" s="41" t="s">
        <v>1702</v>
      </c>
      <c r="D149" s="441"/>
      <c r="E149" s="19" t="s">
        <v>540</v>
      </c>
      <c r="F149" s="41" t="s">
        <v>6076</v>
      </c>
      <c r="G149" s="416"/>
      <c r="H149" s="22"/>
      <c r="I149" s="22"/>
      <c r="J149" s="449"/>
      <c r="K149" s="449"/>
      <c r="L149" s="449"/>
    </row>
    <row r="150" spans="1:12" ht="105" hidden="1">
      <c r="A150" s="76" t="s">
        <v>1704</v>
      </c>
      <c r="B150" s="41" t="s">
        <v>1705</v>
      </c>
      <c r="C150" s="41" t="s">
        <v>1706</v>
      </c>
      <c r="D150" s="439"/>
      <c r="E150" s="19" t="s">
        <v>540</v>
      </c>
      <c r="F150" s="41" t="s">
        <v>3194</v>
      </c>
      <c r="G150" s="416"/>
      <c r="H150" s="22"/>
      <c r="I150" s="22"/>
      <c r="J150" s="449"/>
      <c r="K150" s="449"/>
      <c r="L150" s="449"/>
    </row>
    <row r="151" spans="1:12" ht="45">
      <c r="A151" s="11" t="s">
        <v>6093</v>
      </c>
      <c r="B151" s="34" t="s">
        <v>1709</v>
      </c>
      <c r="C151" s="34" t="s">
        <v>4537</v>
      </c>
      <c r="D151" s="473">
        <v>1</v>
      </c>
      <c r="E151" s="21" t="s">
        <v>255</v>
      </c>
      <c r="F151" s="34"/>
      <c r="G151" s="416"/>
      <c r="H151" s="22"/>
      <c r="I151" s="22"/>
    </row>
    <row r="152" spans="1:12" ht="30" hidden="1">
      <c r="A152" s="145"/>
      <c r="B152" s="41"/>
      <c r="C152" s="23" t="s">
        <v>545</v>
      </c>
      <c r="D152" s="473"/>
      <c r="E152" s="21" t="s">
        <v>255</v>
      </c>
      <c r="F152" s="41"/>
      <c r="G152" s="416"/>
      <c r="H152" s="22"/>
      <c r="I152" s="22"/>
      <c r="J152" s="449"/>
      <c r="K152" s="449"/>
      <c r="L152" s="449"/>
    </row>
    <row r="153" spans="1:12" ht="30">
      <c r="A153" s="80"/>
      <c r="B153" s="34"/>
      <c r="C153" s="34" t="s">
        <v>7091</v>
      </c>
      <c r="D153" s="473">
        <v>1</v>
      </c>
      <c r="E153" s="21" t="s">
        <v>255</v>
      </c>
      <c r="F153" s="34"/>
      <c r="G153" s="416"/>
      <c r="H153" s="22"/>
      <c r="I153" s="22"/>
    </row>
    <row r="154" spans="1:12" ht="30" hidden="1">
      <c r="A154" s="145"/>
      <c r="B154" s="41"/>
      <c r="C154" s="41" t="s">
        <v>4537</v>
      </c>
      <c r="D154" s="473"/>
      <c r="E154" s="21" t="s">
        <v>255</v>
      </c>
      <c r="F154" s="41"/>
      <c r="G154" s="416"/>
      <c r="H154" s="22"/>
      <c r="I154" s="22"/>
      <c r="J154" s="449"/>
      <c r="K154" s="449"/>
      <c r="L154" s="449"/>
    </row>
    <row r="155" spans="1:12" hidden="1">
      <c r="A155" s="145"/>
      <c r="B155" s="41"/>
      <c r="C155" s="41" t="s">
        <v>4538</v>
      </c>
      <c r="D155" s="473"/>
      <c r="E155" s="21" t="s">
        <v>255</v>
      </c>
      <c r="F155" s="41"/>
      <c r="G155" s="416"/>
      <c r="H155" s="22"/>
      <c r="I155" s="22"/>
      <c r="J155" s="449"/>
      <c r="K155" s="449"/>
      <c r="L155" s="449"/>
    </row>
    <row r="156" spans="1:12" ht="120" hidden="1">
      <c r="A156" s="76" t="s">
        <v>3212</v>
      </c>
      <c r="B156" s="41" t="s">
        <v>1717</v>
      </c>
      <c r="C156" s="41" t="s">
        <v>4539</v>
      </c>
      <c r="D156" s="473"/>
      <c r="E156" s="21" t="s">
        <v>255</v>
      </c>
      <c r="F156" s="41" t="s">
        <v>6090</v>
      </c>
      <c r="G156" s="416"/>
      <c r="H156" s="22"/>
      <c r="I156" s="22"/>
      <c r="J156" s="449"/>
      <c r="K156" s="449"/>
      <c r="L156" s="449"/>
    </row>
    <row r="157" spans="1:12" ht="120" hidden="1">
      <c r="A157" s="145"/>
      <c r="B157" s="19"/>
      <c r="C157" s="41" t="s">
        <v>4540</v>
      </c>
      <c r="D157" s="473"/>
      <c r="E157" s="21" t="s">
        <v>255</v>
      </c>
      <c r="F157" s="41" t="s">
        <v>6090</v>
      </c>
      <c r="G157" s="44"/>
      <c r="H157" s="22"/>
      <c r="I157" s="22"/>
      <c r="J157" s="449"/>
      <c r="K157" s="449"/>
      <c r="L157" s="449"/>
    </row>
    <row r="158" spans="1:12" ht="21">
      <c r="A158" s="335"/>
      <c r="B158" s="1685" t="s">
        <v>620</v>
      </c>
      <c r="C158" s="1559"/>
      <c r="D158" s="1559"/>
      <c r="E158" s="1559"/>
      <c r="F158" s="1559"/>
      <c r="G158" s="1559"/>
      <c r="H158" s="22">
        <f>H159+H171+H185+H195+H206+H224+H228+H233+H210+H214+H218+H221</f>
        <v>32</v>
      </c>
      <c r="I158" s="22">
        <f>I159+I171+I185+I195+I206+I224+I228+I233+I210+I214+I218+I221</f>
        <v>64</v>
      </c>
    </row>
    <row r="159" spans="1:12" ht="36" customHeight="1">
      <c r="A159" s="1035" t="s">
        <v>1720</v>
      </c>
      <c r="B159" s="1305" t="s">
        <v>106</v>
      </c>
      <c r="C159" s="1306"/>
      <c r="D159" s="1306"/>
      <c r="E159" s="1306"/>
      <c r="F159" s="1306"/>
      <c r="G159" s="1307"/>
      <c r="H159" s="22">
        <f>SUM(D160:D170)</f>
        <v>3</v>
      </c>
      <c r="I159" s="22">
        <f>COUNT(D160:D170)*2</f>
        <v>6</v>
      </c>
    </row>
    <row r="160" spans="1:12" ht="47.25">
      <c r="A160" s="187" t="s">
        <v>4575</v>
      </c>
      <c r="B160" s="135" t="s">
        <v>622</v>
      </c>
      <c r="C160" s="16" t="s">
        <v>623</v>
      </c>
      <c r="D160" s="473">
        <v>1</v>
      </c>
      <c r="E160" s="21" t="s">
        <v>540</v>
      </c>
      <c r="F160" s="23" t="s">
        <v>4576</v>
      </c>
      <c r="G160" s="44"/>
      <c r="H160" s="22"/>
      <c r="I160" s="22"/>
    </row>
    <row r="161" spans="1:12" ht="60">
      <c r="A161" s="187"/>
      <c r="B161" s="135"/>
      <c r="C161" s="13" t="s">
        <v>624</v>
      </c>
      <c r="D161" s="473">
        <v>1</v>
      </c>
      <c r="E161" s="21" t="s">
        <v>540</v>
      </c>
      <c r="F161" s="23"/>
      <c r="G161" s="44"/>
      <c r="H161" s="22"/>
      <c r="I161" s="22"/>
    </row>
    <row r="162" spans="1:12" ht="75" hidden="1">
      <c r="A162" s="350"/>
      <c r="B162" s="135"/>
      <c r="C162" s="23" t="s">
        <v>2932</v>
      </c>
      <c r="D162" s="477"/>
      <c r="E162" s="15" t="s">
        <v>377</v>
      </c>
      <c r="F162" s="204"/>
      <c r="G162" s="44"/>
      <c r="H162" s="22"/>
      <c r="I162" s="22"/>
      <c r="J162" s="449"/>
      <c r="K162" s="449"/>
      <c r="L162" s="449"/>
    </row>
    <row r="163" spans="1:12" ht="45" hidden="1">
      <c r="A163" s="350"/>
      <c r="B163" s="135"/>
      <c r="C163" s="16" t="s">
        <v>625</v>
      </c>
      <c r="D163" s="477"/>
      <c r="E163" s="21" t="s">
        <v>540</v>
      </c>
      <c r="F163" s="204"/>
      <c r="G163" s="44"/>
      <c r="H163" s="22"/>
      <c r="I163" s="22"/>
      <c r="J163" s="449"/>
      <c r="K163" s="449"/>
      <c r="L163" s="449"/>
    </row>
    <row r="164" spans="1:12" ht="60" hidden="1">
      <c r="A164" s="350"/>
      <c r="B164" s="135"/>
      <c r="C164" s="23" t="s">
        <v>2933</v>
      </c>
      <c r="D164" s="477"/>
      <c r="E164" s="21" t="s">
        <v>540</v>
      </c>
      <c r="F164" s="204"/>
      <c r="G164" s="44"/>
      <c r="H164" s="22"/>
      <c r="I164" s="22"/>
      <c r="J164" s="449"/>
      <c r="K164" s="449"/>
      <c r="L164" s="449"/>
    </row>
    <row r="165" spans="1:12" ht="63">
      <c r="A165" s="187" t="s">
        <v>1724</v>
      </c>
      <c r="B165" s="92" t="s">
        <v>627</v>
      </c>
      <c r="C165" s="16" t="s">
        <v>628</v>
      </c>
      <c r="D165" s="473">
        <v>1</v>
      </c>
      <c r="E165" s="21" t="s">
        <v>629</v>
      </c>
      <c r="F165" s="19"/>
      <c r="G165" s="44"/>
      <c r="H165" s="22"/>
      <c r="I165" s="22"/>
    </row>
    <row r="166" spans="1:12" ht="75" hidden="1">
      <c r="A166" s="350"/>
      <c r="B166" s="92"/>
      <c r="C166" s="41" t="s">
        <v>2934</v>
      </c>
      <c r="D166" s="477"/>
      <c r="E166" s="21" t="s">
        <v>629</v>
      </c>
      <c r="F166" s="19"/>
      <c r="G166" s="44"/>
      <c r="H166" s="22"/>
      <c r="I166" s="22"/>
      <c r="J166" s="449"/>
      <c r="K166" s="449"/>
      <c r="L166" s="449"/>
    </row>
    <row r="167" spans="1:12" ht="45" hidden="1">
      <c r="A167" s="350"/>
      <c r="B167" s="92"/>
      <c r="C167" s="204" t="s">
        <v>4577</v>
      </c>
      <c r="D167" s="477"/>
      <c r="E167" s="21" t="s">
        <v>540</v>
      </c>
      <c r="F167" s="19"/>
      <c r="G167" s="44"/>
      <c r="H167" s="22"/>
      <c r="I167" s="22"/>
      <c r="J167" s="449"/>
      <c r="K167" s="449"/>
      <c r="L167" s="449"/>
    </row>
    <row r="168" spans="1:12" ht="45" hidden="1">
      <c r="A168" s="350"/>
      <c r="B168" s="92"/>
      <c r="C168" s="204" t="s">
        <v>4578</v>
      </c>
      <c r="D168" s="477"/>
      <c r="E168" s="21" t="s">
        <v>540</v>
      </c>
      <c r="F168" s="19"/>
      <c r="G168" s="44"/>
      <c r="H168" s="22"/>
      <c r="I168" s="22"/>
      <c r="J168" s="449"/>
      <c r="K168" s="449"/>
      <c r="L168" s="449"/>
    </row>
    <row r="169" spans="1:12" ht="90" hidden="1">
      <c r="A169" s="350"/>
      <c r="B169" s="92"/>
      <c r="C169" s="204" t="s">
        <v>4273</v>
      </c>
      <c r="D169" s="477"/>
      <c r="E169" s="21" t="s">
        <v>540</v>
      </c>
      <c r="F169" s="19"/>
      <c r="G169" s="44"/>
      <c r="H169" s="22"/>
      <c r="I169" s="22"/>
      <c r="J169" s="449"/>
      <c r="K169" s="449"/>
      <c r="L169" s="449"/>
    </row>
    <row r="170" spans="1:12" ht="60" hidden="1">
      <c r="A170" s="350" t="s">
        <v>1726</v>
      </c>
      <c r="B170" s="92" t="s">
        <v>631</v>
      </c>
      <c r="C170" s="41" t="s">
        <v>3797</v>
      </c>
      <c r="D170" s="477"/>
      <c r="E170" s="21" t="s">
        <v>379</v>
      </c>
      <c r="F170" s="19"/>
      <c r="G170" s="44"/>
      <c r="H170" s="22"/>
      <c r="I170" s="22"/>
      <c r="J170" s="449"/>
      <c r="K170" s="449"/>
      <c r="L170" s="449"/>
    </row>
    <row r="171" spans="1:12" ht="36" customHeight="1">
      <c r="A171" s="1035" t="s">
        <v>1729</v>
      </c>
      <c r="B171" s="1305" t="s">
        <v>104</v>
      </c>
      <c r="C171" s="1306"/>
      <c r="D171" s="1306"/>
      <c r="E171" s="1306"/>
      <c r="F171" s="1306"/>
      <c r="G171" s="1307"/>
      <c r="H171" s="22">
        <f>SUM(D172:D184)</f>
        <v>3</v>
      </c>
      <c r="I171" s="22">
        <f>COUNT(D172:D184)*2</f>
        <v>6</v>
      </c>
    </row>
    <row r="172" spans="1:12" ht="47.25">
      <c r="A172" s="187" t="s">
        <v>633</v>
      </c>
      <c r="B172" s="92" t="s">
        <v>634</v>
      </c>
      <c r="C172" s="34" t="s">
        <v>4275</v>
      </c>
      <c r="D172" s="435">
        <v>1</v>
      </c>
      <c r="E172" s="21" t="s">
        <v>540</v>
      </c>
      <c r="F172" s="34" t="s">
        <v>636</v>
      </c>
      <c r="G172" s="44"/>
      <c r="H172" s="22"/>
      <c r="I172" s="22"/>
    </row>
    <row r="173" spans="1:12" ht="60" hidden="1">
      <c r="A173" s="349" t="s">
        <v>1731</v>
      </c>
      <c r="B173" s="92" t="s">
        <v>640</v>
      </c>
      <c r="C173" s="23" t="s">
        <v>4276</v>
      </c>
      <c r="D173" s="435"/>
      <c r="E173" s="15" t="s">
        <v>377</v>
      </c>
      <c r="F173" s="19"/>
      <c r="G173" s="44"/>
      <c r="H173" s="22"/>
      <c r="I173" s="22"/>
      <c r="J173" s="449"/>
      <c r="K173" s="449"/>
      <c r="L173" s="449"/>
    </row>
    <row r="174" spans="1:12" ht="75" hidden="1">
      <c r="A174" s="349"/>
      <c r="B174" s="92"/>
      <c r="C174" s="23" t="s">
        <v>4277</v>
      </c>
      <c r="D174" s="435"/>
      <c r="E174" s="15" t="s">
        <v>377</v>
      </c>
      <c r="F174" s="23" t="s">
        <v>4278</v>
      </c>
      <c r="G174" s="44"/>
      <c r="H174" s="22"/>
      <c r="I174" s="22"/>
      <c r="J174" s="449"/>
      <c r="K174" s="449"/>
      <c r="L174" s="449"/>
    </row>
    <row r="175" spans="1:12" ht="47.25" hidden="1">
      <c r="A175" s="350" t="s">
        <v>1735</v>
      </c>
      <c r="B175" s="92" t="s">
        <v>644</v>
      </c>
      <c r="C175" s="15" t="s">
        <v>4579</v>
      </c>
      <c r="D175" s="435"/>
      <c r="E175" s="21" t="s">
        <v>377</v>
      </c>
      <c r="F175" s="19"/>
      <c r="G175" s="44"/>
      <c r="H175" s="22"/>
      <c r="I175" s="22"/>
      <c r="J175" s="449"/>
      <c r="K175" s="449"/>
      <c r="L175" s="449"/>
    </row>
    <row r="176" spans="1:12" ht="30" hidden="1">
      <c r="A176" s="350"/>
      <c r="B176" s="92"/>
      <c r="C176" s="208" t="s">
        <v>4580</v>
      </c>
      <c r="D176" s="435"/>
      <c r="E176" s="15" t="s">
        <v>648</v>
      </c>
      <c r="F176" s="19"/>
      <c r="G176" s="44"/>
      <c r="H176" s="22"/>
      <c r="I176" s="22"/>
      <c r="J176" s="449"/>
      <c r="K176" s="449"/>
      <c r="L176" s="449"/>
    </row>
    <row r="177" spans="1:12" ht="47.25">
      <c r="A177" s="187" t="s">
        <v>1738</v>
      </c>
      <c r="B177" s="135" t="s">
        <v>650</v>
      </c>
      <c r="C177" s="23" t="s">
        <v>4282</v>
      </c>
      <c r="D177" s="435">
        <v>1</v>
      </c>
      <c r="E177" s="29" t="s">
        <v>540</v>
      </c>
      <c r="F177" s="23"/>
      <c r="G177" s="44"/>
      <c r="H177" s="22"/>
      <c r="I177" s="22"/>
    </row>
    <row r="178" spans="1:12" ht="45" hidden="1">
      <c r="A178" s="350"/>
      <c r="B178" s="135"/>
      <c r="C178" s="23" t="s">
        <v>4283</v>
      </c>
      <c r="D178" s="435"/>
      <c r="E178" s="21" t="s">
        <v>653</v>
      </c>
      <c r="F178" s="23"/>
      <c r="G178" s="44"/>
      <c r="H178" s="22"/>
      <c r="I178" s="22"/>
      <c r="J178" s="449"/>
      <c r="K178" s="449"/>
      <c r="L178" s="449"/>
    </row>
    <row r="179" spans="1:12" ht="45" hidden="1">
      <c r="A179" s="350" t="s">
        <v>1743</v>
      </c>
      <c r="B179" s="23" t="s">
        <v>657</v>
      </c>
      <c r="C179" s="16" t="s">
        <v>4581</v>
      </c>
      <c r="D179" s="435"/>
      <c r="E179" s="21" t="s">
        <v>540</v>
      </c>
      <c r="F179" s="19"/>
      <c r="G179" s="44"/>
      <c r="H179" s="22"/>
      <c r="I179" s="22"/>
      <c r="J179" s="449"/>
      <c r="K179" s="449"/>
      <c r="L179" s="449"/>
    </row>
    <row r="180" spans="1:12" ht="30" hidden="1">
      <c r="A180" s="350"/>
      <c r="B180" s="23"/>
      <c r="C180" s="23" t="s">
        <v>4582</v>
      </c>
      <c r="D180" s="435"/>
      <c r="E180" s="21" t="s">
        <v>660</v>
      </c>
      <c r="F180" s="4"/>
      <c r="G180" s="44"/>
      <c r="H180" s="22"/>
      <c r="I180" s="22"/>
      <c r="J180" s="449"/>
      <c r="K180" s="449"/>
      <c r="L180" s="449"/>
    </row>
    <row r="181" spans="1:12" ht="63" hidden="1">
      <c r="A181" s="350" t="s">
        <v>1746</v>
      </c>
      <c r="B181" s="92" t="s">
        <v>663</v>
      </c>
      <c r="C181" s="18" t="s">
        <v>664</v>
      </c>
      <c r="D181" s="435"/>
      <c r="E181" s="21" t="s">
        <v>377</v>
      </c>
      <c r="F181" s="16" t="s">
        <v>665</v>
      </c>
      <c r="G181" s="44"/>
      <c r="H181" s="22"/>
      <c r="I181" s="22"/>
      <c r="J181" s="449"/>
      <c r="K181" s="449"/>
      <c r="L181" s="449"/>
    </row>
    <row r="182" spans="1:12" ht="15.75" hidden="1">
      <c r="A182" s="350"/>
      <c r="B182" s="92"/>
      <c r="C182" s="23" t="s">
        <v>4287</v>
      </c>
      <c r="D182" s="435"/>
      <c r="E182" s="21" t="s">
        <v>540</v>
      </c>
      <c r="F182" s="19"/>
      <c r="G182" s="44"/>
      <c r="H182" s="22"/>
      <c r="I182" s="22"/>
      <c r="J182" s="449"/>
      <c r="K182" s="449"/>
      <c r="L182" s="449"/>
    </row>
    <row r="183" spans="1:12" ht="36" customHeight="1">
      <c r="A183" s="1035" t="s">
        <v>1749</v>
      </c>
      <c r="B183" s="1305" t="s">
        <v>102</v>
      </c>
      <c r="C183" s="1306"/>
      <c r="D183" s="1306"/>
      <c r="E183" s="1306"/>
      <c r="F183" s="1306"/>
      <c r="G183" s="1307"/>
      <c r="H183" s="22">
        <f>SUM(D184:D192)</f>
        <v>3</v>
      </c>
      <c r="I183" s="22">
        <f>COUNT(D184:D192)*2</f>
        <v>6</v>
      </c>
    </row>
    <row r="184" spans="1:12" ht="47.25">
      <c r="A184" s="11" t="s">
        <v>1750</v>
      </c>
      <c r="B184" s="92" t="s">
        <v>670</v>
      </c>
      <c r="C184" s="74" t="s">
        <v>7092</v>
      </c>
      <c r="D184" s="473">
        <v>1</v>
      </c>
      <c r="E184" s="21" t="s">
        <v>341</v>
      </c>
      <c r="F184" s="19"/>
      <c r="G184" s="44"/>
      <c r="H184" s="22"/>
      <c r="I184" s="22"/>
    </row>
    <row r="185" spans="1:12" ht="30" hidden="1">
      <c r="A185" s="20"/>
      <c r="B185" s="92"/>
      <c r="C185" s="353" t="s">
        <v>4583</v>
      </c>
      <c r="D185" s="473"/>
      <c r="E185" s="21" t="s">
        <v>341</v>
      </c>
      <c r="F185" s="19"/>
      <c r="G185" s="44"/>
      <c r="H185" s="22"/>
      <c r="I185" s="22"/>
      <c r="J185" s="449"/>
      <c r="K185" s="449"/>
      <c r="L185" s="449"/>
    </row>
    <row r="186" spans="1:12" ht="47.25">
      <c r="A186" s="11" t="s">
        <v>1753</v>
      </c>
      <c r="B186" s="92" t="s">
        <v>675</v>
      </c>
      <c r="C186" s="23" t="s">
        <v>4584</v>
      </c>
      <c r="D186" s="473">
        <v>1</v>
      </c>
      <c r="E186" s="21" t="s">
        <v>341</v>
      </c>
      <c r="F186" s="19"/>
      <c r="G186" s="44"/>
      <c r="H186" s="22"/>
      <c r="I186" s="22"/>
    </row>
    <row r="187" spans="1:12" ht="75">
      <c r="A187" s="11" t="s">
        <v>677</v>
      </c>
      <c r="B187" s="92" t="s">
        <v>678</v>
      </c>
      <c r="C187" s="16" t="s">
        <v>7093</v>
      </c>
      <c r="D187" s="473">
        <v>1</v>
      </c>
      <c r="E187" s="24" t="s">
        <v>540</v>
      </c>
      <c r="F187" s="16" t="s">
        <v>681</v>
      </c>
      <c r="G187" s="44"/>
      <c r="H187" s="22"/>
      <c r="I187" s="22"/>
    </row>
    <row r="188" spans="1:12" ht="75" hidden="1">
      <c r="A188" s="350"/>
      <c r="B188" s="92"/>
      <c r="C188" s="16" t="s">
        <v>4585</v>
      </c>
      <c r="D188" s="473"/>
      <c r="E188" s="15" t="s">
        <v>540</v>
      </c>
      <c r="F188" s="16" t="s">
        <v>681</v>
      </c>
      <c r="G188" s="44"/>
      <c r="H188" s="22"/>
      <c r="I188" s="22"/>
      <c r="J188" s="449"/>
      <c r="K188" s="449"/>
      <c r="L188" s="449"/>
    </row>
    <row r="189" spans="1:12" ht="45" hidden="1">
      <c r="A189" s="350"/>
      <c r="B189" s="92"/>
      <c r="C189" s="204" t="s">
        <v>4586</v>
      </c>
      <c r="D189" s="473"/>
      <c r="E189" s="21" t="s">
        <v>341</v>
      </c>
      <c r="F189" s="19"/>
      <c r="G189" s="44"/>
      <c r="H189" s="22"/>
      <c r="I189" s="22"/>
      <c r="J189" s="449"/>
      <c r="K189" s="449"/>
      <c r="L189" s="449"/>
    </row>
    <row r="190" spans="1:12" ht="30" hidden="1">
      <c r="A190" s="350"/>
      <c r="B190" s="92"/>
      <c r="C190" s="16" t="s">
        <v>4587</v>
      </c>
      <c r="D190" s="473"/>
      <c r="E190" s="21" t="s">
        <v>341</v>
      </c>
      <c r="F190" s="19"/>
      <c r="G190" s="44"/>
      <c r="H190" s="22"/>
      <c r="I190" s="22"/>
      <c r="J190" s="449"/>
      <c r="K190" s="449"/>
      <c r="L190" s="449"/>
    </row>
    <row r="191" spans="1:12" ht="45" hidden="1">
      <c r="A191" s="20" t="s">
        <v>688</v>
      </c>
      <c r="B191" s="136" t="s">
        <v>689</v>
      </c>
      <c r="C191" s="16" t="s">
        <v>2460</v>
      </c>
      <c r="D191" s="473"/>
      <c r="E191" s="21" t="s">
        <v>420</v>
      </c>
      <c r="F191" s="19"/>
      <c r="G191" s="44"/>
      <c r="H191" s="22"/>
      <c r="I191" s="22"/>
      <c r="J191" s="449"/>
      <c r="K191" s="449"/>
      <c r="L191" s="449"/>
    </row>
    <row r="192" spans="1:12" ht="36" customHeight="1">
      <c r="A192" s="1035" t="s">
        <v>1761</v>
      </c>
      <c r="B192" s="1298" t="s">
        <v>100</v>
      </c>
      <c r="C192" s="1299"/>
      <c r="D192" s="1299"/>
      <c r="E192" s="1299"/>
      <c r="F192" s="1299"/>
      <c r="G192" s="1300"/>
      <c r="H192" s="22">
        <f>SUM(D193:D202)</f>
        <v>5</v>
      </c>
      <c r="I192" s="22">
        <f>COUNT(D193:D202)*2</f>
        <v>10</v>
      </c>
    </row>
    <row r="193" spans="1:12" ht="45">
      <c r="A193" s="11" t="s">
        <v>691</v>
      </c>
      <c r="B193" s="42" t="s">
        <v>692</v>
      </c>
      <c r="C193" s="34" t="s">
        <v>693</v>
      </c>
      <c r="D193" s="473">
        <v>1</v>
      </c>
      <c r="E193" s="21" t="s">
        <v>341</v>
      </c>
      <c r="F193" s="19"/>
      <c r="G193" s="44"/>
      <c r="H193" s="22"/>
      <c r="I193" s="22"/>
    </row>
    <row r="194" spans="1:12" ht="30" hidden="1">
      <c r="A194" s="20"/>
      <c r="B194" s="42"/>
      <c r="C194" s="41" t="s">
        <v>694</v>
      </c>
      <c r="D194" s="473"/>
      <c r="E194" s="21" t="s">
        <v>341</v>
      </c>
      <c r="F194" s="19"/>
      <c r="G194" s="44"/>
      <c r="H194" s="22"/>
      <c r="I194" s="22"/>
      <c r="J194" s="449"/>
      <c r="K194" s="449"/>
      <c r="L194" s="449"/>
    </row>
    <row r="195" spans="1:12" ht="45">
      <c r="A195" s="11" t="s">
        <v>1765</v>
      </c>
      <c r="B195" s="12" t="s">
        <v>696</v>
      </c>
      <c r="C195" s="34" t="s">
        <v>697</v>
      </c>
      <c r="D195" s="473">
        <v>1</v>
      </c>
      <c r="E195" s="21" t="s">
        <v>341</v>
      </c>
      <c r="F195" s="34" t="s">
        <v>698</v>
      </c>
      <c r="G195" s="44"/>
      <c r="H195" s="22"/>
      <c r="I195" s="22"/>
    </row>
    <row r="196" spans="1:12" ht="30">
      <c r="A196" s="11"/>
      <c r="B196" s="12"/>
      <c r="C196" s="16" t="s">
        <v>699</v>
      </c>
      <c r="D196" s="473">
        <v>1</v>
      </c>
      <c r="E196" s="21" t="s">
        <v>341</v>
      </c>
      <c r="F196" s="16"/>
      <c r="G196" s="44"/>
      <c r="H196" s="22"/>
      <c r="I196" s="22"/>
    </row>
    <row r="197" spans="1:12" ht="45">
      <c r="A197" s="11"/>
      <c r="B197" s="12"/>
      <c r="C197" s="23" t="s">
        <v>700</v>
      </c>
      <c r="D197" s="473">
        <v>1</v>
      </c>
      <c r="E197" s="21" t="s">
        <v>341</v>
      </c>
      <c r="F197" s="16"/>
      <c r="G197" s="44"/>
      <c r="H197" s="22"/>
      <c r="I197" s="22"/>
    </row>
    <row r="198" spans="1:12" ht="31.5" hidden="1">
      <c r="A198" s="20" t="s">
        <v>1768</v>
      </c>
      <c r="B198" s="12" t="s">
        <v>702</v>
      </c>
      <c r="C198" s="71" t="s">
        <v>703</v>
      </c>
      <c r="D198" s="473"/>
      <c r="E198" s="21" t="s">
        <v>341</v>
      </c>
      <c r="F198" s="19"/>
      <c r="G198" s="44"/>
      <c r="H198" s="22"/>
      <c r="I198" s="22"/>
      <c r="J198" s="449"/>
      <c r="K198" s="449"/>
      <c r="L198" s="449"/>
    </row>
    <row r="199" spans="1:12" ht="30" hidden="1">
      <c r="A199" s="20"/>
      <c r="B199" s="12"/>
      <c r="C199" s="41" t="s">
        <v>704</v>
      </c>
      <c r="D199" s="473"/>
      <c r="E199" s="21" t="s">
        <v>341</v>
      </c>
      <c r="F199" s="19"/>
      <c r="G199" s="44"/>
      <c r="H199" s="22"/>
      <c r="I199" s="22"/>
      <c r="J199" s="449"/>
      <c r="K199" s="449"/>
      <c r="L199" s="449"/>
    </row>
    <row r="200" spans="1:12" ht="47.25">
      <c r="A200" s="11" t="s">
        <v>1773</v>
      </c>
      <c r="B200" s="12" t="s">
        <v>710</v>
      </c>
      <c r="C200" s="23" t="s">
        <v>4295</v>
      </c>
      <c r="D200" s="473">
        <v>1</v>
      </c>
      <c r="E200" s="21" t="s">
        <v>341</v>
      </c>
      <c r="F200" s="19"/>
      <c r="G200" s="44"/>
      <c r="H200" s="22"/>
      <c r="I200" s="22"/>
    </row>
    <row r="201" spans="1:12" ht="47.25" hidden="1">
      <c r="A201" s="20" t="s">
        <v>712</v>
      </c>
      <c r="B201" s="12" t="s">
        <v>713</v>
      </c>
      <c r="C201" s="18" t="s">
        <v>714</v>
      </c>
      <c r="D201" s="473"/>
      <c r="E201" s="21" t="s">
        <v>341</v>
      </c>
      <c r="F201" s="19"/>
      <c r="G201" s="44"/>
      <c r="H201" s="22"/>
      <c r="I201" s="22"/>
      <c r="J201" s="449"/>
      <c r="K201" s="449"/>
      <c r="L201" s="449"/>
    </row>
    <row r="202" spans="1:12" ht="36" customHeight="1">
      <c r="A202" s="1035" t="s">
        <v>1777</v>
      </c>
      <c r="B202" s="1298" t="s">
        <v>98</v>
      </c>
      <c r="C202" s="1299"/>
      <c r="D202" s="1299"/>
      <c r="E202" s="1299"/>
      <c r="F202" s="1299"/>
      <c r="G202" s="1300"/>
      <c r="H202" s="22">
        <f>SUM(D203:D205)</f>
        <v>2</v>
      </c>
      <c r="I202" s="22">
        <f>COUNT(D203:D205)*2</f>
        <v>4</v>
      </c>
    </row>
    <row r="203" spans="1:12" ht="63">
      <c r="A203" s="11" t="s">
        <v>1778</v>
      </c>
      <c r="B203" s="12" t="s">
        <v>716</v>
      </c>
      <c r="C203" s="16" t="s">
        <v>717</v>
      </c>
      <c r="D203" s="473">
        <v>1</v>
      </c>
      <c r="E203" s="21" t="s">
        <v>379</v>
      </c>
      <c r="F203" s="23" t="s">
        <v>4588</v>
      </c>
      <c r="G203" s="44"/>
      <c r="H203" s="22"/>
      <c r="I203" s="22"/>
    </row>
    <row r="204" spans="1:12" ht="47.25">
      <c r="A204" s="11" t="s">
        <v>1781</v>
      </c>
      <c r="B204" s="12" t="s">
        <v>719</v>
      </c>
      <c r="C204" s="23" t="s">
        <v>4589</v>
      </c>
      <c r="D204" s="473">
        <v>1</v>
      </c>
      <c r="E204" s="21" t="s">
        <v>379</v>
      </c>
      <c r="F204" s="19"/>
      <c r="G204" s="44"/>
      <c r="H204" s="22"/>
      <c r="I204" s="22"/>
    </row>
    <row r="205" spans="1:12" ht="18.75" hidden="1">
      <c r="A205" s="348" t="s">
        <v>1791</v>
      </c>
      <c r="B205" s="1305" t="s">
        <v>88</v>
      </c>
      <c r="C205" s="1306"/>
      <c r="D205" s="1306"/>
      <c r="E205" s="1306"/>
      <c r="F205" s="1306"/>
      <c r="G205" s="1307"/>
      <c r="H205" s="22">
        <f>SUM(D206:D208)</f>
        <v>0</v>
      </c>
      <c r="I205" s="22">
        <f>COUNT(D206:D208)*2</f>
        <v>0</v>
      </c>
      <c r="J205" s="449"/>
      <c r="K205" s="449"/>
      <c r="L205" s="449"/>
    </row>
    <row r="206" spans="1:12" ht="47.25" hidden="1">
      <c r="A206" s="20" t="s">
        <v>1795</v>
      </c>
      <c r="B206" s="135" t="s">
        <v>755</v>
      </c>
      <c r="C206" s="23" t="s">
        <v>4590</v>
      </c>
      <c r="D206" s="473"/>
      <c r="E206" s="21" t="s">
        <v>653</v>
      </c>
      <c r="F206" s="19"/>
      <c r="G206" s="44"/>
      <c r="H206" s="22"/>
      <c r="I206" s="22"/>
      <c r="J206" s="449"/>
      <c r="K206" s="449"/>
      <c r="L206" s="449"/>
    </row>
    <row r="207" spans="1:12" ht="36" customHeight="1">
      <c r="A207" s="1035" t="s">
        <v>1796</v>
      </c>
      <c r="B207" s="1305" t="s">
        <v>86</v>
      </c>
      <c r="C207" s="1306"/>
      <c r="D207" s="1306"/>
      <c r="E207" s="1306"/>
      <c r="F207" s="1306"/>
      <c r="G207" s="1307"/>
      <c r="H207" s="22">
        <f>SUM(D208:D211)</f>
        <v>1</v>
      </c>
      <c r="I207" s="22">
        <f>COUNT(D208:D211)*2</f>
        <v>2</v>
      </c>
    </row>
    <row r="208" spans="1:12" ht="47.25" hidden="1">
      <c r="A208" s="20" t="s">
        <v>1798</v>
      </c>
      <c r="B208" s="92" t="s">
        <v>758</v>
      </c>
      <c r="C208" s="92" t="s">
        <v>4591</v>
      </c>
      <c r="D208" s="473"/>
      <c r="E208" s="21" t="s">
        <v>420</v>
      </c>
      <c r="F208" s="19"/>
      <c r="G208" s="44"/>
      <c r="H208" s="22"/>
      <c r="I208" s="22"/>
      <c r="J208" s="449"/>
      <c r="K208" s="449"/>
      <c r="L208" s="449"/>
    </row>
    <row r="209" spans="1:12" ht="63" hidden="1">
      <c r="A209" s="20" t="s">
        <v>1799</v>
      </c>
      <c r="B209" s="92" t="s">
        <v>761</v>
      </c>
      <c r="C209" s="16" t="s">
        <v>762</v>
      </c>
      <c r="D209" s="473"/>
      <c r="E209" s="21" t="s">
        <v>653</v>
      </c>
      <c r="F209" s="16" t="s">
        <v>763</v>
      </c>
      <c r="G209" s="44"/>
      <c r="H209" s="22"/>
      <c r="I209" s="22"/>
      <c r="J209" s="449"/>
      <c r="K209" s="449"/>
      <c r="L209" s="449"/>
    </row>
    <row r="210" spans="1:12" ht="30" hidden="1">
      <c r="A210" s="20"/>
      <c r="B210" s="92"/>
      <c r="C210" s="16" t="s">
        <v>764</v>
      </c>
      <c r="D210" s="473"/>
      <c r="E210" s="21" t="s">
        <v>420</v>
      </c>
      <c r="F210" s="21"/>
      <c r="G210" s="44"/>
      <c r="H210" s="22"/>
      <c r="I210" s="22"/>
      <c r="J210" s="449"/>
      <c r="K210" s="449"/>
      <c r="L210" s="449"/>
    </row>
    <row r="211" spans="1:12" ht="63">
      <c r="A211" s="11" t="s">
        <v>1803</v>
      </c>
      <c r="B211" s="92" t="s">
        <v>766</v>
      </c>
      <c r="C211" s="34" t="s">
        <v>4299</v>
      </c>
      <c r="D211" s="473">
        <v>1</v>
      </c>
      <c r="E211" s="21" t="s">
        <v>341</v>
      </c>
      <c r="F211" s="4"/>
      <c r="G211" s="44"/>
      <c r="H211" s="22"/>
      <c r="I211" s="22"/>
    </row>
    <row r="212" spans="1:12" ht="18.75" hidden="1">
      <c r="A212" s="348" t="s">
        <v>85</v>
      </c>
      <c r="B212" s="1588" t="s">
        <v>84</v>
      </c>
      <c r="C212" s="1589"/>
      <c r="D212" s="1589"/>
      <c r="E212" s="1589"/>
      <c r="F212" s="1589"/>
      <c r="G212" s="1590"/>
      <c r="H212" s="22">
        <f>SUM(D213:D214)</f>
        <v>0</v>
      </c>
      <c r="I212" s="22">
        <f>COUNT(D213:D214)*2</f>
        <v>0</v>
      </c>
      <c r="J212" s="449"/>
      <c r="K212" s="449"/>
      <c r="L212" s="449"/>
    </row>
    <row r="213" spans="1:12" ht="75" hidden="1">
      <c r="A213" s="20" t="s">
        <v>768</v>
      </c>
      <c r="B213" s="204" t="s">
        <v>769</v>
      </c>
      <c r="C213" s="41" t="s">
        <v>770</v>
      </c>
      <c r="D213" s="473"/>
      <c r="E213" s="21" t="s">
        <v>540</v>
      </c>
      <c r="F213" s="23" t="s">
        <v>771</v>
      </c>
      <c r="G213" s="44"/>
      <c r="H213" s="22"/>
      <c r="I213" s="22"/>
      <c r="J213" s="449"/>
      <c r="K213" s="449"/>
      <c r="L213" s="449"/>
    </row>
    <row r="214" spans="1:12" ht="21">
      <c r="A214" s="355"/>
      <c r="B214" s="1450" t="s">
        <v>774</v>
      </c>
      <c r="C214" s="1452"/>
      <c r="D214" s="1452"/>
      <c r="E214" s="1452"/>
      <c r="F214" s="1452"/>
      <c r="G214" s="1454"/>
      <c r="H214" s="22">
        <f>H215+H224+H230+H249+H266+H273+H364+H221+H237+H240+H243+H258+H262+H289+H300+H304+H309+H314+H321+H333+H340+H351+H358</f>
        <v>14</v>
      </c>
      <c r="I214" s="22">
        <f>I215+I224+I230+I249+I266+I273+I364+I221+I237+I240+I243+I258+I262+I289+I300+I304+I309+I314+I321+I333+I340+I351+I358</f>
        <v>28</v>
      </c>
    </row>
    <row r="215" spans="1:12" ht="36" customHeight="1">
      <c r="A215" s="1035" t="s">
        <v>1805</v>
      </c>
      <c r="B215" s="1298" t="s">
        <v>82</v>
      </c>
      <c r="C215" s="1299"/>
      <c r="D215" s="1299"/>
      <c r="E215" s="1299"/>
      <c r="F215" s="1299"/>
      <c r="G215" s="1300"/>
      <c r="H215" s="22">
        <f>SUM(D216:D220)</f>
        <v>3</v>
      </c>
      <c r="I215" s="22">
        <f>COUNT(D216:D220)*2</f>
        <v>6</v>
      </c>
    </row>
    <row r="216" spans="1:12" ht="47.25">
      <c r="A216" s="11" t="s">
        <v>1806</v>
      </c>
      <c r="B216" s="12" t="s">
        <v>776</v>
      </c>
      <c r="C216" s="16" t="s">
        <v>4592</v>
      </c>
      <c r="D216" s="475">
        <v>1</v>
      </c>
      <c r="E216" s="21" t="s">
        <v>648</v>
      </c>
      <c r="F216" s="4"/>
      <c r="G216" s="44"/>
      <c r="H216" s="22"/>
      <c r="I216" s="22"/>
    </row>
    <row r="217" spans="1:12" ht="45">
      <c r="A217" s="187"/>
      <c r="B217" s="12"/>
      <c r="C217" s="16" t="s">
        <v>4593</v>
      </c>
      <c r="D217" s="435">
        <v>1</v>
      </c>
      <c r="E217" s="21" t="s">
        <v>648</v>
      </c>
      <c r="F217" s="16" t="s">
        <v>2480</v>
      </c>
      <c r="G217" s="44"/>
      <c r="H217" s="22"/>
      <c r="I217" s="22"/>
    </row>
    <row r="218" spans="1:12" ht="36" customHeight="1">
      <c r="A218" s="1035" t="s">
        <v>1831</v>
      </c>
      <c r="B218" s="1305" t="s">
        <v>78</v>
      </c>
      <c r="C218" s="1306"/>
      <c r="D218" s="1306"/>
      <c r="E218" s="1306"/>
      <c r="F218" s="1306"/>
      <c r="G218" s="1307"/>
      <c r="H218" s="22">
        <f>SUM(D219:D223)</f>
        <v>1</v>
      </c>
      <c r="I218" s="22">
        <f>COUNT(D219:D223)*2</f>
        <v>2</v>
      </c>
    </row>
    <row r="219" spans="1:12" ht="75">
      <c r="A219" s="11" t="s">
        <v>1839</v>
      </c>
      <c r="B219" s="23" t="s">
        <v>812</v>
      </c>
      <c r="C219" s="23" t="s">
        <v>4594</v>
      </c>
      <c r="D219" s="473">
        <v>1</v>
      </c>
      <c r="E219" s="21" t="s">
        <v>653</v>
      </c>
      <c r="F219" s="19"/>
      <c r="G219" s="44"/>
      <c r="H219" s="22"/>
      <c r="I219" s="22"/>
    </row>
    <row r="220" spans="1:12" ht="30" hidden="1">
      <c r="A220" s="350"/>
      <c r="B220" s="92"/>
      <c r="C220" s="23" t="s">
        <v>4595</v>
      </c>
      <c r="D220" s="473"/>
      <c r="E220" s="21" t="s">
        <v>653</v>
      </c>
      <c r="F220" s="23" t="s">
        <v>4596</v>
      </c>
      <c r="G220" s="44"/>
      <c r="H220" s="22"/>
      <c r="I220" s="22"/>
      <c r="J220" s="449"/>
      <c r="K220" s="449"/>
      <c r="L220" s="449"/>
    </row>
    <row r="221" spans="1:12" ht="18.75" hidden="1">
      <c r="A221" s="348" t="s">
        <v>1858</v>
      </c>
      <c r="B221" s="1298" t="s">
        <v>76</v>
      </c>
      <c r="C221" s="1299"/>
      <c r="D221" s="1299"/>
      <c r="E221" s="1299"/>
      <c r="F221" s="1299"/>
      <c r="G221" s="1300"/>
      <c r="H221" s="22">
        <f>SUM(D222:D227)</f>
        <v>1</v>
      </c>
      <c r="I221" s="22">
        <f>COUNT(D222:D227)*2</f>
        <v>2</v>
      </c>
      <c r="J221" s="449"/>
      <c r="K221" s="449"/>
      <c r="L221" s="449"/>
    </row>
    <row r="222" spans="1:12" ht="47.25" hidden="1">
      <c r="A222" s="20" t="s">
        <v>1863</v>
      </c>
      <c r="B222" s="12" t="s">
        <v>838</v>
      </c>
      <c r="C222" s="23" t="s">
        <v>4309</v>
      </c>
      <c r="D222" s="473"/>
      <c r="E222" s="21" t="s">
        <v>653</v>
      </c>
      <c r="F222" s="19"/>
      <c r="G222" s="44"/>
      <c r="H222" s="22"/>
      <c r="I222" s="22"/>
      <c r="J222" s="449"/>
      <c r="K222" s="449"/>
      <c r="L222" s="449"/>
    </row>
    <row r="223" spans="1:12" ht="30" hidden="1">
      <c r="A223" s="20"/>
      <c r="B223" s="12"/>
      <c r="C223" s="16" t="s">
        <v>3269</v>
      </c>
      <c r="D223" s="473"/>
      <c r="E223" s="21" t="s">
        <v>648</v>
      </c>
      <c r="F223" s="19"/>
      <c r="G223" s="44"/>
      <c r="H223" s="22"/>
      <c r="I223" s="22"/>
      <c r="J223" s="449"/>
      <c r="K223" s="449"/>
      <c r="L223" s="449"/>
    </row>
    <row r="224" spans="1:12" ht="36" customHeight="1">
      <c r="A224" s="1035" t="s">
        <v>1900</v>
      </c>
      <c r="B224" s="1305" t="s">
        <v>68</v>
      </c>
      <c r="C224" s="1306"/>
      <c r="D224" s="1306"/>
      <c r="E224" s="1306"/>
      <c r="F224" s="1306"/>
      <c r="G224" s="1307"/>
      <c r="H224" s="22">
        <f>SUM(D225:D232)</f>
        <v>2</v>
      </c>
      <c r="I224" s="22">
        <f>COUNT(D225:D232)*2</f>
        <v>4</v>
      </c>
    </row>
    <row r="225" spans="1:12" ht="45">
      <c r="A225" s="11" t="s">
        <v>1913</v>
      </c>
      <c r="B225" s="12" t="s">
        <v>913</v>
      </c>
      <c r="C225" s="34" t="s">
        <v>3832</v>
      </c>
      <c r="D225" s="473">
        <v>1</v>
      </c>
      <c r="E225" s="21" t="s">
        <v>369</v>
      </c>
      <c r="F225" s="23" t="s">
        <v>4597</v>
      </c>
      <c r="G225" s="44"/>
      <c r="H225" s="22"/>
      <c r="I225" s="22"/>
    </row>
    <row r="226" spans="1:12" ht="31.5" hidden="1">
      <c r="A226" s="20" t="s">
        <v>1916</v>
      </c>
      <c r="B226" s="12" t="s">
        <v>917</v>
      </c>
      <c r="C226" s="23" t="s">
        <v>4598</v>
      </c>
      <c r="D226" s="473"/>
      <c r="E226" s="21" t="s">
        <v>648</v>
      </c>
      <c r="F226" s="4"/>
      <c r="G226" s="44"/>
      <c r="H226" s="22"/>
      <c r="I226" s="22"/>
      <c r="J226" s="449"/>
      <c r="K226" s="449"/>
      <c r="L226" s="449"/>
    </row>
    <row r="227" spans="1:12" ht="45" hidden="1">
      <c r="A227" s="20"/>
      <c r="B227" s="12"/>
      <c r="C227" s="23" t="s">
        <v>4599</v>
      </c>
      <c r="D227" s="473"/>
      <c r="E227" s="21" t="s">
        <v>648</v>
      </c>
      <c r="F227" s="23" t="s">
        <v>4600</v>
      </c>
      <c r="G227" s="44"/>
      <c r="H227" s="22"/>
      <c r="I227" s="22"/>
      <c r="J227" s="449"/>
      <c r="K227" s="449"/>
      <c r="L227" s="449"/>
    </row>
    <row r="228" spans="1:12" ht="47.25" hidden="1">
      <c r="A228" s="20" t="s">
        <v>1920</v>
      </c>
      <c r="B228" s="12" t="s">
        <v>922</v>
      </c>
      <c r="C228" s="23" t="s">
        <v>4601</v>
      </c>
      <c r="D228" s="473"/>
      <c r="E228" s="21" t="s">
        <v>341</v>
      </c>
      <c r="F228" s="19"/>
      <c r="G228" s="44"/>
      <c r="H228" s="22"/>
      <c r="I228" s="22"/>
      <c r="J228" s="449"/>
      <c r="K228" s="449"/>
      <c r="L228" s="449"/>
    </row>
    <row r="229" spans="1:12" ht="36" customHeight="1">
      <c r="A229" s="1035" t="s">
        <v>2513</v>
      </c>
      <c r="B229" s="1298" t="s">
        <v>62</v>
      </c>
      <c r="C229" s="1299"/>
      <c r="D229" s="1299"/>
      <c r="E229" s="1299"/>
      <c r="F229" s="1299"/>
      <c r="G229" s="1300"/>
      <c r="H229" s="22">
        <f>SUM(D230:D235)</f>
        <v>2</v>
      </c>
      <c r="I229" s="22">
        <f>COUNT(D230:D235)*2</f>
        <v>4</v>
      </c>
    </row>
    <row r="230" spans="1:12" ht="31.5" hidden="1">
      <c r="A230" s="20" t="s">
        <v>2514</v>
      </c>
      <c r="B230" s="12" t="s">
        <v>962</v>
      </c>
      <c r="C230" s="16" t="s">
        <v>968</v>
      </c>
      <c r="D230" s="473"/>
      <c r="E230" s="21" t="s">
        <v>540</v>
      </c>
      <c r="F230" s="19"/>
      <c r="G230" s="44"/>
      <c r="H230" s="22"/>
      <c r="I230" s="22"/>
      <c r="J230" s="449"/>
      <c r="K230" s="449"/>
      <c r="L230" s="449"/>
    </row>
    <row r="231" spans="1:12" ht="30" hidden="1">
      <c r="A231" s="20"/>
      <c r="B231" s="12"/>
      <c r="C231" s="16" t="s">
        <v>967</v>
      </c>
      <c r="D231" s="473"/>
      <c r="E231" s="21" t="s">
        <v>540</v>
      </c>
      <c r="F231" s="19"/>
      <c r="G231" s="44"/>
      <c r="H231" s="22"/>
      <c r="I231" s="22"/>
      <c r="J231" s="449"/>
      <c r="K231" s="449"/>
      <c r="L231" s="449"/>
    </row>
    <row r="232" spans="1:12" ht="60">
      <c r="A232" s="11" t="s">
        <v>1933</v>
      </c>
      <c r="B232" s="12" t="s">
        <v>981</v>
      </c>
      <c r="C232" s="23" t="s">
        <v>4602</v>
      </c>
      <c r="D232" s="473">
        <v>1</v>
      </c>
      <c r="E232" s="21" t="s">
        <v>540</v>
      </c>
      <c r="F232" s="23" t="s">
        <v>4603</v>
      </c>
      <c r="G232" s="44"/>
      <c r="H232" s="22"/>
      <c r="I232" s="22"/>
    </row>
    <row r="233" spans="1:12" ht="36" customHeight="1">
      <c r="A233" s="1035" t="s">
        <v>1934</v>
      </c>
      <c r="B233" s="1305" t="s">
        <v>60</v>
      </c>
      <c r="C233" s="1306"/>
      <c r="D233" s="1306"/>
      <c r="E233" s="1306"/>
      <c r="F233" s="1306"/>
      <c r="G233" s="1307"/>
      <c r="H233" s="22">
        <f>SUM(D234:D248)</f>
        <v>8</v>
      </c>
      <c r="I233" s="22">
        <f>COUNT(D234:D248)*2</f>
        <v>16</v>
      </c>
    </row>
    <row r="234" spans="1:12" ht="150">
      <c r="A234" s="11" t="s">
        <v>1935</v>
      </c>
      <c r="B234" s="92" t="s">
        <v>990</v>
      </c>
      <c r="C234" s="23" t="s">
        <v>4604</v>
      </c>
      <c r="D234" s="473">
        <v>1</v>
      </c>
      <c r="E234" s="21" t="s">
        <v>369</v>
      </c>
      <c r="F234" s="23" t="s">
        <v>4605</v>
      </c>
      <c r="G234" s="44"/>
      <c r="H234" s="22"/>
      <c r="I234" s="22"/>
    </row>
    <row r="235" spans="1:12" ht="60" hidden="1">
      <c r="A235" s="350"/>
      <c r="B235" s="92"/>
      <c r="C235" s="23" t="s">
        <v>4606</v>
      </c>
      <c r="D235" s="473"/>
      <c r="E235" s="21" t="s">
        <v>653</v>
      </c>
      <c r="F235" s="46"/>
      <c r="G235" s="245"/>
      <c r="H235" s="22"/>
      <c r="I235" s="22"/>
      <c r="J235" s="449"/>
      <c r="K235" s="449"/>
      <c r="L235" s="449"/>
    </row>
    <row r="236" spans="1:12" ht="30">
      <c r="A236" s="187"/>
      <c r="B236" s="92"/>
      <c r="C236" s="23" t="s">
        <v>4607</v>
      </c>
      <c r="D236" s="473">
        <v>1</v>
      </c>
      <c r="E236" s="21" t="s">
        <v>653</v>
      </c>
      <c r="F236" s="19"/>
      <c r="G236" s="44"/>
      <c r="H236" s="22"/>
      <c r="I236" s="22"/>
    </row>
    <row r="237" spans="1:12" ht="45" hidden="1">
      <c r="A237" s="350"/>
      <c r="B237" s="92"/>
      <c r="C237" s="23" t="s">
        <v>4608</v>
      </c>
      <c r="D237" s="473"/>
      <c r="E237" s="21" t="s">
        <v>653</v>
      </c>
      <c r="F237" s="19"/>
      <c r="G237" s="44"/>
      <c r="H237" s="22"/>
      <c r="I237" s="22"/>
      <c r="J237" s="449"/>
      <c r="K237" s="449"/>
      <c r="L237" s="449"/>
    </row>
    <row r="238" spans="1:12" ht="45" hidden="1">
      <c r="A238" s="350"/>
      <c r="B238" s="92"/>
      <c r="C238" s="23" t="s">
        <v>4609</v>
      </c>
      <c r="D238" s="473"/>
      <c r="E238" s="21" t="s">
        <v>653</v>
      </c>
      <c r="F238" s="19"/>
      <c r="G238" s="44"/>
      <c r="H238" s="22"/>
      <c r="I238" s="22"/>
      <c r="J238" s="449"/>
      <c r="K238" s="449"/>
      <c r="L238" s="449"/>
    </row>
    <row r="239" spans="1:12" ht="60" hidden="1">
      <c r="A239" s="350"/>
      <c r="B239" s="92"/>
      <c r="C239" s="23" t="s">
        <v>4610</v>
      </c>
      <c r="D239" s="473"/>
      <c r="E239" s="21" t="s">
        <v>653</v>
      </c>
      <c r="F239" s="23" t="s">
        <v>4611</v>
      </c>
      <c r="G239" s="44"/>
      <c r="H239" s="22"/>
      <c r="I239" s="22"/>
      <c r="J239" s="449"/>
      <c r="K239" s="449"/>
      <c r="L239" s="449"/>
    </row>
    <row r="240" spans="1:12" ht="45">
      <c r="A240" s="11" t="s">
        <v>992</v>
      </c>
      <c r="B240" s="92" t="s">
        <v>993</v>
      </c>
      <c r="C240" s="23" t="s">
        <v>4612</v>
      </c>
      <c r="D240" s="473">
        <v>1</v>
      </c>
      <c r="E240" s="21" t="s">
        <v>377</v>
      </c>
      <c r="F240" s="19"/>
      <c r="G240" s="44"/>
      <c r="H240" s="22"/>
      <c r="I240" s="22"/>
    </row>
    <row r="241" spans="1:12" ht="45">
      <c r="A241" s="187"/>
      <c r="B241" s="92"/>
      <c r="C241" s="23" t="s">
        <v>4613</v>
      </c>
      <c r="D241" s="473">
        <v>1</v>
      </c>
      <c r="E241" s="21" t="s">
        <v>377</v>
      </c>
      <c r="F241" s="19"/>
      <c r="G241" s="44"/>
      <c r="H241" s="22"/>
      <c r="I241" s="22"/>
    </row>
    <row r="242" spans="1:12" ht="60">
      <c r="A242" s="187"/>
      <c r="B242" s="92"/>
      <c r="C242" s="23" t="s">
        <v>4614</v>
      </c>
      <c r="D242" s="473">
        <v>1</v>
      </c>
      <c r="E242" s="21" t="s">
        <v>653</v>
      </c>
      <c r="F242" s="19"/>
      <c r="G242" s="44"/>
      <c r="H242" s="22"/>
      <c r="I242" s="22"/>
    </row>
    <row r="243" spans="1:12" ht="75">
      <c r="A243" s="11" t="s">
        <v>1936</v>
      </c>
      <c r="B243" s="92" t="s">
        <v>995</v>
      </c>
      <c r="C243" s="23" t="s">
        <v>4615</v>
      </c>
      <c r="D243" s="473">
        <v>1</v>
      </c>
      <c r="E243" s="21" t="s">
        <v>653</v>
      </c>
      <c r="F243" s="19"/>
      <c r="G243" s="44"/>
      <c r="H243" s="22"/>
      <c r="I243" s="22"/>
    </row>
    <row r="244" spans="1:12" ht="30">
      <c r="A244" s="187"/>
      <c r="B244" s="92"/>
      <c r="C244" s="23" t="s">
        <v>4616</v>
      </c>
      <c r="D244" s="473">
        <v>1</v>
      </c>
      <c r="E244" s="21" t="s">
        <v>369</v>
      </c>
      <c r="F244" s="19"/>
      <c r="G244" s="44"/>
      <c r="H244" s="22"/>
      <c r="I244" s="22"/>
    </row>
    <row r="245" spans="1:12" ht="75">
      <c r="A245" s="187"/>
      <c r="B245" s="92"/>
      <c r="C245" s="23" t="s">
        <v>4617</v>
      </c>
      <c r="D245" s="473">
        <v>1</v>
      </c>
      <c r="E245" s="21" t="s">
        <v>653</v>
      </c>
      <c r="F245" s="19"/>
      <c r="G245" s="44"/>
      <c r="H245" s="22"/>
      <c r="I245" s="22"/>
    </row>
    <row r="246" spans="1:12" ht="45" hidden="1">
      <c r="A246" s="350"/>
      <c r="B246" s="92"/>
      <c r="C246" s="23" t="s">
        <v>4618</v>
      </c>
      <c r="D246" s="473"/>
      <c r="E246" s="21" t="s">
        <v>653</v>
      </c>
      <c r="F246" s="19"/>
      <c r="G246" s="44"/>
      <c r="H246" s="22"/>
      <c r="I246" s="22"/>
      <c r="J246" s="449"/>
      <c r="K246" s="449"/>
      <c r="L246" s="449"/>
    </row>
    <row r="247" spans="1:12" ht="45" hidden="1">
      <c r="A247" s="350"/>
      <c r="B247" s="92"/>
      <c r="C247" s="23" t="s">
        <v>4619</v>
      </c>
      <c r="D247" s="473"/>
      <c r="E247" s="21" t="s">
        <v>653</v>
      </c>
      <c r="F247" s="19"/>
      <c r="G247" s="44"/>
      <c r="H247" s="22"/>
      <c r="I247" s="22"/>
      <c r="J247" s="449"/>
      <c r="K247" s="449"/>
      <c r="L247" s="449"/>
    </row>
    <row r="248" spans="1:12" ht="60" hidden="1">
      <c r="A248" s="350"/>
      <c r="B248" s="92"/>
      <c r="C248" s="23" t="s">
        <v>4620</v>
      </c>
      <c r="D248" s="473"/>
      <c r="E248" s="21" t="s">
        <v>653</v>
      </c>
      <c r="F248" s="19"/>
      <c r="G248" s="44"/>
      <c r="H248" s="22"/>
      <c r="I248" s="22"/>
      <c r="J248" s="449"/>
      <c r="K248" s="449"/>
      <c r="L248" s="449"/>
    </row>
    <row r="249" spans="1:12">
      <c r="A249" s="11"/>
      <c r="B249" s="1314" t="s">
        <v>6403</v>
      </c>
      <c r="C249" s="1315"/>
      <c r="D249" s="1582"/>
      <c r="E249" s="1315"/>
      <c r="F249" s="1315"/>
      <c r="G249" s="1315"/>
      <c r="H249" s="22"/>
      <c r="I249" s="22"/>
    </row>
    <row r="250" spans="1:12" ht="36" customHeight="1">
      <c r="A250" s="1035" t="s">
        <v>39</v>
      </c>
      <c r="B250" s="1305" t="s">
        <v>38</v>
      </c>
      <c r="C250" s="1306"/>
      <c r="D250" s="1306"/>
      <c r="E250" s="1306"/>
      <c r="F250" s="1306"/>
      <c r="G250" s="1307"/>
      <c r="H250" s="22">
        <f>SUM(D251:D260)</f>
        <v>2</v>
      </c>
      <c r="I250" s="22">
        <f>COUNT(D251:D260)*2</f>
        <v>4</v>
      </c>
    </row>
    <row r="251" spans="1:12" ht="47.25">
      <c r="A251" s="11" t="s">
        <v>1132</v>
      </c>
      <c r="B251" s="92" t="s">
        <v>1133</v>
      </c>
      <c r="C251" s="37" t="s">
        <v>4622</v>
      </c>
      <c r="D251" s="506">
        <v>1</v>
      </c>
      <c r="E251" s="50" t="s">
        <v>540</v>
      </c>
      <c r="F251" s="19"/>
      <c r="G251" s="44"/>
      <c r="H251" s="22"/>
      <c r="I251" s="22"/>
    </row>
    <row r="252" spans="1:12" ht="21">
      <c r="A252" s="335"/>
      <c r="B252" s="1450" t="s">
        <v>1136</v>
      </c>
      <c r="C252" s="1452"/>
      <c r="D252" s="1452"/>
      <c r="E252" s="1452"/>
      <c r="F252" s="1452"/>
      <c r="G252" s="1452"/>
      <c r="H252" s="22">
        <f>H253+H262+H274+H280+H288+H299</f>
        <v>2</v>
      </c>
      <c r="I252" s="22">
        <f>I253+I262+I274+I280+I288+I299</f>
        <v>4</v>
      </c>
    </row>
    <row r="253" spans="1:12" ht="36" customHeight="1">
      <c r="A253" s="1035" t="s">
        <v>2080</v>
      </c>
      <c r="B253" s="1305" t="s">
        <v>36</v>
      </c>
      <c r="C253" s="1306"/>
      <c r="D253" s="1306"/>
      <c r="E253" s="1306"/>
      <c r="F253" s="1306"/>
      <c r="G253" s="1307"/>
      <c r="H253" s="22">
        <f>SUM(D254:D261)</f>
        <v>2</v>
      </c>
      <c r="I253" s="22">
        <f>COUNT(D254:D261)*2</f>
        <v>4</v>
      </c>
    </row>
    <row r="254" spans="1:12" ht="63">
      <c r="A254" s="670" t="s">
        <v>2083</v>
      </c>
      <c r="B254" s="92" t="s">
        <v>1140</v>
      </c>
      <c r="C254" s="13" t="s">
        <v>1141</v>
      </c>
      <c r="D254" s="435">
        <v>1</v>
      </c>
      <c r="E254" s="24" t="s">
        <v>540</v>
      </c>
      <c r="F254" s="13" t="s">
        <v>1142</v>
      </c>
      <c r="G254" s="1046"/>
      <c r="H254" s="22"/>
      <c r="I254" s="22"/>
    </row>
    <row r="255" spans="1:12" ht="45" hidden="1">
      <c r="A255" s="67"/>
      <c r="B255" s="92"/>
      <c r="C255" s="18" t="s">
        <v>4623</v>
      </c>
      <c r="D255" s="482"/>
      <c r="E255" s="15" t="s">
        <v>540</v>
      </c>
      <c r="F255" s="18"/>
      <c r="G255" s="158"/>
      <c r="H255" s="22"/>
      <c r="I255" s="22"/>
      <c r="J255" s="449"/>
      <c r="K255" s="449"/>
      <c r="L255" s="449"/>
    </row>
    <row r="256" spans="1:12" ht="47.25" hidden="1">
      <c r="A256" s="67" t="s">
        <v>2088</v>
      </c>
      <c r="B256" s="92" t="s">
        <v>1146</v>
      </c>
      <c r="C256" s="16" t="s">
        <v>1147</v>
      </c>
      <c r="D256" s="482"/>
      <c r="E256" s="15" t="s">
        <v>540</v>
      </c>
      <c r="F256" s="18" t="s">
        <v>2549</v>
      </c>
      <c r="G256" s="158"/>
      <c r="H256" s="22"/>
      <c r="I256" s="22"/>
      <c r="J256" s="449"/>
      <c r="K256" s="449"/>
      <c r="L256" s="449"/>
    </row>
    <row r="257" spans="1:12" ht="30" hidden="1">
      <c r="A257" s="67"/>
      <c r="B257" s="92"/>
      <c r="C257" s="16" t="s">
        <v>1149</v>
      </c>
      <c r="D257" s="482"/>
      <c r="E257" s="15" t="s">
        <v>540</v>
      </c>
      <c r="F257" s="15"/>
      <c r="G257" s="158"/>
      <c r="H257" s="22"/>
      <c r="I257" s="22"/>
      <c r="J257" s="449"/>
      <c r="K257" s="449"/>
      <c r="L257" s="449"/>
    </row>
    <row r="258" spans="1:12" ht="63" hidden="1">
      <c r="A258" s="67" t="s">
        <v>2092</v>
      </c>
      <c r="B258" s="92" t="s">
        <v>1151</v>
      </c>
      <c r="C258" s="212" t="s">
        <v>1152</v>
      </c>
      <c r="D258" s="482"/>
      <c r="E258" s="15" t="s">
        <v>540</v>
      </c>
      <c r="F258" s="23" t="s">
        <v>1153</v>
      </c>
      <c r="G258" s="158"/>
      <c r="H258" s="22"/>
      <c r="I258" s="22"/>
      <c r="J258" s="449"/>
      <c r="K258" s="449"/>
      <c r="L258" s="449"/>
    </row>
    <row r="259" spans="1:12" ht="31.5" hidden="1">
      <c r="A259" s="67" t="s">
        <v>1154</v>
      </c>
      <c r="B259" s="159" t="s">
        <v>1155</v>
      </c>
      <c r="C259" s="18" t="s">
        <v>1156</v>
      </c>
      <c r="D259" s="482"/>
      <c r="E259" s="15" t="s">
        <v>540</v>
      </c>
      <c r="F259" s="584"/>
      <c r="G259" s="158"/>
      <c r="H259" s="22"/>
      <c r="I259" s="22"/>
      <c r="J259" s="449"/>
      <c r="K259" s="449"/>
      <c r="L259" s="449"/>
    </row>
    <row r="260" spans="1:12" ht="36" customHeight="1">
      <c r="A260" s="1035" t="s">
        <v>2095</v>
      </c>
      <c r="B260" s="1305" t="s">
        <v>34</v>
      </c>
      <c r="C260" s="1306"/>
      <c r="D260" s="1306"/>
      <c r="E260" s="1306"/>
      <c r="F260" s="1306"/>
      <c r="G260" s="1307"/>
      <c r="H260" s="22">
        <f>SUM(D261:D271)</f>
        <v>5</v>
      </c>
      <c r="I260" s="22">
        <f>COUNT(D261:D271)*2</f>
        <v>10</v>
      </c>
    </row>
    <row r="261" spans="1:12" ht="45">
      <c r="A261" s="670" t="s">
        <v>2097</v>
      </c>
      <c r="B261" s="92" t="s">
        <v>1158</v>
      </c>
      <c r="C261" s="16" t="s">
        <v>6901</v>
      </c>
      <c r="D261" s="473">
        <v>1</v>
      </c>
      <c r="E261" s="24" t="s">
        <v>341</v>
      </c>
      <c r="F261" s="34" t="s">
        <v>6917</v>
      </c>
      <c r="G261" s="1046"/>
      <c r="H261" s="22"/>
      <c r="I261" s="22"/>
    </row>
    <row r="262" spans="1:12" ht="30" hidden="1">
      <c r="A262" s="350"/>
      <c r="B262" s="92"/>
      <c r="C262" s="16" t="s">
        <v>1161</v>
      </c>
      <c r="D262" s="477"/>
      <c r="E262" s="15" t="s">
        <v>379</v>
      </c>
      <c r="F262" s="41" t="s">
        <v>1162</v>
      </c>
      <c r="G262" s="158"/>
      <c r="H262" s="22"/>
      <c r="I262" s="22"/>
      <c r="J262" s="449"/>
      <c r="K262" s="449"/>
      <c r="L262" s="449"/>
    </row>
    <row r="263" spans="1:12" ht="45">
      <c r="A263" s="187"/>
      <c r="B263" s="92"/>
      <c r="C263" s="16" t="s">
        <v>1163</v>
      </c>
      <c r="D263" s="473">
        <v>1</v>
      </c>
      <c r="E263" s="24" t="s">
        <v>379</v>
      </c>
      <c r="F263" s="34" t="s">
        <v>1164</v>
      </c>
      <c r="G263" s="1046"/>
      <c r="H263" s="22"/>
      <c r="I263" s="22"/>
    </row>
    <row r="264" spans="1:12" ht="30">
      <c r="A264" s="187"/>
      <c r="B264" s="92"/>
      <c r="C264" s="16" t="s">
        <v>2550</v>
      </c>
      <c r="D264" s="473">
        <v>1</v>
      </c>
      <c r="E264" s="24" t="s">
        <v>379</v>
      </c>
      <c r="F264" s="34" t="s">
        <v>1166</v>
      </c>
      <c r="G264" s="1046"/>
      <c r="H264" s="22"/>
      <c r="I264" s="22"/>
    </row>
    <row r="265" spans="1:12" ht="45">
      <c r="A265" s="187"/>
      <c r="B265" s="92"/>
      <c r="C265" s="16" t="s">
        <v>1167</v>
      </c>
      <c r="D265" s="473">
        <v>1</v>
      </c>
      <c r="E265" s="24" t="s">
        <v>341</v>
      </c>
      <c r="F265" s="34" t="s">
        <v>1168</v>
      </c>
      <c r="G265" s="1046"/>
      <c r="H265" s="22"/>
      <c r="I265" s="22"/>
    </row>
    <row r="266" spans="1:12" ht="30" hidden="1">
      <c r="A266" s="350"/>
      <c r="B266" s="92"/>
      <c r="C266" s="13" t="s">
        <v>2995</v>
      </c>
      <c r="D266" s="477"/>
      <c r="E266" s="15" t="s">
        <v>341</v>
      </c>
      <c r="F266" s="584"/>
      <c r="G266" s="158"/>
      <c r="H266" s="22"/>
      <c r="I266" s="22"/>
      <c r="J266" s="449"/>
      <c r="K266" s="449"/>
      <c r="L266" s="449"/>
    </row>
    <row r="267" spans="1:12" ht="60" hidden="1">
      <c r="A267" s="350"/>
      <c r="B267" s="92"/>
      <c r="C267" s="13" t="s">
        <v>2996</v>
      </c>
      <c r="D267" s="477"/>
      <c r="E267" s="15" t="s">
        <v>341</v>
      </c>
      <c r="F267" s="584"/>
      <c r="G267" s="158"/>
      <c r="H267" s="22"/>
      <c r="I267" s="22"/>
      <c r="J267" s="449"/>
      <c r="K267" s="449"/>
      <c r="L267" s="449"/>
    </row>
    <row r="268" spans="1:12" ht="47.25">
      <c r="A268" s="670" t="s">
        <v>2103</v>
      </c>
      <c r="B268" s="92" t="s">
        <v>1170</v>
      </c>
      <c r="C268" s="16" t="s">
        <v>7094</v>
      </c>
      <c r="D268" s="473">
        <v>1</v>
      </c>
      <c r="E268" s="24" t="s">
        <v>271</v>
      </c>
      <c r="F268" s="34" t="s">
        <v>1172</v>
      </c>
      <c r="G268" s="1046"/>
      <c r="H268" s="22"/>
      <c r="I268" s="22"/>
    </row>
    <row r="269" spans="1:12" ht="30" hidden="1">
      <c r="A269" s="67"/>
      <c r="B269" s="92"/>
      <c r="C269" s="16" t="s">
        <v>1173</v>
      </c>
      <c r="D269" s="477"/>
      <c r="E269" s="15" t="s">
        <v>420</v>
      </c>
      <c r="F269" s="15"/>
      <c r="G269" s="158"/>
      <c r="H269" s="22"/>
      <c r="I269" s="22"/>
      <c r="J269" s="449"/>
      <c r="K269" s="449"/>
      <c r="L269" s="449"/>
    </row>
    <row r="270" spans="1:12" ht="47.25" hidden="1">
      <c r="A270" s="361" t="s">
        <v>2107</v>
      </c>
      <c r="B270" s="104" t="s">
        <v>1175</v>
      </c>
      <c r="C270" s="58" t="s">
        <v>1176</v>
      </c>
      <c r="D270" s="477"/>
      <c r="E270" s="15" t="s">
        <v>341</v>
      </c>
      <c r="F270" s="254"/>
      <c r="G270" s="288"/>
      <c r="H270" s="22"/>
      <c r="I270" s="22"/>
      <c r="J270" s="449"/>
      <c r="K270" s="449"/>
      <c r="L270" s="449"/>
    </row>
    <row r="271" spans="1:12" ht="60" hidden="1">
      <c r="A271" s="67"/>
      <c r="B271" s="92"/>
      <c r="C271" s="23" t="s">
        <v>2551</v>
      </c>
      <c r="D271" s="477"/>
      <c r="E271" s="15" t="s">
        <v>379</v>
      </c>
      <c r="F271" s="18" t="s">
        <v>2552</v>
      </c>
      <c r="G271" s="158"/>
      <c r="H271" s="22"/>
      <c r="I271" s="22"/>
      <c r="J271" s="449"/>
      <c r="K271" s="449"/>
      <c r="L271" s="449"/>
    </row>
    <row r="272" spans="1:12" ht="36" customHeight="1">
      <c r="A272" s="1040" t="s">
        <v>2113</v>
      </c>
      <c r="B272" s="1542" t="s">
        <v>32</v>
      </c>
      <c r="C272" s="1543"/>
      <c r="D272" s="1543"/>
      <c r="E272" s="1543"/>
      <c r="F272" s="1543"/>
      <c r="G272" s="1544"/>
      <c r="H272" s="22">
        <f>SUM(D273:D277)</f>
        <v>2</v>
      </c>
      <c r="I272" s="22">
        <f>COUNT(D273:D277)*2</f>
        <v>4</v>
      </c>
    </row>
    <row r="273" spans="1:12" ht="47.25">
      <c r="A273" s="670" t="s">
        <v>2115</v>
      </c>
      <c r="B273" s="165" t="s">
        <v>1180</v>
      </c>
      <c r="C273" s="74" t="s">
        <v>1181</v>
      </c>
      <c r="D273" s="473">
        <v>1</v>
      </c>
      <c r="E273" s="24" t="s">
        <v>379</v>
      </c>
      <c r="F273" s="1047"/>
      <c r="G273" s="1046"/>
      <c r="H273" s="22"/>
      <c r="I273" s="22"/>
    </row>
    <row r="274" spans="1:12" ht="15.75">
      <c r="A274" s="357"/>
      <c r="B274" s="165"/>
      <c r="C274" s="74" t="s">
        <v>4394</v>
      </c>
      <c r="D274" s="473">
        <v>1</v>
      </c>
      <c r="E274" s="24" t="s">
        <v>379</v>
      </c>
      <c r="F274" s="1047"/>
      <c r="G274" s="1046"/>
      <c r="H274" s="22"/>
      <c r="I274" s="22"/>
    </row>
    <row r="275" spans="1:12" ht="15.75" hidden="1">
      <c r="A275" s="854"/>
      <c r="B275" s="165"/>
      <c r="C275" s="74" t="s">
        <v>1182</v>
      </c>
      <c r="D275" s="477"/>
      <c r="E275" s="15" t="s">
        <v>379</v>
      </c>
      <c r="F275" s="586"/>
      <c r="G275" s="158"/>
      <c r="H275" s="22"/>
      <c r="I275" s="22"/>
      <c r="J275" s="449"/>
      <c r="K275" s="449"/>
      <c r="L275" s="449"/>
    </row>
    <row r="276" spans="1:12" ht="31.5" hidden="1">
      <c r="A276" s="67" t="s">
        <v>2126</v>
      </c>
      <c r="B276" s="92" t="s">
        <v>1185</v>
      </c>
      <c r="C276" s="74" t="s">
        <v>4624</v>
      </c>
      <c r="D276" s="477"/>
      <c r="E276" s="15" t="s">
        <v>379</v>
      </c>
      <c r="F276" s="586"/>
      <c r="G276" s="158"/>
      <c r="H276" s="22"/>
      <c r="I276" s="22"/>
      <c r="J276" s="449"/>
      <c r="K276" s="449"/>
      <c r="L276" s="449"/>
    </row>
    <row r="277" spans="1:12" ht="45" hidden="1">
      <c r="A277" s="67"/>
      <c r="B277" s="198"/>
      <c r="C277" s="316" t="s">
        <v>1187</v>
      </c>
      <c r="D277" s="477"/>
      <c r="E277" s="15" t="s">
        <v>420</v>
      </c>
      <c r="F277" s="580"/>
      <c r="G277" s="158"/>
      <c r="H277" s="22"/>
      <c r="I277" s="22"/>
      <c r="J277" s="449"/>
      <c r="K277" s="449"/>
      <c r="L277" s="449"/>
    </row>
    <row r="278" spans="1:12" ht="36" customHeight="1">
      <c r="A278" s="1035" t="s">
        <v>2129</v>
      </c>
      <c r="B278" s="1305" t="s">
        <v>30</v>
      </c>
      <c r="C278" s="1306"/>
      <c r="D278" s="1306"/>
      <c r="E278" s="1306"/>
      <c r="F278" s="1306"/>
      <c r="G278" s="1307"/>
      <c r="H278" s="22">
        <f>SUM(D279:D285)</f>
        <v>4</v>
      </c>
      <c r="I278" s="22">
        <f>COUNT(D279:D285)*2</f>
        <v>8</v>
      </c>
    </row>
    <row r="279" spans="1:12" ht="75">
      <c r="A279" s="670" t="s">
        <v>2131</v>
      </c>
      <c r="B279" s="34" t="s">
        <v>1189</v>
      </c>
      <c r="C279" s="13" t="s">
        <v>1190</v>
      </c>
      <c r="D279" s="473">
        <v>1</v>
      </c>
      <c r="E279" s="24" t="s">
        <v>271</v>
      </c>
      <c r="F279" s="34" t="s">
        <v>4395</v>
      </c>
      <c r="G279" s="1046"/>
      <c r="H279" s="22"/>
      <c r="I279" s="22"/>
    </row>
    <row r="280" spans="1:12" ht="90">
      <c r="A280" s="187"/>
      <c r="B280" s="34"/>
      <c r="C280" s="23" t="s">
        <v>4396</v>
      </c>
      <c r="D280" s="473">
        <v>1</v>
      </c>
      <c r="E280" s="24" t="s">
        <v>271</v>
      </c>
      <c r="F280" s="23" t="s">
        <v>4397</v>
      </c>
      <c r="G280" s="1046"/>
      <c r="H280" s="22"/>
      <c r="I280" s="22"/>
    </row>
    <row r="281" spans="1:12" ht="30" hidden="1">
      <c r="A281" s="350"/>
      <c r="B281" s="34"/>
      <c r="C281" s="23" t="s">
        <v>2556</v>
      </c>
      <c r="D281" s="473"/>
      <c r="E281" s="15" t="s">
        <v>271</v>
      </c>
      <c r="F281" s="19" t="s">
        <v>1195</v>
      </c>
      <c r="G281" s="158"/>
      <c r="H281" s="22"/>
      <c r="I281" s="22"/>
      <c r="J281" s="449"/>
      <c r="K281" s="449"/>
      <c r="L281" s="449"/>
    </row>
    <row r="282" spans="1:12" ht="45" hidden="1">
      <c r="A282" s="350"/>
      <c r="B282" s="34"/>
      <c r="C282" s="23" t="s">
        <v>1196</v>
      </c>
      <c r="D282" s="473"/>
      <c r="E282" s="15" t="s">
        <v>271</v>
      </c>
      <c r="F282" s="18" t="s">
        <v>1197</v>
      </c>
      <c r="G282" s="158"/>
      <c r="H282" s="22"/>
      <c r="I282" s="22"/>
      <c r="J282" s="449"/>
      <c r="K282" s="449"/>
      <c r="L282" s="449"/>
    </row>
    <row r="283" spans="1:12" ht="30" hidden="1">
      <c r="A283" s="350"/>
      <c r="B283" s="34"/>
      <c r="C283" s="251" t="s">
        <v>1200</v>
      </c>
      <c r="D283" s="473"/>
      <c r="E283" s="15" t="s">
        <v>271</v>
      </c>
      <c r="F283" s="41"/>
      <c r="G283" s="158"/>
      <c r="H283" s="22"/>
      <c r="I283" s="22"/>
      <c r="J283" s="449"/>
      <c r="K283" s="449"/>
      <c r="L283" s="449"/>
    </row>
    <row r="284" spans="1:12" ht="60">
      <c r="A284" s="670" t="s">
        <v>2137</v>
      </c>
      <c r="B284" s="34" t="s">
        <v>1202</v>
      </c>
      <c r="C284" s="65" t="s">
        <v>4398</v>
      </c>
      <c r="D284" s="473">
        <v>1</v>
      </c>
      <c r="E284" s="24" t="s">
        <v>271</v>
      </c>
      <c r="F284" s="23" t="s">
        <v>4399</v>
      </c>
      <c r="G284" s="1046"/>
      <c r="H284" s="22"/>
      <c r="I284" s="22"/>
    </row>
    <row r="285" spans="1:12" ht="45">
      <c r="A285" s="187"/>
      <c r="B285" s="34"/>
      <c r="C285" s="23" t="s">
        <v>4625</v>
      </c>
      <c r="D285" s="473">
        <v>1</v>
      </c>
      <c r="E285" s="24" t="s">
        <v>271</v>
      </c>
      <c r="F285" s="117"/>
      <c r="G285" s="1046"/>
      <c r="H285" s="22"/>
      <c r="I285" s="22"/>
    </row>
    <row r="286" spans="1:12" ht="36" customHeight="1">
      <c r="A286" s="1035" t="s">
        <v>2145</v>
      </c>
      <c r="B286" s="1305" t="s">
        <v>28</v>
      </c>
      <c r="C286" s="1306"/>
      <c r="D286" s="1306"/>
      <c r="E286" s="1306"/>
      <c r="F286" s="1306"/>
      <c r="G286" s="1307"/>
      <c r="H286" s="22">
        <f>SUM(D287:D296)</f>
        <v>2</v>
      </c>
      <c r="I286" s="22">
        <f>COUNT(D287:D296)*2</f>
        <v>4</v>
      </c>
    </row>
    <row r="287" spans="1:12" ht="60" hidden="1">
      <c r="A287" s="67" t="s">
        <v>2148</v>
      </c>
      <c r="B287" s="34" t="s">
        <v>1214</v>
      </c>
      <c r="C287" s="16" t="s">
        <v>1215</v>
      </c>
      <c r="D287" s="482"/>
      <c r="E287" s="15" t="s">
        <v>379</v>
      </c>
      <c r="F287" s="18" t="s">
        <v>1216</v>
      </c>
      <c r="G287" s="158"/>
      <c r="H287" s="22"/>
      <c r="I287" s="22"/>
      <c r="J287" s="449"/>
      <c r="K287" s="449"/>
      <c r="L287" s="449"/>
    </row>
    <row r="288" spans="1:12" ht="45" hidden="1">
      <c r="A288" s="854"/>
      <c r="B288" s="34"/>
      <c r="C288" s="16" t="s">
        <v>1217</v>
      </c>
      <c r="D288" s="482"/>
      <c r="E288" s="15" t="s">
        <v>379</v>
      </c>
      <c r="F288" s="18" t="s">
        <v>2558</v>
      </c>
      <c r="G288" s="158"/>
      <c r="H288" s="22"/>
      <c r="I288" s="22"/>
      <c r="J288" s="449"/>
      <c r="K288" s="449"/>
      <c r="L288" s="449"/>
    </row>
    <row r="289" spans="1:12" ht="60">
      <c r="A289" s="670" t="s">
        <v>2152</v>
      </c>
      <c r="B289" s="34" t="s">
        <v>1220</v>
      </c>
      <c r="C289" s="16" t="s">
        <v>1221</v>
      </c>
      <c r="D289" s="435">
        <v>1</v>
      </c>
      <c r="E289" s="24" t="s">
        <v>540</v>
      </c>
      <c r="F289" s="24"/>
      <c r="G289" s="1046"/>
      <c r="H289" s="22"/>
      <c r="I289" s="22"/>
    </row>
    <row r="290" spans="1:12" ht="30" hidden="1">
      <c r="A290" s="67"/>
      <c r="B290" s="34"/>
      <c r="C290" s="16" t="s">
        <v>2156</v>
      </c>
      <c r="D290" s="482"/>
      <c r="E290" s="15" t="s">
        <v>540</v>
      </c>
      <c r="F290" s="15"/>
      <c r="G290" s="158"/>
      <c r="H290" s="22"/>
      <c r="I290" s="22"/>
      <c r="J290" s="449"/>
      <c r="K290" s="449"/>
      <c r="L290" s="449"/>
    </row>
    <row r="291" spans="1:12" ht="45" hidden="1">
      <c r="A291" s="67"/>
      <c r="B291" s="34"/>
      <c r="C291" s="23" t="s">
        <v>1223</v>
      </c>
      <c r="D291" s="482"/>
      <c r="E291" s="15" t="s">
        <v>540</v>
      </c>
      <c r="F291" s="15"/>
      <c r="G291" s="158"/>
      <c r="H291" s="22"/>
      <c r="I291" s="22"/>
      <c r="J291" s="449"/>
      <c r="K291" s="449"/>
      <c r="L291" s="449"/>
    </row>
    <row r="292" spans="1:12" ht="30" hidden="1">
      <c r="A292" s="67"/>
      <c r="B292" s="34"/>
      <c r="C292" s="16" t="s">
        <v>1224</v>
      </c>
      <c r="D292" s="482"/>
      <c r="E292" s="15" t="s">
        <v>379</v>
      </c>
      <c r="F292" s="18" t="s">
        <v>1225</v>
      </c>
      <c r="G292" s="158"/>
      <c r="H292" s="22"/>
      <c r="I292" s="22"/>
      <c r="J292" s="449"/>
      <c r="K292" s="449"/>
      <c r="L292" s="449"/>
    </row>
    <row r="293" spans="1:12" ht="60" hidden="1">
      <c r="A293" s="67"/>
      <c r="B293" s="34"/>
      <c r="C293" s="16" t="s">
        <v>1226</v>
      </c>
      <c r="D293" s="482"/>
      <c r="E293" s="15" t="s">
        <v>379</v>
      </c>
      <c r="F293" s="18" t="s">
        <v>1227</v>
      </c>
      <c r="G293" s="158"/>
      <c r="H293" s="22"/>
      <c r="I293" s="22"/>
      <c r="J293" s="449"/>
      <c r="K293" s="449"/>
      <c r="L293" s="449"/>
    </row>
    <row r="294" spans="1:12" ht="30">
      <c r="A294" s="670" t="s">
        <v>2159</v>
      </c>
      <c r="B294" s="23" t="s">
        <v>1229</v>
      </c>
      <c r="C294" s="23" t="s">
        <v>4626</v>
      </c>
      <c r="D294" s="435">
        <v>1</v>
      </c>
      <c r="E294" s="24" t="s">
        <v>379</v>
      </c>
      <c r="F294" s="117"/>
      <c r="G294" s="1046"/>
      <c r="H294" s="22"/>
      <c r="I294" s="22"/>
    </row>
    <row r="295" spans="1:12" ht="30" hidden="1">
      <c r="A295" s="67" t="s">
        <v>1232</v>
      </c>
      <c r="B295" s="23" t="s">
        <v>1233</v>
      </c>
      <c r="C295" s="19" t="s">
        <v>4627</v>
      </c>
      <c r="D295" s="482"/>
      <c r="E295" s="15" t="s">
        <v>379</v>
      </c>
      <c r="F295" s="23" t="s">
        <v>4628</v>
      </c>
      <c r="G295" s="158"/>
      <c r="H295" s="22"/>
      <c r="I295" s="22"/>
      <c r="J295" s="449"/>
      <c r="K295" s="449"/>
      <c r="L295" s="449"/>
    </row>
    <row r="296" spans="1:12" ht="36" customHeight="1">
      <c r="A296" s="1035" t="s">
        <v>2162</v>
      </c>
      <c r="B296" s="1305" t="s">
        <v>26</v>
      </c>
      <c r="C296" s="1306"/>
      <c r="D296" s="1306"/>
      <c r="E296" s="1306"/>
      <c r="F296" s="1306"/>
      <c r="G296" s="1307"/>
      <c r="H296" s="22">
        <f>SUM(D297:D312)</f>
        <v>11</v>
      </c>
      <c r="I296" s="22">
        <f>COUNT(D297:D312)*2</f>
        <v>22</v>
      </c>
    </row>
    <row r="297" spans="1:12" ht="60">
      <c r="A297" s="670" t="s">
        <v>2164</v>
      </c>
      <c r="B297" s="165" t="s">
        <v>1235</v>
      </c>
      <c r="C297" s="13" t="s">
        <v>7095</v>
      </c>
      <c r="D297" s="476">
        <v>1</v>
      </c>
      <c r="E297" s="16" t="s">
        <v>341</v>
      </c>
      <c r="F297" s="34" t="s">
        <v>3476</v>
      </c>
      <c r="G297" s="1046"/>
      <c r="H297" s="22"/>
      <c r="I297" s="22"/>
    </row>
    <row r="298" spans="1:12" ht="30" hidden="1">
      <c r="A298" s="350"/>
      <c r="B298" s="165"/>
      <c r="C298" s="18" t="s">
        <v>6532</v>
      </c>
      <c r="D298" s="479"/>
      <c r="E298" s="60" t="s">
        <v>341</v>
      </c>
      <c r="F298" s="204"/>
      <c r="G298" s="158"/>
      <c r="H298" s="22"/>
      <c r="I298" s="22"/>
      <c r="J298" s="449"/>
      <c r="K298" s="449"/>
      <c r="L298" s="449"/>
    </row>
    <row r="299" spans="1:12" ht="120">
      <c r="A299" s="187"/>
      <c r="B299" s="165"/>
      <c r="C299" s="13" t="s">
        <v>6531</v>
      </c>
      <c r="D299" s="476">
        <v>1</v>
      </c>
      <c r="E299" s="16" t="s">
        <v>379</v>
      </c>
      <c r="F299" s="13" t="s">
        <v>6542</v>
      </c>
      <c r="G299" s="1046"/>
      <c r="H299" s="22"/>
      <c r="I299" s="22"/>
    </row>
    <row r="300" spans="1:12" ht="105">
      <c r="A300" s="187"/>
      <c r="B300" s="165"/>
      <c r="C300" s="13" t="s">
        <v>2168</v>
      </c>
      <c r="D300" s="476">
        <v>1</v>
      </c>
      <c r="E300" s="16" t="s">
        <v>341</v>
      </c>
      <c r="F300" s="13" t="s">
        <v>6541</v>
      </c>
      <c r="G300" s="1046"/>
      <c r="H300" s="22"/>
      <c r="I300" s="22"/>
    </row>
    <row r="301" spans="1:12" ht="45">
      <c r="A301" s="187"/>
      <c r="B301" s="165"/>
      <c r="C301" s="13" t="s">
        <v>1237</v>
      </c>
      <c r="D301" s="476">
        <v>1</v>
      </c>
      <c r="E301" s="16" t="s">
        <v>341</v>
      </c>
      <c r="F301" s="34" t="s">
        <v>3477</v>
      </c>
      <c r="G301" s="1046"/>
      <c r="H301" s="22"/>
      <c r="I301" s="22"/>
    </row>
    <row r="302" spans="1:12" ht="30" hidden="1">
      <c r="A302" s="350"/>
      <c r="B302" s="165"/>
      <c r="C302" s="16" t="s">
        <v>1238</v>
      </c>
      <c r="D302" s="479"/>
      <c r="E302" s="60"/>
      <c r="F302" s="204"/>
      <c r="G302" s="158"/>
      <c r="H302" s="22"/>
      <c r="I302" s="22"/>
      <c r="J302" s="449"/>
      <c r="K302" s="449"/>
      <c r="L302" s="449"/>
    </row>
    <row r="303" spans="1:12" ht="31.5">
      <c r="A303" s="670" t="s">
        <v>2169</v>
      </c>
      <c r="B303" s="165" t="s">
        <v>1240</v>
      </c>
      <c r="C303" s="16" t="s">
        <v>6906</v>
      </c>
      <c r="D303" s="491">
        <v>1</v>
      </c>
      <c r="E303" s="24" t="s">
        <v>341</v>
      </c>
      <c r="F303" s="13" t="s">
        <v>6539</v>
      </c>
      <c r="G303" s="1046"/>
      <c r="H303" s="22"/>
      <c r="I303" s="22"/>
    </row>
    <row r="304" spans="1:12" ht="165">
      <c r="A304" s="187"/>
      <c r="B304" s="165"/>
      <c r="C304" s="16" t="s">
        <v>6534</v>
      </c>
      <c r="D304" s="43">
        <v>1</v>
      </c>
      <c r="E304" s="24" t="s">
        <v>341</v>
      </c>
      <c r="F304" s="13" t="s">
        <v>6540</v>
      </c>
      <c r="G304" s="1046"/>
      <c r="H304" s="22"/>
      <c r="I304" s="22"/>
    </row>
    <row r="305" spans="1:12" ht="45">
      <c r="A305" s="187"/>
      <c r="B305" s="165"/>
      <c r="C305" s="16" t="s">
        <v>1243</v>
      </c>
      <c r="D305" s="43">
        <v>1</v>
      </c>
      <c r="E305" s="24" t="s">
        <v>271</v>
      </c>
      <c r="F305" s="13" t="s">
        <v>1244</v>
      </c>
      <c r="G305" s="1046"/>
      <c r="H305" s="22"/>
      <c r="I305" s="22"/>
    </row>
    <row r="306" spans="1:12" ht="60">
      <c r="A306" s="187"/>
      <c r="B306" s="165"/>
      <c r="C306" s="16" t="s">
        <v>1245</v>
      </c>
      <c r="D306" s="43">
        <v>1</v>
      </c>
      <c r="E306" s="24" t="s">
        <v>420</v>
      </c>
      <c r="F306" s="13" t="s">
        <v>1246</v>
      </c>
      <c r="G306" s="1046"/>
      <c r="H306" s="22"/>
      <c r="I306" s="22"/>
    </row>
    <row r="307" spans="1:12" ht="75">
      <c r="A307" s="187"/>
      <c r="B307" s="165"/>
      <c r="C307" s="16" t="s">
        <v>6535</v>
      </c>
      <c r="D307" s="43">
        <v>1</v>
      </c>
      <c r="E307" s="24" t="s">
        <v>341</v>
      </c>
      <c r="F307" s="23" t="s">
        <v>6538</v>
      </c>
      <c r="G307" s="1046"/>
      <c r="H307" s="22"/>
      <c r="I307" s="22"/>
    </row>
    <row r="308" spans="1:12" ht="47.25">
      <c r="A308" s="670" t="s">
        <v>2174</v>
      </c>
      <c r="B308" s="165" t="s">
        <v>1248</v>
      </c>
      <c r="C308" s="23" t="s">
        <v>1250</v>
      </c>
      <c r="D308" s="473">
        <v>1</v>
      </c>
      <c r="E308" s="447" t="s">
        <v>271</v>
      </c>
      <c r="F308" s="117"/>
      <c r="G308" s="1046"/>
      <c r="H308" s="22"/>
      <c r="I308" s="22"/>
    </row>
    <row r="309" spans="1:12" ht="30">
      <c r="A309" s="670"/>
      <c r="B309" s="165"/>
      <c r="C309" s="23" t="s">
        <v>4629</v>
      </c>
      <c r="D309" s="473">
        <v>1</v>
      </c>
      <c r="E309" s="447" t="s">
        <v>271</v>
      </c>
      <c r="F309" s="117"/>
      <c r="G309" s="1046"/>
      <c r="H309" s="22"/>
      <c r="I309" s="22"/>
    </row>
    <row r="310" spans="1:12" ht="15.75" hidden="1">
      <c r="A310" s="67"/>
      <c r="B310" s="165"/>
      <c r="C310" s="4" t="s">
        <v>1249</v>
      </c>
      <c r="D310" s="477"/>
      <c r="E310" s="15" t="s">
        <v>420</v>
      </c>
      <c r="F310" s="584"/>
      <c r="G310" s="158"/>
      <c r="H310" s="22"/>
      <c r="I310" s="22"/>
      <c r="J310" s="449"/>
      <c r="K310" s="449"/>
      <c r="L310" s="449"/>
    </row>
    <row r="311" spans="1:12" ht="45" hidden="1">
      <c r="A311" s="67"/>
      <c r="B311" s="358"/>
      <c r="C311" s="23" t="s">
        <v>1251</v>
      </c>
      <c r="D311" s="477"/>
      <c r="E311" s="15" t="s">
        <v>271</v>
      </c>
      <c r="F311" s="584"/>
      <c r="G311" s="158"/>
      <c r="H311" s="22"/>
      <c r="I311" s="22"/>
      <c r="J311" s="449"/>
      <c r="K311" s="449"/>
      <c r="L311" s="449"/>
    </row>
    <row r="312" spans="1:12" ht="30" hidden="1">
      <c r="A312" s="855"/>
      <c r="B312" s="358"/>
      <c r="C312" s="58" t="s">
        <v>1252</v>
      </c>
      <c r="D312" s="477"/>
      <c r="E312" s="15" t="s">
        <v>540</v>
      </c>
      <c r="F312" s="584"/>
      <c r="G312" s="158"/>
      <c r="H312" s="22"/>
      <c r="I312" s="22"/>
      <c r="J312" s="449"/>
      <c r="K312" s="449"/>
      <c r="L312" s="449"/>
    </row>
    <row r="313" spans="1:12" ht="21">
      <c r="A313" s="355"/>
      <c r="B313" s="1450" t="s">
        <v>2177</v>
      </c>
      <c r="C313" s="1452"/>
      <c r="D313" s="1452"/>
      <c r="E313" s="1452"/>
      <c r="F313" s="1452"/>
      <c r="G313" s="1452"/>
      <c r="H313" s="22">
        <f>H314+H317+H322+H336+H363+H367+H373+H381+H385+H392</f>
        <v>2</v>
      </c>
      <c r="I313" s="22">
        <f>I314+I317+I322+I336+I363+I367+I373+I381+I385+I392</f>
        <v>4</v>
      </c>
    </row>
    <row r="314" spans="1:12" ht="18.75" hidden="1">
      <c r="A314" s="348" t="s">
        <v>25</v>
      </c>
      <c r="B314" s="1305" t="s">
        <v>24</v>
      </c>
      <c r="C314" s="1306"/>
      <c r="D314" s="1306"/>
      <c r="E314" s="1306"/>
      <c r="F314" s="1306"/>
      <c r="G314" s="1307"/>
      <c r="H314" s="22">
        <f>SUM(D315:D316)</f>
        <v>0</v>
      </c>
      <c r="I314" s="22">
        <f>COUNT(D315:D316)*2</f>
        <v>0</v>
      </c>
      <c r="J314" s="449"/>
      <c r="K314" s="449"/>
      <c r="L314" s="449"/>
    </row>
    <row r="315" spans="1:12" ht="63" hidden="1">
      <c r="A315" s="57" t="s">
        <v>1254</v>
      </c>
      <c r="B315" s="92" t="s">
        <v>1255</v>
      </c>
      <c r="C315" s="63" t="s">
        <v>1256</v>
      </c>
      <c r="D315" s="473"/>
      <c r="E315" s="21" t="s">
        <v>540</v>
      </c>
      <c r="F315" s="19"/>
      <c r="G315" s="44"/>
      <c r="H315" s="22"/>
      <c r="I315" s="22"/>
      <c r="J315" s="449"/>
      <c r="K315" s="449"/>
      <c r="L315" s="449"/>
    </row>
    <row r="316" spans="1:12" ht="18.75" hidden="1">
      <c r="A316" s="348" t="s">
        <v>23</v>
      </c>
      <c r="B316" s="1305" t="s">
        <v>22</v>
      </c>
      <c r="C316" s="1306"/>
      <c r="D316" s="1306"/>
      <c r="E316" s="1306"/>
      <c r="F316" s="1306"/>
      <c r="G316" s="1307"/>
      <c r="H316" s="22">
        <f>SUM(D317:D320)</f>
        <v>1</v>
      </c>
      <c r="I316" s="22">
        <f>COUNT(D317:D320)*2</f>
        <v>2</v>
      </c>
      <c r="J316" s="449"/>
      <c r="K316" s="449"/>
      <c r="L316" s="449"/>
    </row>
    <row r="317" spans="1:12" ht="45" hidden="1">
      <c r="A317" s="57" t="s">
        <v>1259</v>
      </c>
      <c r="B317" s="165" t="s">
        <v>1260</v>
      </c>
      <c r="C317" s="41" t="s">
        <v>4403</v>
      </c>
      <c r="D317" s="473"/>
      <c r="E317" s="21" t="s">
        <v>648</v>
      </c>
      <c r="F317" s="19"/>
      <c r="G317" s="44"/>
      <c r="H317" s="22"/>
      <c r="I317" s="22"/>
      <c r="J317" s="449"/>
      <c r="K317" s="449"/>
      <c r="L317" s="449"/>
    </row>
    <row r="318" spans="1:12" ht="30" hidden="1">
      <c r="A318" s="57"/>
      <c r="B318" s="165"/>
      <c r="C318" s="41" t="s">
        <v>2562</v>
      </c>
      <c r="D318" s="473"/>
      <c r="E318" s="21" t="s">
        <v>648</v>
      </c>
      <c r="F318" s="19"/>
      <c r="G318" s="44"/>
      <c r="H318" s="22"/>
      <c r="I318" s="22"/>
      <c r="J318" s="449"/>
      <c r="K318" s="449"/>
      <c r="L318" s="449"/>
    </row>
    <row r="319" spans="1:12" ht="36" customHeight="1">
      <c r="A319" s="1035" t="s">
        <v>2187</v>
      </c>
      <c r="B319" s="1305" t="s">
        <v>20</v>
      </c>
      <c r="C319" s="1306"/>
      <c r="D319" s="1306"/>
      <c r="E319" s="1306"/>
      <c r="F319" s="1306"/>
      <c r="G319" s="1307"/>
      <c r="H319" s="22">
        <f>SUM(D320:D332)</f>
        <v>7</v>
      </c>
      <c r="I319" s="22">
        <f>COUNT(D320:D332)*2</f>
        <v>14</v>
      </c>
    </row>
    <row r="320" spans="1:12" ht="47.25">
      <c r="A320" s="11" t="s">
        <v>2189</v>
      </c>
      <c r="B320" s="165" t="s">
        <v>1266</v>
      </c>
      <c r="C320" s="34" t="s">
        <v>4630</v>
      </c>
      <c r="D320" s="473">
        <v>1</v>
      </c>
      <c r="E320" s="21" t="s">
        <v>540</v>
      </c>
      <c r="F320" s="19"/>
      <c r="G320" s="245"/>
      <c r="H320" s="22"/>
      <c r="I320" s="22"/>
    </row>
    <row r="321" spans="1:12" ht="30">
      <c r="A321" s="359"/>
      <c r="B321" s="165"/>
      <c r="C321" s="34" t="s">
        <v>4406</v>
      </c>
      <c r="D321" s="473">
        <v>1</v>
      </c>
      <c r="E321" s="21" t="s">
        <v>540</v>
      </c>
      <c r="F321" s="19"/>
      <c r="G321" s="245"/>
      <c r="H321" s="22"/>
      <c r="I321" s="22"/>
    </row>
    <row r="322" spans="1:12" ht="30">
      <c r="A322" s="359"/>
      <c r="B322" s="165"/>
      <c r="C322" s="34" t="s">
        <v>4407</v>
      </c>
      <c r="D322" s="473">
        <v>1</v>
      </c>
      <c r="E322" s="21" t="s">
        <v>540</v>
      </c>
      <c r="F322" s="19"/>
      <c r="G322" s="245"/>
      <c r="H322" s="22"/>
      <c r="I322" s="22"/>
    </row>
    <row r="323" spans="1:12" ht="30">
      <c r="A323" s="359"/>
      <c r="B323" s="165"/>
      <c r="C323" s="34" t="s">
        <v>4408</v>
      </c>
      <c r="D323" s="473">
        <v>1</v>
      </c>
      <c r="E323" s="21" t="s">
        <v>540</v>
      </c>
      <c r="F323" s="19"/>
      <c r="G323" s="245"/>
      <c r="H323" s="22"/>
      <c r="I323" s="22"/>
    </row>
    <row r="324" spans="1:12" ht="60">
      <c r="A324" s="359"/>
      <c r="B324" s="165"/>
      <c r="C324" s="34" t="s">
        <v>4631</v>
      </c>
      <c r="D324" s="473">
        <v>1</v>
      </c>
      <c r="E324" s="21" t="s">
        <v>540</v>
      </c>
      <c r="F324" s="34" t="s">
        <v>4632</v>
      </c>
      <c r="G324" s="371"/>
      <c r="H324" s="22"/>
      <c r="I324" s="22"/>
    </row>
    <row r="325" spans="1:12" ht="47.25">
      <c r="A325" s="11" t="s">
        <v>2193</v>
      </c>
      <c r="B325" s="165" t="s">
        <v>1270</v>
      </c>
      <c r="C325" s="165" t="s">
        <v>4633</v>
      </c>
      <c r="D325" s="473">
        <v>1</v>
      </c>
      <c r="E325" s="21" t="s">
        <v>540</v>
      </c>
      <c r="F325" s="23" t="s">
        <v>4634</v>
      </c>
      <c r="G325" s="245"/>
      <c r="H325" s="22"/>
      <c r="I325" s="22"/>
    </row>
    <row r="326" spans="1:12" ht="31.5" hidden="1">
      <c r="A326" s="856"/>
      <c r="B326" s="165"/>
      <c r="C326" s="165" t="s">
        <v>4635</v>
      </c>
      <c r="D326" s="473"/>
      <c r="E326" s="21" t="s">
        <v>540</v>
      </c>
      <c r="F326" s="23" t="s">
        <v>4636</v>
      </c>
      <c r="G326" s="245"/>
      <c r="H326" s="22"/>
      <c r="I326" s="22"/>
      <c r="J326" s="449"/>
      <c r="K326" s="449"/>
      <c r="L326" s="449"/>
    </row>
    <row r="327" spans="1:12" ht="45" hidden="1">
      <c r="A327" s="856"/>
      <c r="B327" s="165"/>
      <c r="C327" s="165" t="s">
        <v>4637</v>
      </c>
      <c r="D327" s="473"/>
      <c r="E327" s="21"/>
      <c r="F327" s="23" t="s">
        <v>4638</v>
      </c>
      <c r="G327" s="44"/>
      <c r="H327" s="22"/>
      <c r="I327" s="22"/>
      <c r="J327" s="449"/>
      <c r="K327" s="449"/>
      <c r="L327" s="449"/>
    </row>
    <row r="328" spans="1:12" ht="31.5">
      <c r="A328" s="359"/>
      <c r="B328" s="165"/>
      <c r="C328" s="165" t="s">
        <v>4639</v>
      </c>
      <c r="D328" s="473">
        <v>1</v>
      </c>
      <c r="E328" s="21" t="s">
        <v>540</v>
      </c>
      <c r="F328" s="34"/>
      <c r="G328" s="44"/>
      <c r="H328" s="22"/>
      <c r="I328" s="22"/>
    </row>
    <row r="329" spans="1:12" ht="60" hidden="1">
      <c r="A329" s="856"/>
      <c r="B329" s="165"/>
      <c r="C329" s="165" t="s">
        <v>4640</v>
      </c>
      <c r="D329" s="473"/>
      <c r="E329" s="21" t="s">
        <v>540</v>
      </c>
      <c r="F329" s="41" t="s">
        <v>4641</v>
      </c>
      <c r="G329" s="44"/>
      <c r="H329" s="22"/>
      <c r="I329" s="22"/>
      <c r="J329" s="449"/>
      <c r="K329" s="449"/>
      <c r="L329" s="449"/>
    </row>
    <row r="330" spans="1:12" ht="47.25" hidden="1">
      <c r="A330" s="856"/>
      <c r="B330" s="165"/>
      <c r="C330" s="165" t="s">
        <v>4642</v>
      </c>
      <c r="D330" s="473"/>
      <c r="E330" s="21" t="s">
        <v>540</v>
      </c>
      <c r="F330" s="41"/>
      <c r="G330" s="44"/>
      <c r="H330" s="22"/>
      <c r="I330" s="22"/>
      <c r="J330" s="449"/>
      <c r="K330" s="449"/>
      <c r="L330" s="449"/>
    </row>
    <row r="331" spans="1:12" ht="31.5" hidden="1">
      <c r="A331" s="856"/>
      <c r="B331" s="165"/>
      <c r="C331" s="165" t="s">
        <v>4643</v>
      </c>
      <c r="D331" s="473"/>
      <c r="E331" s="21" t="s">
        <v>540</v>
      </c>
      <c r="F331" s="41"/>
      <c r="G331" s="44"/>
      <c r="H331" s="22"/>
      <c r="I331" s="22"/>
      <c r="J331" s="449"/>
      <c r="K331" s="449"/>
      <c r="L331" s="449"/>
    </row>
    <row r="332" spans="1:12" ht="47.25" hidden="1">
      <c r="A332" s="20" t="s">
        <v>2195</v>
      </c>
      <c r="B332" s="92" t="s">
        <v>1273</v>
      </c>
      <c r="C332" s="165" t="s">
        <v>1274</v>
      </c>
      <c r="D332" s="473"/>
      <c r="E332" s="21" t="s">
        <v>540</v>
      </c>
      <c r="F332" s="165" t="s">
        <v>1275</v>
      </c>
      <c r="G332" s="44"/>
      <c r="H332" s="22"/>
      <c r="I332" s="22"/>
      <c r="J332" s="449"/>
      <c r="K332" s="449"/>
      <c r="L332" s="449"/>
    </row>
    <row r="333" spans="1:12" ht="36" customHeight="1">
      <c r="A333" s="1035" t="s">
        <v>2198</v>
      </c>
      <c r="B333" s="1305" t="s">
        <v>18</v>
      </c>
      <c r="C333" s="1306"/>
      <c r="D333" s="1306"/>
      <c r="E333" s="1306"/>
      <c r="F333" s="1306"/>
      <c r="G333" s="1307"/>
      <c r="H333" s="22">
        <f>SUM(D334:D359)</f>
        <v>4</v>
      </c>
      <c r="I333" s="22">
        <f>COUNT(D334:D359)*2</f>
        <v>8</v>
      </c>
    </row>
    <row r="334" spans="1:12" ht="47.25">
      <c r="A334" s="11" t="s">
        <v>2200</v>
      </c>
      <c r="B334" s="165" t="s">
        <v>1277</v>
      </c>
      <c r="C334" s="101" t="s">
        <v>4644</v>
      </c>
      <c r="D334" s="473">
        <v>1</v>
      </c>
      <c r="E334" s="21" t="s">
        <v>648</v>
      </c>
      <c r="F334" s="19"/>
      <c r="G334" s="44"/>
      <c r="H334" s="22"/>
      <c r="I334" s="22"/>
    </row>
    <row r="335" spans="1:12" ht="30">
      <c r="A335" s="359"/>
      <c r="B335" s="165"/>
      <c r="C335" s="16" t="s">
        <v>1279</v>
      </c>
      <c r="D335" s="473">
        <v>1</v>
      </c>
      <c r="E335" s="21" t="s">
        <v>377</v>
      </c>
      <c r="F335" s="19"/>
      <c r="G335" s="44"/>
      <c r="H335" s="22"/>
      <c r="I335" s="22"/>
    </row>
    <row r="336" spans="1:12" ht="47.25" hidden="1">
      <c r="A336" s="20" t="s">
        <v>2202</v>
      </c>
      <c r="B336" s="165" t="s">
        <v>1281</v>
      </c>
      <c r="C336" s="41" t="s">
        <v>4645</v>
      </c>
      <c r="D336" s="473"/>
      <c r="E336" s="21" t="s">
        <v>648</v>
      </c>
      <c r="F336" s="140"/>
      <c r="G336" s="19"/>
      <c r="H336" s="22"/>
      <c r="I336" s="22"/>
      <c r="J336" s="449"/>
      <c r="K336" s="449"/>
      <c r="L336" s="449"/>
    </row>
    <row r="337" spans="1:9" s="449" customFormat="1" ht="75" hidden="1">
      <c r="A337" s="856"/>
      <c r="B337" s="165"/>
      <c r="C337" s="41" t="s">
        <v>4646</v>
      </c>
      <c r="D337" s="473"/>
      <c r="E337" s="21" t="s">
        <v>648</v>
      </c>
      <c r="F337" s="140"/>
      <c r="G337" s="19"/>
      <c r="H337" s="22"/>
      <c r="I337" s="22"/>
    </row>
    <row r="338" spans="1:9" s="449" customFormat="1" ht="45" hidden="1">
      <c r="A338" s="856"/>
      <c r="B338" s="165"/>
      <c r="C338" s="41" t="s">
        <v>4647</v>
      </c>
      <c r="D338" s="473"/>
      <c r="E338" s="21" t="s">
        <v>648</v>
      </c>
      <c r="F338" s="140"/>
      <c r="G338" s="19"/>
      <c r="H338" s="22"/>
      <c r="I338" s="22"/>
    </row>
    <row r="339" spans="1:9" s="449" customFormat="1" ht="60" hidden="1">
      <c r="A339" s="856"/>
      <c r="B339" s="165"/>
      <c r="C339" s="41" t="s">
        <v>4648</v>
      </c>
      <c r="D339" s="473"/>
      <c r="E339" s="21" t="s">
        <v>648</v>
      </c>
      <c r="F339" s="140"/>
      <c r="G339" s="19"/>
      <c r="H339" s="22"/>
      <c r="I339" s="22"/>
    </row>
    <row r="340" spans="1:9" s="449" customFormat="1" ht="75" hidden="1">
      <c r="A340" s="856"/>
      <c r="B340" s="165"/>
      <c r="C340" s="41" t="s">
        <v>4649</v>
      </c>
      <c r="D340" s="473"/>
      <c r="E340" s="21" t="s">
        <v>648</v>
      </c>
      <c r="F340" s="140"/>
      <c r="G340" s="19"/>
      <c r="H340" s="22"/>
      <c r="I340" s="22"/>
    </row>
    <row r="341" spans="1:9" s="449" customFormat="1" ht="45" hidden="1">
      <c r="A341" s="856"/>
      <c r="B341" s="165"/>
      <c r="C341" s="41" t="s">
        <v>4650</v>
      </c>
      <c r="D341" s="473"/>
      <c r="E341" s="21" t="s">
        <v>648</v>
      </c>
      <c r="F341" s="140"/>
      <c r="G341" s="19"/>
      <c r="H341" s="22"/>
      <c r="I341" s="22"/>
    </row>
    <row r="342" spans="1:9" s="449" customFormat="1" ht="45" hidden="1">
      <c r="A342" s="856"/>
      <c r="B342" s="165"/>
      <c r="C342" s="41" t="s">
        <v>4651</v>
      </c>
      <c r="D342" s="473"/>
      <c r="E342" s="21" t="s">
        <v>648</v>
      </c>
      <c r="F342" s="140"/>
      <c r="G342" s="19"/>
      <c r="H342" s="22"/>
      <c r="I342" s="22"/>
    </row>
    <row r="343" spans="1:9" s="449" customFormat="1" ht="45" hidden="1">
      <c r="A343" s="856"/>
      <c r="B343" s="165"/>
      <c r="C343" s="41" t="s">
        <v>4652</v>
      </c>
      <c r="D343" s="473"/>
      <c r="E343" s="21" t="s">
        <v>648</v>
      </c>
      <c r="F343" s="140"/>
      <c r="G343" s="19"/>
      <c r="H343" s="22"/>
      <c r="I343" s="22"/>
    </row>
    <row r="344" spans="1:9" s="449" customFormat="1" ht="30" hidden="1">
      <c r="A344" s="856"/>
      <c r="B344" s="165"/>
      <c r="C344" s="41" t="s">
        <v>4653</v>
      </c>
      <c r="D344" s="473"/>
      <c r="E344" s="21" t="s">
        <v>648</v>
      </c>
      <c r="F344" s="263"/>
      <c r="G344" s="44"/>
      <c r="H344" s="22"/>
      <c r="I344" s="22"/>
    </row>
    <row r="345" spans="1:9" s="449" customFormat="1" ht="60" hidden="1">
      <c r="A345" s="856"/>
      <c r="B345" s="165"/>
      <c r="C345" s="41" t="s">
        <v>4654</v>
      </c>
      <c r="D345" s="473"/>
      <c r="E345" s="21" t="s">
        <v>648</v>
      </c>
      <c r="F345" s="19"/>
      <c r="G345" s="44"/>
      <c r="H345" s="22"/>
      <c r="I345" s="22"/>
    </row>
    <row r="346" spans="1:9" s="449" customFormat="1" ht="75" hidden="1">
      <c r="A346" s="856"/>
      <c r="B346" s="165"/>
      <c r="C346" s="41" t="s">
        <v>4655</v>
      </c>
      <c r="D346" s="473"/>
      <c r="E346" s="21" t="s">
        <v>648</v>
      </c>
      <c r="F346" s="19"/>
      <c r="G346" s="44"/>
      <c r="H346" s="22"/>
      <c r="I346" s="22"/>
    </row>
    <row r="347" spans="1:9" s="449" customFormat="1" ht="45" hidden="1">
      <c r="A347" s="856"/>
      <c r="B347" s="165"/>
      <c r="C347" s="41" t="s">
        <v>4656</v>
      </c>
      <c r="D347" s="473"/>
      <c r="E347" s="21" t="s">
        <v>648</v>
      </c>
      <c r="F347" s="19"/>
      <c r="G347" s="44"/>
      <c r="H347" s="22"/>
      <c r="I347" s="22"/>
    </row>
    <row r="348" spans="1:9" s="449" customFormat="1" ht="45" hidden="1">
      <c r="A348" s="856"/>
      <c r="B348" s="165"/>
      <c r="C348" s="41" t="s">
        <v>4657</v>
      </c>
      <c r="D348" s="473"/>
      <c r="E348" s="21" t="s">
        <v>648</v>
      </c>
      <c r="F348" s="19"/>
      <c r="G348" s="44"/>
      <c r="H348" s="22"/>
      <c r="I348" s="22"/>
    </row>
    <row r="349" spans="1:9" s="449" customFormat="1" ht="45" hidden="1">
      <c r="A349" s="856"/>
      <c r="B349" s="165"/>
      <c r="C349" s="41" t="s">
        <v>4658</v>
      </c>
      <c r="D349" s="473"/>
      <c r="E349" s="21" t="s">
        <v>648</v>
      </c>
      <c r="F349" s="19"/>
      <c r="G349" s="44"/>
      <c r="H349" s="22"/>
      <c r="I349" s="22"/>
    </row>
    <row r="350" spans="1:9" s="449" customFormat="1" ht="75" hidden="1">
      <c r="A350" s="856"/>
      <c r="B350" s="165"/>
      <c r="C350" s="41" t="s">
        <v>4659</v>
      </c>
      <c r="D350" s="473"/>
      <c r="E350" s="21" t="s">
        <v>648</v>
      </c>
      <c r="F350" s="19"/>
      <c r="G350" s="44"/>
      <c r="H350" s="22"/>
      <c r="I350" s="22"/>
    </row>
    <row r="351" spans="1:9" s="449" customFormat="1" ht="60" hidden="1">
      <c r="A351" s="856"/>
      <c r="B351" s="165"/>
      <c r="C351" s="41" t="s">
        <v>4660</v>
      </c>
      <c r="D351" s="473"/>
      <c r="E351" s="21" t="s">
        <v>648</v>
      </c>
      <c r="F351" s="19"/>
      <c r="G351" s="44"/>
      <c r="H351" s="22"/>
      <c r="I351" s="22"/>
    </row>
    <row r="352" spans="1:9" s="449" customFormat="1" ht="45" hidden="1">
      <c r="A352" s="856"/>
      <c r="B352" s="165"/>
      <c r="C352" s="41" t="s">
        <v>4661</v>
      </c>
      <c r="D352" s="473"/>
      <c r="E352" s="21" t="s">
        <v>648</v>
      </c>
      <c r="F352" s="19"/>
      <c r="G352" s="44"/>
      <c r="H352" s="22"/>
      <c r="I352" s="22"/>
    </row>
    <row r="353" spans="1:12" ht="90" hidden="1">
      <c r="A353" s="856"/>
      <c r="B353" s="165"/>
      <c r="C353" s="41" t="s">
        <v>4662</v>
      </c>
      <c r="D353" s="473"/>
      <c r="E353" s="21" t="s">
        <v>648</v>
      </c>
      <c r="F353" s="19"/>
      <c r="G353" s="44"/>
      <c r="H353" s="22"/>
      <c r="I353" s="22"/>
      <c r="J353" s="449"/>
      <c r="K353" s="449"/>
      <c r="L353" s="449"/>
    </row>
    <row r="354" spans="1:12" ht="45" hidden="1">
      <c r="A354" s="856"/>
      <c r="B354" s="165"/>
      <c r="C354" s="41" t="s">
        <v>4663</v>
      </c>
      <c r="D354" s="473"/>
      <c r="E354" s="21" t="s">
        <v>648</v>
      </c>
      <c r="F354" s="23"/>
      <c r="G354" s="44"/>
      <c r="H354" s="22"/>
      <c r="I354" s="22"/>
      <c r="J354" s="449"/>
      <c r="K354" s="449"/>
      <c r="L354" s="449"/>
    </row>
    <row r="355" spans="1:12" ht="45" hidden="1">
      <c r="A355" s="856"/>
      <c r="B355" s="165"/>
      <c r="C355" s="41" t="s">
        <v>4664</v>
      </c>
      <c r="D355" s="473"/>
      <c r="E355" s="21" t="s">
        <v>648</v>
      </c>
      <c r="F355" s="19"/>
      <c r="G355" s="44"/>
      <c r="H355" s="22"/>
      <c r="I355" s="22"/>
      <c r="J355" s="449"/>
      <c r="K355" s="449"/>
      <c r="L355" s="449"/>
    </row>
    <row r="356" spans="1:12" ht="30" hidden="1">
      <c r="A356" s="856"/>
      <c r="B356" s="165"/>
      <c r="C356" s="41" t="s">
        <v>4665</v>
      </c>
      <c r="D356" s="473"/>
      <c r="E356" s="21" t="s">
        <v>648</v>
      </c>
      <c r="F356" s="19"/>
      <c r="G356" s="44"/>
      <c r="H356" s="22"/>
      <c r="I356" s="22"/>
      <c r="J356" s="449"/>
      <c r="K356" s="449"/>
      <c r="L356" s="449"/>
    </row>
    <row r="357" spans="1:12" ht="45" hidden="1">
      <c r="A357" s="856"/>
      <c r="B357" s="165"/>
      <c r="C357" s="41" t="s">
        <v>4666</v>
      </c>
      <c r="D357" s="473"/>
      <c r="E357" s="21" t="s">
        <v>648</v>
      </c>
      <c r="F357" s="19"/>
      <c r="G357" s="44"/>
      <c r="H357" s="22"/>
      <c r="I357" s="22"/>
      <c r="J357" s="449"/>
      <c r="K357" s="449"/>
      <c r="L357" s="449"/>
    </row>
    <row r="358" spans="1:12" ht="47.25">
      <c r="A358" s="11" t="s">
        <v>2219</v>
      </c>
      <c r="B358" s="165" t="s">
        <v>1296</v>
      </c>
      <c r="C358" s="34" t="s">
        <v>2587</v>
      </c>
      <c r="D358" s="473">
        <v>1</v>
      </c>
      <c r="E358" s="21" t="s">
        <v>540</v>
      </c>
      <c r="F358" s="19"/>
      <c r="G358" s="44"/>
      <c r="H358" s="22"/>
      <c r="I358" s="22"/>
    </row>
    <row r="359" spans="1:12" ht="31.5">
      <c r="A359" s="11" t="s">
        <v>2223</v>
      </c>
      <c r="B359" s="165" t="s">
        <v>1299</v>
      </c>
      <c r="C359" s="34" t="s">
        <v>4667</v>
      </c>
      <c r="D359" s="473">
        <v>1</v>
      </c>
      <c r="E359" s="21" t="s">
        <v>341</v>
      </c>
      <c r="F359" s="23" t="s">
        <v>4668</v>
      </c>
      <c r="G359" s="44"/>
      <c r="H359" s="22"/>
      <c r="I359" s="22"/>
    </row>
    <row r="360" spans="1:12" ht="18.75" hidden="1">
      <c r="A360" s="348" t="s">
        <v>2230</v>
      </c>
      <c r="B360" s="1305" t="s">
        <v>16</v>
      </c>
      <c r="C360" s="1306"/>
      <c r="D360" s="1306"/>
      <c r="E360" s="1306"/>
      <c r="F360" s="1306"/>
      <c r="G360" s="1307"/>
      <c r="H360" s="22">
        <f>SUM(D361:D363)</f>
        <v>0</v>
      </c>
      <c r="I360" s="22">
        <f>COUNT(D361:D363)*2</f>
        <v>0</v>
      </c>
      <c r="J360" s="449"/>
      <c r="K360" s="449"/>
      <c r="L360" s="449"/>
    </row>
    <row r="361" spans="1:12" ht="31.5" hidden="1">
      <c r="A361" s="20" t="s">
        <v>2232</v>
      </c>
      <c r="B361" s="165" t="s">
        <v>1304</v>
      </c>
      <c r="C361" s="41" t="s">
        <v>1305</v>
      </c>
      <c r="D361" s="473"/>
      <c r="E361" s="21" t="s">
        <v>540</v>
      </c>
      <c r="F361" s="19"/>
      <c r="G361" s="245"/>
      <c r="H361" s="22"/>
      <c r="I361" s="22"/>
      <c r="J361" s="449"/>
      <c r="K361" s="449"/>
      <c r="L361" s="449"/>
    </row>
    <row r="362" spans="1:12" ht="47.25" hidden="1">
      <c r="A362" s="20" t="s">
        <v>2235</v>
      </c>
      <c r="B362" s="165" t="s">
        <v>1307</v>
      </c>
      <c r="C362" s="18" t="s">
        <v>1308</v>
      </c>
      <c r="D362" s="473"/>
      <c r="E362" s="21" t="s">
        <v>540</v>
      </c>
      <c r="F362" s="19"/>
      <c r="G362" s="245"/>
      <c r="H362" s="22"/>
      <c r="I362" s="22"/>
      <c r="J362" s="449"/>
      <c r="K362" s="449"/>
      <c r="L362" s="449"/>
    </row>
    <row r="363" spans="1:12" ht="31.5" hidden="1">
      <c r="A363" s="20" t="s">
        <v>1309</v>
      </c>
      <c r="B363" s="165" t="s">
        <v>1310</v>
      </c>
      <c r="C363" s="16" t="s">
        <v>1311</v>
      </c>
      <c r="D363" s="473"/>
      <c r="E363" s="21" t="s">
        <v>540</v>
      </c>
      <c r="F363" s="19"/>
      <c r="G363" s="245"/>
      <c r="H363" s="22"/>
      <c r="I363" s="22"/>
      <c r="J363" s="449"/>
      <c r="K363" s="449"/>
      <c r="L363" s="449"/>
    </row>
    <row r="364" spans="1:12" ht="36" customHeight="1">
      <c r="A364" s="1035" t="s">
        <v>2239</v>
      </c>
      <c r="B364" s="1298" t="s">
        <v>14</v>
      </c>
      <c r="C364" s="1299"/>
      <c r="D364" s="1299"/>
      <c r="E364" s="1299"/>
      <c r="F364" s="1299"/>
      <c r="G364" s="1300"/>
      <c r="H364" s="22">
        <f>SUM(D365:D369)</f>
        <v>4</v>
      </c>
      <c r="I364" s="22">
        <f>COUNT(D365:D369)*2</f>
        <v>8</v>
      </c>
    </row>
    <row r="365" spans="1:12" ht="31.5">
      <c r="A365" s="11" t="s">
        <v>2240</v>
      </c>
      <c r="B365" s="12" t="s">
        <v>1313</v>
      </c>
      <c r="C365" s="13" t="s">
        <v>1314</v>
      </c>
      <c r="D365" s="473">
        <v>1</v>
      </c>
      <c r="E365" s="21" t="s">
        <v>653</v>
      </c>
      <c r="F365" s="19"/>
      <c r="G365" s="44"/>
      <c r="H365" s="22"/>
      <c r="I365" s="22"/>
    </row>
    <row r="366" spans="1:12" ht="47.25">
      <c r="A366" s="11" t="s">
        <v>1320</v>
      </c>
      <c r="B366" s="42" t="s">
        <v>1321</v>
      </c>
      <c r="C366" s="101" t="s">
        <v>1322</v>
      </c>
      <c r="D366" s="473">
        <v>1</v>
      </c>
      <c r="E366" s="21" t="s">
        <v>653</v>
      </c>
      <c r="F366" s="19"/>
      <c r="G366" s="44"/>
      <c r="H366" s="22"/>
      <c r="I366" s="22"/>
    </row>
    <row r="367" spans="1:12" ht="47.25">
      <c r="A367" s="11" t="s">
        <v>2250</v>
      </c>
      <c r="B367" s="12" t="s">
        <v>1324</v>
      </c>
      <c r="C367" s="34" t="s">
        <v>1325</v>
      </c>
      <c r="D367" s="473">
        <v>1</v>
      </c>
      <c r="E367" s="21" t="s">
        <v>653</v>
      </c>
      <c r="F367" s="19"/>
      <c r="G367" s="44"/>
      <c r="H367" s="22"/>
      <c r="I367" s="22"/>
    </row>
    <row r="368" spans="1:12" ht="47.25">
      <c r="A368" s="11" t="s">
        <v>2252</v>
      </c>
      <c r="B368" s="92" t="s">
        <v>1327</v>
      </c>
      <c r="C368" s="34" t="s">
        <v>2254</v>
      </c>
      <c r="D368" s="473">
        <v>1</v>
      </c>
      <c r="E368" s="21" t="s">
        <v>653</v>
      </c>
      <c r="F368" s="19"/>
      <c r="G368" s="44"/>
      <c r="H368" s="22"/>
      <c r="I368" s="22"/>
    </row>
    <row r="369" spans="1:12" ht="18.75" hidden="1">
      <c r="A369" s="348" t="s">
        <v>2256</v>
      </c>
      <c r="B369" s="1318" t="s">
        <v>1329</v>
      </c>
      <c r="C369" s="1319"/>
      <c r="D369" s="1303"/>
      <c r="E369" s="1319"/>
      <c r="F369" s="1319"/>
      <c r="G369" s="1478"/>
      <c r="H369" s="22">
        <f>SUM(D370:D376)</f>
        <v>2</v>
      </c>
      <c r="I369" s="22">
        <f>COUNT(D371:D376)*2</f>
        <v>4</v>
      </c>
      <c r="J369" s="449"/>
      <c r="K369" s="449"/>
      <c r="L369" s="449"/>
    </row>
    <row r="370" spans="1:12" ht="120" hidden="1">
      <c r="A370" s="73" t="s">
        <v>1343</v>
      </c>
      <c r="B370" s="41" t="s">
        <v>1344</v>
      </c>
      <c r="C370" s="41" t="s">
        <v>1345</v>
      </c>
      <c r="D370" s="445"/>
      <c r="E370" s="19" t="s">
        <v>540</v>
      </c>
      <c r="F370" s="75" t="s">
        <v>1346</v>
      </c>
      <c r="G370" s="131"/>
      <c r="H370" s="22"/>
      <c r="I370" s="22"/>
      <c r="J370" s="449"/>
      <c r="K370" s="449"/>
      <c r="L370" s="449"/>
    </row>
    <row r="371" spans="1:12" ht="90" hidden="1">
      <c r="A371" s="73" t="s">
        <v>1347</v>
      </c>
      <c r="B371" s="41" t="s">
        <v>1348</v>
      </c>
      <c r="C371" s="41" t="s">
        <v>1349</v>
      </c>
      <c r="D371" s="445"/>
      <c r="E371" s="19" t="s">
        <v>540</v>
      </c>
      <c r="F371" s="75" t="s">
        <v>1350</v>
      </c>
      <c r="G371" s="131"/>
      <c r="H371" s="22"/>
      <c r="I371" s="22"/>
      <c r="J371" s="449"/>
      <c r="K371" s="449"/>
      <c r="L371" s="449"/>
    </row>
    <row r="372" spans="1:12" ht="150" hidden="1">
      <c r="A372" s="348" t="s">
        <v>1355</v>
      </c>
      <c r="B372" s="41" t="s">
        <v>1356</v>
      </c>
      <c r="C372" s="41" t="s">
        <v>1357</v>
      </c>
      <c r="D372" s="445"/>
      <c r="E372" s="19" t="s">
        <v>540</v>
      </c>
      <c r="F372" s="75" t="s">
        <v>1358</v>
      </c>
      <c r="G372" s="44"/>
      <c r="H372" s="22"/>
      <c r="I372" s="22"/>
      <c r="J372" s="449"/>
      <c r="K372" s="449"/>
      <c r="L372" s="449"/>
    </row>
    <row r="373" spans="1:12" ht="36" customHeight="1">
      <c r="A373" s="1035" t="s">
        <v>2259</v>
      </c>
      <c r="B373" s="1305" t="s">
        <v>11</v>
      </c>
      <c r="C373" s="1306"/>
      <c r="D373" s="1306"/>
      <c r="E373" s="1306"/>
      <c r="F373" s="1306"/>
      <c r="G373" s="1307"/>
      <c r="H373" s="22">
        <f>SUM(D374:D376)</f>
        <v>2</v>
      </c>
      <c r="I373" s="22">
        <f>COUNT(D374:D376)*2</f>
        <v>4</v>
      </c>
    </row>
    <row r="374" spans="1:12" ht="31.5">
      <c r="A374" s="35" t="s">
        <v>2261</v>
      </c>
      <c r="B374" s="165" t="s">
        <v>1360</v>
      </c>
      <c r="C374" s="16" t="s">
        <v>1361</v>
      </c>
      <c r="D374" s="435">
        <v>1</v>
      </c>
      <c r="E374" s="21" t="s">
        <v>271</v>
      </c>
      <c r="F374" s="21" t="s">
        <v>1362</v>
      </c>
      <c r="G374" s="23"/>
      <c r="H374" s="22"/>
      <c r="I374" s="22"/>
    </row>
    <row r="375" spans="1:12" ht="30" hidden="1">
      <c r="A375" s="57"/>
      <c r="B375" s="165"/>
      <c r="C375" s="16" t="s">
        <v>1363</v>
      </c>
      <c r="D375" s="435"/>
      <c r="E375" s="21" t="s">
        <v>271</v>
      </c>
      <c r="F375" s="21" t="s">
        <v>1364</v>
      </c>
      <c r="G375" s="23"/>
      <c r="H375" s="22"/>
      <c r="I375" s="22"/>
      <c r="J375" s="449"/>
      <c r="K375" s="449"/>
      <c r="L375" s="449"/>
    </row>
    <row r="376" spans="1:12" ht="31.5">
      <c r="A376" s="35" t="s">
        <v>2263</v>
      </c>
      <c r="B376" s="165" t="s">
        <v>1366</v>
      </c>
      <c r="C376" s="21" t="s">
        <v>2265</v>
      </c>
      <c r="D376" s="435">
        <v>1</v>
      </c>
      <c r="E376" s="27" t="s">
        <v>540</v>
      </c>
      <c r="F376" s="16" t="s">
        <v>1367</v>
      </c>
      <c r="G376" s="23"/>
      <c r="H376" s="22"/>
      <c r="I376" s="22"/>
    </row>
    <row r="377" spans="1:12" ht="15.75" hidden="1">
      <c r="A377" s="575" t="s">
        <v>1381</v>
      </c>
      <c r="B377" s="1308" t="s">
        <v>8</v>
      </c>
      <c r="C377" s="1309"/>
      <c r="D377" s="1309"/>
      <c r="E377" s="1309"/>
      <c r="F377" s="1309"/>
      <c r="G377" s="1320"/>
      <c r="H377" s="22">
        <f>SUM(D378:D387)</f>
        <v>1</v>
      </c>
      <c r="I377" s="22">
        <f>COUNT(D378:D387)*2</f>
        <v>2</v>
      </c>
      <c r="J377" s="449"/>
      <c r="K377" s="449"/>
      <c r="L377" s="449"/>
    </row>
    <row r="378" spans="1:12" ht="90" hidden="1">
      <c r="A378" s="575" t="s">
        <v>1392</v>
      </c>
      <c r="B378" s="41" t="s">
        <v>2266</v>
      </c>
      <c r="C378" s="41" t="s">
        <v>1394</v>
      </c>
      <c r="D378" s="485"/>
      <c r="E378" s="27" t="s">
        <v>540</v>
      </c>
      <c r="F378" s="41" t="s">
        <v>1395</v>
      </c>
      <c r="G378" s="140"/>
      <c r="H378" s="22"/>
      <c r="I378" s="22"/>
      <c r="J378" s="449"/>
      <c r="K378" s="449"/>
      <c r="L378" s="449"/>
    </row>
    <row r="379" spans="1:12" ht="21">
      <c r="A379" s="355"/>
      <c r="B379" s="1450" t="s">
        <v>1404</v>
      </c>
      <c r="C379" s="1452"/>
      <c r="D379" s="1452"/>
      <c r="E379" s="1452"/>
      <c r="F379" s="1452"/>
      <c r="G379" s="1452"/>
      <c r="H379" s="22">
        <f>H380+H390+H399+H405</f>
        <v>9</v>
      </c>
      <c r="I379" s="22">
        <f>I380+I390+I399+I405</f>
        <v>18</v>
      </c>
    </row>
    <row r="380" spans="1:12" ht="36" customHeight="1">
      <c r="A380" s="1035" t="s">
        <v>2269</v>
      </c>
      <c r="B380" s="1305" t="s">
        <v>6</v>
      </c>
      <c r="C380" s="1306"/>
      <c r="D380" s="1306"/>
      <c r="E380" s="1306"/>
      <c r="F380" s="1306"/>
      <c r="G380" s="1307"/>
      <c r="H380" s="22">
        <f>SUM(D381:D390)</f>
        <v>2</v>
      </c>
      <c r="I380" s="22">
        <f>COUNT(D381:D390)*2</f>
        <v>4</v>
      </c>
    </row>
    <row r="381" spans="1:12" ht="30">
      <c r="A381" s="11" t="s">
        <v>2270</v>
      </c>
      <c r="B381" s="23" t="s">
        <v>1406</v>
      </c>
      <c r="C381" s="34" t="s">
        <v>4674</v>
      </c>
      <c r="D381" s="473">
        <v>1</v>
      </c>
      <c r="E381" s="24" t="s">
        <v>648</v>
      </c>
      <c r="F381" s="117"/>
      <c r="G381" s="1046"/>
      <c r="H381" s="22"/>
      <c r="I381" s="22"/>
    </row>
    <row r="382" spans="1:12" ht="30" hidden="1">
      <c r="A382" s="20"/>
      <c r="B382" s="23"/>
      <c r="C382" s="300" t="s">
        <v>4669</v>
      </c>
      <c r="D382" s="477"/>
      <c r="E382" s="15" t="s">
        <v>648</v>
      </c>
      <c r="F382" s="584"/>
      <c r="G382" s="158"/>
      <c r="H382" s="22"/>
      <c r="I382" s="22"/>
      <c r="J382" s="449"/>
      <c r="K382" s="449"/>
      <c r="L382" s="449"/>
    </row>
    <row r="383" spans="1:12" ht="30" hidden="1">
      <c r="A383" s="20"/>
      <c r="B383" s="23"/>
      <c r="C383" s="300" t="s">
        <v>4670</v>
      </c>
      <c r="D383" s="477"/>
      <c r="E383" s="15" t="s">
        <v>648</v>
      </c>
      <c r="F383" s="584"/>
      <c r="G383" s="158"/>
      <c r="H383" s="22"/>
      <c r="I383" s="22"/>
      <c r="J383" s="449"/>
      <c r="K383" s="449"/>
      <c r="L383" s="449"/>
    </row>
    <row r="384" spans="1:12" ht="30" hidden="1">
      <c r="A384" s="20"/>
      <c r="B384" s="23"/>
      <c r="C384" s="300" t="s">
        <v>4671</v>
      </c>
      <c r="D384" s="477"/>
      <c r="E384" s="15" t="s">
        <v>648</v>
      </c>
      <c r="F384" s="584"/>
      <c r="G384" s="158"/>
      <c r="H384" s="22"/>
      <c r="I384" s="22"/>
      <c r="J384" s="449"/>
      <c r="K384" s="449"/>
      <c r="L384" s="449"/>
    </row>
    <row r="385" spans="1:12" ht="30" hidden="1">
      <c r="A385" s="20"/>
      <c r="B385" s="23"/>
      <c r="C385" s="300" t="s">
        <v>4672</v>
      </c>
      <c r="D385" s="477"/>
      <c r="E385" s="15" t="s">
        <v>648</v>
      </c>
      <c r="F385" s="584"/>
      <c r="G385" s="158"/>
      <c r="H385" s="22"/>
      <c r="I385" s="22"/>
      <c r="J385" s="449"/>
      <c r="K385" s="449"/>
      <c r="L385" s="449"/>
    </row>
    <row r="386" spans="1:12" ht="30" hidden="1">
      <c r="A386" s="20"/>
      <c r="B386" s="23"/>
      <c r="C386" s="202" t="s">
        <v>4673</v>
      </c>
      <c r="D386" s="477"/>
      <c r="E386" s="15" t="s">
        <v>648</v>
      </c>
      <c r="F386" s="584"/>
      <c r="G386" s="158"/>
      <c r="H386" s="22"/>
      <c r="I386" s="22"/>
      <c r="J386" s="449"/>
      <c r="K386" s="449"/>
      <c r="L386" s="449"/>
    </row>
    <row r="387" spans="1:12" ht="30" hidden="1">
      <c r="A387" s="20"/>
      <c r="B387" s="23"/>
      <c r="C387" s="202" t="s">
        <v>4674</v>
      </c>
      <c r="D387" s="477"/>
      <c r="E387" s="15" t="s">
        <v>648</v>
      </c>
      <c r="F387" s="584"/>
      <c r="G387" s="158"/>
      <c r="H387" s="22"/>
      <c r="I387" s="22"/>
      <c r="J387" s="449"/>
      <c r="K387" s="449"/>
      <c r="L387" s="449"/>
    </row>
    <row r="388" spans="1:12" ht="30">
      <c r="A388" s="11"/>
      <c r="B388" s="23"/>
      <c r="C388" s="34" t="s">
        <v>4675</v>
      </c>
      <c r="D388" s="473">
        <v>1</v>
      </c>
      <c r="E388" s="24" t="s">
        <v>648</v>
      </c>
      <c r="F388" s="117"/>
      <c r="G388" s="1046"/>
      <c r="H388" s="22"/>
      <c r="I388" s="22"/>
    </row>
    <row r="389" spans="1:12" ht="30" hidden="1">
      <c r="A389" s="20"/>
      <c r="B389" s="23"/>
      <c r="C389" s="202" t="s">
        <v>4676</v>
      </c>
      <c r="D389" s="477"/>
      <c r="E389" s="15" t="s">
        <v>648</v>
      </c>
      <c r="F389" s="584"/>
      <c r="G389" s="158"/>
      <c r="H389" s="22"/>
      <c r="I389" s="22"/>
      <c r="J389" s="449"/>
      <c r="K389" s="449"/>
      <c r="L389" s="449"/>
    </row>
    <row r="390" spans="1:12" ht="36" customHeight="1">
      <c r="A390" s="1035" t="s">
        <v>2276</v>
      </c>
      <c r="B390" s="1305" t="s">
        <v>4</v>
      </c>
      <c r="C390" s="1306"/>
      <c r="D390" s="1306"/>
      <c r="E390" s="1306"/>
      <c r="F390" s="1306"/>
      <c r="G390" s="1307"/>
      <c r="H390" s="22">
        <f>SUM(D391:D399)</f>
        <v>3</v>
      </c>
      <c r="I390" s="22">
        <f>COUNT(D391:D399)*2</f>
        <v>6</v>
      </c>
    </row>
    <row r="391" spans="1:12" ht="30">
      <c r="A391" s="11" t="s">
        <v>2277</v>
      </c>
      <c r="B391" s="23" t="s">
        <v>1420</v>
      </c>
      <c r="C391" s="48" t="s">
        <v>4677</v>
      </c>
      <c r="D391" s="473">
        <v>1</v>
      </c>
      <c r="E391" s="13" t="s">
        <v>648</v>
      </c>
      <c r="F391" s="117"/>
      <c r="G391" s="1046"/>
      <c r="H391" s="22"/>
      <c r="I391" s="22"/>
    </row>
    <row r="392" spans="1:12" ht="30" hidden="1">
      <c r="A392" s="20"/>
      <c r="B392" s="23"/>
      <c r="C392" s="310" t="s">
        <v>4678</v>
      </c>
      <c r="D392" s="477"/>
      <c r="E392" s="18" t="s">
        <v>648</v>
      </c>
      <c r="F392" s="584"/>
      <c r="G392" s="158"/>
      <c r="H392" s="22"/>
      <c r="I392" s="22"/>
      <c r="J392" s="449"/>
      <c r="K392" s="449"/>
      <c r="L392" s="449"/>
    </row>
    <row r="393" spans="1:12" ht="30" hidden="1">
      <c r="A393" s="20"/>
      <c r="B393" s="23"/>
      <c r="C393" s="310" t="s">
        <v>4679</v>
      </c>
      <c r="D393" s="477"/>
      <c r="E393" s="18"/>
      <c r="F393" s="584"/>
      <c r="G393" s="158"/>
      <c r="H393" s="22"/>
      <c r="I393" s="22"/>
      <c r="J393" s="449"/>
      <c r="K393" s="449"/>
      <c r="L393" s="449"/>
    </row>
    <row r="394" spans="1:12">
      <c r="A394" s="11"/>
      <c r="B394" s="23"/>
      <c r="C394" s="48" t="s">
        <v>4680</v>
      </c>
      <c r="D394" s="473">
        <v>1</v>
      </c>
      <c r="E394" s="13"/>
      <c r="F394" s="117"/>
      <c r="G394" s="1046"/>
      <c r="H394" s="22"/>
      <c r="I394" s="22"/>
    </row>
    <row r="395" spans="1:12" ht="30" hidden="1">
      <c r="A395" s="20"/>
      <c r="B395" s="23"/>
      <c r="C395" s="310" t="s">
        <v>4681</v>
      </c>
      <c r="D395" s="477"/>
      <c r="E395" s="18"/>
      <c r="F395" s="19"/>
      <c r="G395" s="158"/>
      <c r="H395" s="22"/>
      <c r="I395" s="22"/>
      <c r="J395" s="449"/>
      <c r="K395" s="449"/>
      <c r="L395" s="449"/>
    </row>
    <row r="396" spans="1:12" ht="30">
      <c r="A396" s="11"/>
      <c r="B396" s="23"/>
      <c r="C396" s="48" t="s">
        <v>4682</v>
      </c>
      <c r="D396" s="473">
        <v>1</v>
      </c>
      <c r="E396" s="13"/>
      <c r="F396" s="19"/>
      <c r="G396" s="1046"/>
      <c r="H396" s="22"/>
      <c r="I396" s="22"/>
    </row>
    <row r="397" spans="1:12" ht="30" hidden="1">
      <c r="A397" s="20"/>
      <c r="B397" s="23"/>
      <c r="C397" s="310" t="s">
        <v>4683</v>
      </c>
      <c r="D397" s="477"/>
      <c r="E397" s="18" t="s">
        <v>648</v>
      </c>
      <c r="F397" s="584"/>
      <c r="G397" s="158"/>
      <c r="H397" s="22"/>
      <c r="I397" s="22"/>
      <c r="J397" s="449"/>
      <c r="K397" s="449"/>
      <c r="L397" s="449"/>
    </row>
    <row r="398" spans="1:12" ht="30" hidden="1">
      <c r="A398" s="20"/>
      <c r="B398" s="23"/>
      <c r="C398" s="310" t="s">
        <v>4684</v>
      </c>
      <c r="D398" s="477"/>
      <c r="E398" s="18" t="s">
        <v>648</v>
      </c>
      <c r="F398" s="584"/>
      <c r="G398" s="158"/>
      <c r="H398" s="22"/>
      <c r="I398" s="22"/>
      <c r="J398" s="449"/>
      <c r="K398" s="449"/>
      <c r="L398" s="449"/>
    </row>
    <row r="399" spans="1:12" ht="36" customHeight="1">
      <c r="A399" s="1035" t="s">
        <v>2283</v>
      </c>
      <c r="B399" s="1305" t="s">
        <v>2</v>
      </c>
      <c r="C399" s="1306"/>
      <c r="D399" s="1306"/>
      <c r="E399" s="1306"/>
      <c r="F399" s="1306"/>
      <c r="G399" s="1307"/>
      <c r="H399" s="22">
        <f>SUM(D400:D405)</f>
        <v>2</v>
      </c>
      <c r="I399" s="22">
        <f>COUNT(D400:D405)*2</f>
        <v>4</v>
      </c>
    </row>
    <row r="400" spans="1:12" ht="45">
      <c r="A400" s="11" t="s">
        <v>2284</v>
      </c>
      <c r="B400" s="23" t="s">
        <v>1431</v>
      </c>
      <c r="C400" s="37" t="s">
        <v>4687</v>
      </c>
      <c r="D400" s="506">
        <v>1</v>
      </c>
      <c r="E400" s="48" t="s">
        <v>648</v>
      </c>
      <c r="F400" s="1033"/>
      <c r="G400" s="1046"/>
      <c r="H400" s="22"/>
      <c r="I400" s="22"/>
    </row>
    <row r="401" spans="1:12" ht="30" hidden="1">
      <c r="A401" s="20"/>
      <c r="B401" s="23"/>
      <c r="C401" s="136" t="s">
        <v>1432</v>
      </c>
      <c r="D401" s="478"/>
      <c r="E401" s="211" t="s">
        <v>648</v>
      </c>
      <c r="F401" s="302"/>
      <c r="G401" s="158"/>
      <c r="H401" s="22"/>
      <c r="I401" s="22"/>
      <c r="J401" s="449"/>
      <c r="K401" s="449"/>
      <c r="L401" s="449"/>
    </row>
    <row r="402" spans="1:12" ht="60" hidden="1">
      <c r="A402" s="20"/>
      <c r="B402" s="23"/>
      <c r="C402" s="300" t="s">
        <v>4685</v>
      </c>
      <c r="D402" s="478"/>
      <c r="E402" s="211" t="s">
        <v>648</v>
      </c>
      <c r="F402" s="229" t="s">
        <v>4686</v>
      </c>
      <c r="G402" s="158"/>
      <c r="H402" s="22"/>
      <c r="I402" s="22"/>
      <c r="J402" s="449"/>
      <c r="K402" s="449"/>
      <c r="L402" s="449"/>
    </row>
    <row r="403" spans="1:12" ht="45">
      <c r="A403" s="11"/>
      <c r="B403" s="23"/>
      <c r="C403" s="23" t="s">
        <v>4688</v>
      </c>
      <c r="D403" s="473">
        <v>1</v>
      </c>
      <c r="E403" s="13" t="s">
        <v>648</v>
      </c>
      <c r="F403" s="34" t="s">
        <v>4689</v>
      </c>
      <c r="G403" s="1046"/>
      <c r="H403" s="22"/>
      <c r="I403" s="22"/>
    </row>
    <row r="404" spans="1:12" ht="30" hidden="1">
      <c r="A404" s="20"/>
      <c r="B404" s="23"/>
      <c r="C404" s="23" t="s">
        <v>4690</v>
      </c>
      <c r="D404" s="477"/>
      <c r="E404" s="18" t="s">
        <v>648</v>
      </c>
      <c r="F404" s="194" t="s">
        <v>4691</v>
      </c>
      <c r="G404" s="158"/>
      <c r="H404" s="22"/>
      <c r="I404" s="22"/>
      <c r="J404" s="449"/>
      <c r="K404" s="449"/>
      <c r="L404" s="449"/>
    </row>
    <row r="405" spans="1:12" ht="36" customHeight="1">
      <c r="A405" s="1035" t="s">
        <v>2300</v>
      </c>
      <c r="B405" s="1305" t="s">
        <v>0</v>
      </c>
      <c r="C405" s="1306"/>
      <c r="D405" s="1306"/>
      <c r="E405" s="1306"/>
      <c r="F405" s="1306"/>
      <c r="G405" s="1307"/>
      <c r="H405" s="22">
        <f>SUM(D406:D407)</f>
        <v>2</v>
      </c>
      <c r="I405" s="22">
        <f>COUNT(D406:D407)*2</f>
        <v>4</v>
      </c>
    </row>
    <row r="406" spans="1:12" ht="30">
      <c r="A406" s="11" t="s">
        <v>2302</v>
      </c>
      <c r="B406" s="23" t="s">
        <v>1438</v>
      </c>
      <c r="C406" s="13" t="s">
        <v>4692</v>
      </c>
      <c r="D406" s="473">
        <v>1</v>
      </c>
      <c r="E406" s="24" t="s">
        <v>648</v>
      </c>
      <c r="F406" s="117"/>
      <c r="G406" s="1046"/>
      <c r="H406" s="22"/>
      <c r="I406" s="22"/>
    </row>
    <row r="407" spans="1:12" ht="35.25" customHeight="1">
      <c r="A407" s="11"/>
      <c r="B407" s="23"/>
      <c r="C407" s="37" t="s">
        <v>4693</v>
      </c>
      <c r="D407" s="473">
        <v>1</v>
      </c>
      <c r="E407" s="24" t="s">
        <v>648</v>
      </c>
      <c r="F407" s="117"/>
      <c r="G407" s="1046"/>
      <c r="H407" s="22"/>
      <c r="I407" s="22"/>
    </row>
    <row r="408" spans="1:12">
      <c r="A408" s="314"/>
      <c r="B408" s="22"/>
      <c r="C408" s="22"/>
      <c r="D408" s="494"/>
      <c r="E408" s="22"/>
      <c r="F408" s="22"/>
      <c r="G408" s="81"/>
      <c r="H408" s="22"/>
      <c r="I408" s="22"/>
    </row>
    <row r="409" spans="1:12">
      <c r="A409" s="1042"/>
      <c r="B409" s="1005" t="s">
        <v>2611</v>
      </c>
      <c r="C409" s="1005" t="s">
        <v>2308</v>
      </c>
      <c r="D409" s="1008" t="s">
        <v>2765</v>
      </c>
      <c r="E409" s="1005">
        <f>H2</f>
        <v>14</v>
      </c>
      <c r="F409" s="373"/>
      <c r="G409" s="268"/>
    </row>
    <row r="410" spans="1:12">
      <c r="A410" s="1042" t="s">
        <v>176</v>
      </c>
      <c r="B410" s="1005">
        <f>IF(E409=0,0,H43)</f>
        <v>5</v>
      </c>
      <c r="C410" s="1005">
        <f>IF(E409=0,0,I43)</f>
        <v>10</v>
      </c>
      <c r="D410" s="1009">
        <f>IF(D418=0,0,B410/C410)</f>
        <v>0.5</v>
      </c>
      <c r="E410" s="1005"/>
      <c r="F410" s="373"/>
      <c r="G410" s="268"/>
    </row>
    <row r="411" spans="1:12">
      <c r="A411" s="1042" t="s">
        <v>178</v>
      </c>
      <c r="B411" s="1005">
        <f>IF(E409=0,0,H62)</f>
        <v>7</v>
      </c>
      <c r="C411" s="1005">
        <f>IF(E409=0,0,I62)</f>
        <v>14</v>
      </c>
      <c r="D411" s="1009">
        <f>IF(D418=0,0,B411/C411)</f>
        <v>0.5</v>
      </c>
      <c r="E411" s="1005"/>
      <c r="F411" s="373"/>
      <c r="G411" s="268"/>
    </row>
    <row r="412" spans="1:12">
      <c r="A412" s="1042" t="s">
        <v>180</v>
      </c>
      <c r="B412" s="1005">
        <f>IF(E409=0,0,H89)</f>
        <v>9</v>
      </c>
      <c r="C412" s="1005">
        <f>IF(E409=0,0,I89)</f>
        <v>18</v>
      </c>
      <c r="D412" s="1009">
        <f>IF(D418=0,0,B412/C412)</f>
        <v>0.5</v>
      </c>
      <c r="E412" s="1005"/>
      <c r="F412" s="373"/>
      <c r="G412" s="268"/>
    </row>
    <row r="413" spans="1:12">
      <c r="A413" s="1042" t="s">
        <v>182</v>
      </c>
      <c r="B413" s="1010">
        <f>IF(E409=0,0,H158)</f>
        <v>32</v>
      </c>
      <c r="C413" s="1010">
        <f>IF(E409=0,0,I158)</f>
        <v>64</v>
      </c>
      <c r="D413" s="1009">
        <f>IF(D418=0,0,B413/C413)</f>
        <v>0.5</v>
      </c>
      <c r="E413" s="1005"/>
      <c r="F413" s="373"/>
      <c r="G413" s="268"/>
    </row>
    <row r="414" spans="1:12">
      <c r="A414" s="1042" t="s">
        <v>184</v>
      </c>
      <c r="B414" s="1010">
        <f>IF(E409=0,0,H214)</f>
        <v>14</v>
      </c>
      <c r="C414" s="1010">
        <f>IF(E409=0,0,I214)</f>
        <v>28</v>
      </c>
      <c r="D414" s="1009">
        <f>IF(D418=0,0,B414/C414)</f>
        <v>0.5</v>
      </c>
      <c r="E414" s="1005"/>
      <c r="F414" s="373"/>
      <c r="G414" s="268"/>
    </row>
    <row r="415" spans="1:12">
      <c r="A415" s="1042" t="s">
        <v>186</v>
      </c>
      <c r="B415" s="1010">
        <f>IF(E409=0,0,H252)</f>
        <v>2</v>
      </c>
      <c r="C415" s="1010">
        <f>IF(E409=0,0,I252)</f>
        <v>4</v>
      </c>
      <c r="D415" s="1009">
        <f>IF(D418=0,0,B415/C415)</f>
        <v>0.5</v>
      </c>
      <c r="E415" s="1005"/>
      <c r="F415" s="373"/>
      <c r="G415" s="268"/>
    </row>
    <row r="416" spans="1:12">
      <c r="A416" s="1042" t="s">
        <v>187</v>
      </c>
      <c r="B416" s="1010">
        <f>IF(E409=0,0,H313)</f>
        <v>2</v>
      </c>
      <c r="C416" s="1010">
        <f>IF(E409=0,0,I313)</f>
        <v>4</v>
      </c>
      <c r="D416" s="1009">
        <f>IF(D418=0,0,B416/C416)</f>
        <v>0.5</v>
      </c>
      <c r="E416" s="1005"/>
      <c r="F416" s="373"/>
      <c r="G416" s="268"/>
    </row>
    <row r="417" spans="1:7">
      <c r="A417" s="1042" t="s">
        <v>189</v>
      </c>
      <c r="B417" s="1010">
        <f>IF(E409=0,0,H379)</f>
        <v>9</v>
      </c>
      <c r="C417" s="1010">
        <f>IF(E409=0,0,I379)</f>
        <v>18</v>
      </c>
      <c r="D417" s="1009">
        <f>IF(D418=0,0,B417/C417)</f>
        <v>0.5</v>
      </c>
      <c r="E417" s="1005"/>
      <c r="F417" s="373"/>
      <c r="G417" s="268"/>
    </row>
    <row r="418" spans="1:7">
      <c r="A418" s="1042" t="s">
        <v>1449</v>
      </c>
      <c r="B418" s="1005">
        <f>IF(E409=0,0,SUM(B410:B417))</f>
        <v>80</v>
      </c>
      <c r="C418" s="1005">
        <f>IF(E409=0,0,SUM(C410:C417))</f>
        <v>160</v>
      </c>
      <c r="D418" s="1009">
        <f>IF(E409=0,0,B418/C418)</f>
        <v>0.5</v>
      </c>
      <c r="E418" s="1005"/>
      <c r="F418" s="373"/>
      <c r="G418" s="268"/>
    </row>
    <row r="419" spans="1:7">
      <c r="A419" s="1042">
        <v>0</v>
      </c>
      <c r="B419" s="1005"/>
      <c r="C419" s="1005"/>
      <c r="D419" s="1008"/>
      <c r="E419" s="1005"/>
      <c r="F419" s="373"/>
      <c r="G419" s="268"/>
    </row>
    <row r="420" spans="1:7">
      <c r="A420" s="1042">
        <v>1</v>
      </c>
      <c r="B420" s="1005"/>
      <c r="C420" s="1005"/>
      <c r="D420" s="1008"/>
      <c r="E420" s="1005"/>
      <c r="F420" s="373"/>
      <c r="G420" s="268"/>
    </row>
    <row r="421" spans="1:7">
      <c r="A421" s="1042">
        <v>2</v>
      </c>
      <c r="B421" s="1005"/>
      <c r="C421" s="1005"/>
      <c r="D421" s="1008"/>
      <c r="E421" s="1005"/>
      <c r="F421" s="373"/>
      <c r="G421" s="268"/>
    </row>
    <row r="422" spans="1:7">
      <c r="A422" s="373"/>
      <c r="B422" s="373"/>
      <c r="C422" s="373"/>
      <c r="D422" s="373"/>
      <c r="E422" s="373"/>
      <c r="F422" s="373"/>
      <c r="G422" s="268"/>
    </row>
    <row r="423" spans="1:7">
      <c r="A423" s="268"/>
      <c r="B423" s="268"/>
      <c r="C423" s="268"/>
      <c r="D423" s="268"/>
      <c r="E423" s="268"/>
      <c r="F423" s="268"/>
      <c r="G423" s="268"/>
    </row>
    <row r="424" spans="1:7">
      <c r="A424" s="268"/>
      <c r="B424" s="268"/>
      <c r="C424" s="268"/>
      <c r="D424" s="268"/>
      <c r="E424" s="268"/>
      <c r="F424" s="268"/>
      <c r="G424" s="268"/>
    </row>
    <row r="425" spans="1:7">
      <c r="A425" s="268"/>
      <c r="B425" s="268"/>
      <c r="C425" s="268"/>
      <c r="D425" s="268"/>
      <c r="E425" s="268"/>
      <c r="F425" s="268"/>
      <c r="G425" s="268"/>
    </row>
    <row r="426" spans="1:7">
      <c r="A426" s="268"/>
      <c r="B426" s="268"/>
      <c r="C426" s="268"/>
      <c r="D426" s="268"/>
      <c r="E426" s="268"/>
      <c r="F426" s="268"/>
      <c r="G426" s="268"/>
    </row>
    <row r="427" spans="1:7">
      <c r="A427" s="268"/>
      <c r="B427" s="268"/>
      <c r="C427" s="268"/>
      <c r="D427" s="268"/>
      <c r="E427" s="268"/>
      <c r="F427" s="268"/>
      <c r="G427" s="268"/>
    </row>
    <row r="428" spans="1:7">
      <c r="A428" s="268"/>
      <c r="B428" s="268"/>
      <c r="C428" s="268"/>
      <c r="D428" s="268"/>
      <c r="E428" s="268"/>
      <c r="F428" s="268"/>
      <c r="G428" s="268"/>
    </row>
    <row r="429" spans="1:7">
      <c r="A429" s="268"/>
      <c r="B429" s="268"/>
      <c r="C429" s="268"/>
      <c r="D429" s="268"/>
      <c r="E429" s="268"/>
      <c r="F429" s="268"/>
      <c r="G429" s="268"/>
    </row>
    <row r="430" spans="1:7">
      <c r="A430" s="268"/>
      <c r="B430" s="268"/>
      <c r="C430" s="268"/>
      <c r="D430" s="268"/>
      <c r="E430" s="268"/>
      <c r="F430" s="268"/>
      <c r="G430" s="268"/>
    </row>
    <row r="431" spans="1:7">
      <c r="A431" s="268"/>
      <c r="B431" s="268"/>
      <c r="C431" s="268"/>
      <c r="D431" s="268"/>
      <c r="E431" s="268"/>
      <c r="F431" s="268"/>
      <c r="G431" s="268"/>
    </row>
    <row r="432" spans="1:7">
      <c r="A432" s="268"/>
      <c r="B432" s="268"/>
      <c r="C432" s="268"/>
      <c r="D432" s="268"/>
      <c r="E432" s="268"/>
      <c r="F432" s="268"/>
      <c r="G432" s="268"/>
    </row>
    <row r="433" spans="1:7">
      <c r="A433" s="268"/>
      <c r="B433" s="268"/>
      <c r="C433" s="268"/>
      <c r="D433" s="268"/>
      <c r="E433" s="268"/>
      <c r="F433" s="268"/>
      <c r="G433" s="268"/>
    </row>
    <row r="434" spans="1:7">
      <c r="A434" s="268"/>
      <c r="B434" s="268"/>
      <c r="C434" s="268"/>
      <c r="D434" s="268"/>
      <c r="E434" s="268"/>
      <c r="F434" s="268"/>
      <c r="G434" s="268"/>
    </row>
    <row r="435" spans="1:7">
      <c r="A435" s="268"/>
      <c r="B435" s="268"/>
      <c r="C435" s="268"/>
      <c r="D435" s="268"/>
      <c r="E435" s="268"/>
      <c r="F435" s="268"/>
      <c r="G435" s="268"/>
    </row>
    <row r="436" spans="1:7">
      <c r="A436" s="268"/>
      <c r="B436" s="268"/>
      <c r="C436" s="268"/>
      <c r="D436" s="268"/>
      <c r="E436" s="268"/>
      <c r="F436" s="268"/>
      <c r="G436" s="268"/>
    </row>
    <row r="437" spans="1:7">
      <c r="A437" s="268"/>
      <c r="B437" s="268"/>
      <c r="C437" s="268"/>
      <c r="D437" s="268"/>
      <c r="E437" s="268"/>
      <c r="F437" s="268"/>
      <c r="G437" s="268"/>
    </row>
    <row r="438" spans="1:7">
      <c r="A438" s="268"/>
      <c r="B438" s="268"/>
      <c r="C438" s="268"/>
      <c r="D438" s="268"/>
      <c r="E438" s="268"/>
      <c r="F438" s="268"/>
      <c r="G438" s="268"/>
    </row>
    <row r="439" spans="1:7">
      <c r="A439" s="268"/>
      <c r="B439" s="268"/>
      <c r="C439" s="268"/>
      <c r="D439" s="268"/>
      <c r="E439" s="268"/>
      <c r="F439" s="268"/>
      <c r="G439" s="268"/>
    </row>
    <row r="440" spans="1:7">
      <c r="A440" s="268"/>
      <c r="B440" s="268"/>
      <c r="C440" s="268"/>
      <c r="D440" s="268"/>
      <c r="E440" s="268"/>
      <c r="F440" s="268"/>
      <c r="G440" s="268"/>
    </row>
    <row r="441" spans="1:7">
      <c r="A441" s="268"/>
      <c r="B441" s="268"/>
      <c r="C441" s="268"/>
      <c r="D441" s="268"/>
      <c r="E441" s="268"/>
      <c r="F441" s="268"/>
      <c r="G441" s="268"/>
    </row>
    <row r="442" spans="1:7">
      <c r="A442" s="268"/>
      <c r="B442" s="268"/>
      <c r="C442" s="268"/>
      <c r="D442" s="268"/>
      <c r="E442" s="268"/>
      <c r="F442" s="268"/>
      <c r="G442" s="268"/>
    </row>
    <row r="443" spans="1:7">
      <c r="A443" s="268"/>
      <c r="B443" s="268"/>
      <c r="C443" s="268"/>
      <c r="D443" s="268"/>
      <c r="E443" s="268"/>
      <c r="F443" s="268"/>
      <c r="G443" s="268"/>
    </row>
    <row r="444" spans="1:7">
      <c r="A444" s="268"/>
      <c r="B444" s="268"/>
      <c r="C444" s="268"/>
      <c r="D444" s="268"/>
      <c r="E444" s="268"/>
      <c r="F444" s="268"/>
      <c r="G444" s="268"/>
    </row>
    <row r="445" spans="1:7">
      <c r="A445" s="268"/>
      <c r="B445" s="268"/>
      <c r="C445" s="268"/>
      <c r="D445" s="268"/>
      <c r="E445" s="268"/>
      <c r="F445" s="268"/>
      <c r="G445" s="268"/>
    </row>
    <row r="446" spans="1:7">
      <c r="A446" s="268"/>
      <c r="B446" s="268"/>
      <c r="C446" s="268"/>
      <c r="D446" s="268"/>
      <c r="E446" s="268"/>
      <c r="F446" s="268"/>
      <c r="G446" s="268"/>
    </row>
    <row r="447" spans="1:7">
      <c r="A447" s="268"/>
      <c r="B447" s="268"/>
      <c r="C447" s="268"/>
      <c r="D447" s="268"/>
      <c r="E447" s="268"/>
      <c r="F447" s="268"/>
      <c r="G447" s="268"/>
    </row>
    <row r="448" spans="1:7">
      <c r="A448" s="268"/>
      <c r="B448" s="268"/>
      <c r="C448" s="268"/>
      <c r="D448" s="268"/>
      <c r="E448" s="268"/>
      <c r="F448" s="268"/>
      <c r="G448" s="268"/>
    </row>
    <row r="449" spans="1:7">
      <c r="A449" s="268"/>
      <c r="B449" s="268"/>
      <c r="C449" s="268"/>
      <c r="D449" s="268"/>
      <c r="E449" s="268"/>
      <c r="F449" s="268"/>
      <c r="G449" s="268"/>
    </row>
    <row r="450" spans="1:7">
      <c r="A450" s="268"/>
      <c r="B450" s="268"/>
      <c r="C450" s="268"/>
      <c r="D450" s="268"/>
      <c r="E450" s="268"/>
      <c r="F450" s="268"/>
      <c r="G450" s="268"/>
    </row>
    <row r="451" spans="1:7">
      <c r="A451" s="268"/>
      <c r="B451" s="268"/>
      <c r="C451" s="268"/>
      <c r="D451" s="268"/>
      <c r="E451" s="268"/>
      <c r="F451" s="268"/>
      <c r="G451" s="268"/>
    </row>
    <row r="452" spans="1:7">
      <c r="A452" s="268"/>
      <c r="B452" s="268"/>
      <c r="C452" s="268"/>
      <c r="D452" s="268"/>
      <c r="E452" s="268"/>
      <c r="F452" s="268"/>
      <c r="G452" s="268"/>
    </row>
    <row r="453" spans="1:7">
      <c r="A453" s="268"/>
      <c r="B453" s="268"/>
      <c r="C453" s="268"/>
      <c r="D453" s="268"/>
      <c r="E453" s="268"/>
      <c r="F453" s="268"/>
      <c r="G453" s="268"/>
    </row>
    <row r="454" spans="1:7">
      <c r="A454" s="268"/>
      <c r="B454" s="268"/>
      <c r="C454" s="268"/>
      <c r="D454" s="268"/>
      <c r="E454" s="268"/>
      <c r="F454" s="268"/>
      <c r="G454" s="268"/>
    </row>
    <row r="455" spans="1:7">
      <c r="A455" s="268"/>
      <c r="B455" s="268"/>
      <c r="C455" s="268"/>
      <c r="D455" s="268"/>
      <c r="E455" s="268"/>
      <c r="F455" s="268"/>
      <c r="G455" s="268"/>
    </row>
    <row r="456" spans="1:7">
      <c r="A456" s="268"/>
      <c r="B456" s="268"/>
      <c r="C456" s="268"/>
      <c r="D456" s="268"/>
      <c r="E456" s="268"/>
      <c r="F456" s="268"/>
      <c r="G456" s="268"/>
    </row>
    <row r="457" spans="1:7">
      <c r="A457" s="268"/>
      <c r="B457" s="268"/>
      <c r="C457" s="268"/>
      <c r="D457" s="268"/>
      <c r="E457" s="268"/>
      <c r="F457" s="268"/>
      <c r="G457" s="268"/>
    </row>
    <row r="458" spans="1:7">
      <c r="A458" s="268"/>
      <c r="B458" s="268"/>
      <c r="C458" s="268"/>
      <c r="D458" s="268"/>
      <c r="E458" s="268"/>
      <c r="F458" s="268"/>
      <c r="G458" s="268"/>
    </row>
    <row r="459" spans="1:7">
      <c r="A459" s="268"/>
      <c r="B459" s="268"/>
      <c r="C459" s="268"/>
      <c r="D459" s="268"/>
      <c r="E459" s="268"/>
      <c r="F459" s="268"/>
      <c r="G459" s="268"/>
    </row>
    <row r="460" spans="1:7">
      <c r="A460" s="268"/>
      <c r="B460" s="268"/>
      <c r="C460" s="268"/>
      <c r="D460" s="268"/>
      <c r="E460" s="268"/>
      <c r="F460" s="268"/>
      <c r="G460" s="268"/>
    </row>
    <row r="461" spans="1:7">
      <c r="A461" s="268"/>
      <c r="B461" s="268"/>
      <c r="C461" s="268"/>
      <c r="D461" s="268"/>
      <c r="E461" s="268"/>
      <c r="F461" s="268"/>
      <c r="G461" s="268"/>
    </row>
    <row r="462" spans="1:7">
      <c r="A462" s="268"/>
      <c r="B462" s="268"/>
      <c r="C462" s="268"/>
      <c r="D462" s="268"/>
      <c r="E462" s="268"/>
      <c r="F462" s="268"/>
      <c r="G462" s="268"/>
    </row>
    <row r="463" spans="1:7">
      <c r="A463" s="268"/>
      <c r="B463" s="268"/>
      <c r="C463" s="268"/>
      <c r="D463" s="268"/>
      <c r="E463" s="268"/>
      <c r="F463" s="268"/>
      <c r="G463" s="268"/>
    </row>
    <row r="464" spans="1:7">
      <c r="A464" s="268"/>
      <c r="B464" s="268"/>
      <c r="C464" s="268"/>
      <c r="D464" s="268"/>
      <c r="E464" s="268"/>
      <c r="F464" s="268"/>
      <c r="G464" s="268"/>
    </row>
    <row r="465" spans="1:7">
      <c r="A465" s="268"/>
      <c r="B465" s="268"/>
      <c r="C465" s="268"/>
      <c r="D465" s="268"/>
      <c r="E465" s="268"/>
      <c r="F465" s="268"/>
      <c r="G465" s="268"/>
    </row>
    <row r="466" spans="1:7">
      <c r="A466" s="268"/>
      <c r="B466" s="268"/>
      <c r="C466" s="268"/>
      <c r="D466" s="268"/>
      <c r="E466" s="268"/>
      <c r="F466" s="268"/>
      <c r="G466" s="268"/>
    </row>
    <row r="467" spans="1:7">
      <c r="A467" s="268"/>
      <c r="B467" s="268"/>
      <c r="C467" s="268"/>
      <c r="D467" s="268"/>
      <c r="E467" s="268"/>
      <c r="F467" s="268"/>
      <c r="G467" s="268"/>
    </row>
    <row r="660" spans="1:1">
      <c r="A660" s="373">
        <v>0</v>
      </c>
    </row>
    <row r="661" spans="1:1">
      <c r="A661" s="373">
        <v>1</v>
      </c>
    </row>
    <row r="662" spans="1:1">
      <c r="A662" s="373">
        <v>2</v>
      </c>
    </row>
  </sheetData>
  <sheetProtection algorithmName="SHA-512" hashValue="0v+v/FxbcblZ7NPyb1TkKe7UP+YzC59GG3ZISCtjFdOEUlaQYlpTaj9VKPdwKvzI2SyIqMscAkUMgfUOuSyv7g==" saltValue="JPfVzJxjiv7fiXX+/bl8lQ==" spinCount="100000" sheet="1" objects="1" scenarios="1"/>
  <protectedRanges>
    <protectedRange sqref="G149:G150" name="Range3_4"/>
    <protectedRange sqref="D149:D150" name="Range2_4"/>
    <protectedRange sqref="G151:G157" name="Range3_5"/>
    <protectedRange sqref="D151:D157" name="Range2_5"/>
    <protectedRange sqref="D304:D307" name="Range1_4_2"/>
    <protectedRange sqref="D303" name="Range4_2"/>
    <protectedRange sqref="D370:D371" name="Range5_4"/>
    <protectedRange sqref="D372" name="Range5_5"/>
  </protectedRanges>
  <autoFilter ref="A42:I407">
    <filterColumn colId="0">
      <colorFilter dxfId="8"/>
    </filterColumn>
  </autoFilter>
  <mergeCells count="99">
    <mergeCell ref="B405:G405"/>
    <mergeCell ref="B319:G319"/>
    <mergeCell ref="B333:G333"/>
    <mergeCell ref="B360:G360"/>
    <mergeCell ref="B364:G364"/>
    <mergeCell ref="B369:G369"/>
    <mergeCell ref="B373:G373"/>
    <mergeCell ref="B377:G377"/>
    <mergeCell ref="B379:G379"/>
    <mergeCell ref="B380:G380"/>
    <mergeCell ref="B390:G390"/>
    <mergeCell ref="B399:G399"/>
    <mergeCell ref="B316:G316"/>
    <mergeCell ref="B249:G249"/>
    <mergeCell ref="B250:G250"/>
    <mergeCell ref="B252:G252"/>
    <mergeCell ref="B253:G253"/>
    <mergeCell ref="B260:G260"/>
    <mergeCell ref="B272:G272"/>
    <mergeCell ref="B278:G278"/>
    <mergeCell ref="B286:G286"/>
    <mergeCell ref="B296:G296"/>
    <mergeCell ref="B313:G313"/>
    <mergeCell ref="B314:G314"/>
    <mergeCell ref="B233:G233"/>
    <mergeCell ref="B192:G192"/>
    <mergeCell ref="B202:G202"/>
    <mergeCell ref="B205:G205"/>
    <mergeCell ref="B207:G207"/>
    <mergeCell ref="B212:G212"/>
    <mergeCell ref="B214:G214"/>
    <mergeCell ref="B215:G215"/>
    <mergeCell ref="B218:G218"/>
    <mergeCell ref="B221:G221"/>
    <mergeCell ref="B224:G224"/>
    <mergeCell ref="B229:G229"/>
    <mergeCell ref="B183:G183"/>
    <mergeCell ref="B89:G89"/>
    <mergeCell ref="B90:G90"/>
    <mergeCell ref="B106:G106"/>
    <mergeCell ref="B113:G113"/>
    <mergeCell ref="B120:G120"/>
    <mergeCell ref="B127:G127"/>
    <mergeCell ref="B133:G133"/>
    <mergeCell ref="B148:G148"/>
    <mergeCell ref="B158:G158"/>
    <mergeCell ref="B159:G159"/>
    <mergeCell ref="B171:G171"/>
    <mergeCell ref="B82:G82"/>
    <mergeCell ref="B37:I37"/>
    <mergeCell ref="A38:I40"/>
    <mergeCell ref="B43:G43"/>
    <mergeCell ref="B44:G44"/>
    <mergeCell ref="B54:G54"/>
    <mergeCell ref="B60:G60"/>
    <mergeCell ref="B62:G62"/>
    <mergeCell ref="B63:G63"/>
    <mergeCell ref="B71:G71"/>
    <mergeCell ref="B74:G74"/>
    <mergeCell ref="B78:G78"/>
    <mergeCell ref="A41:G41"/>
    <mergeCell ref="B36:I36"/>
    <mergeCell ref="B25:I25"/>
    <mergeCell ref="B26:I26"/>
    <mergeCell ref="B27:I27"/>
    <mergeCell ref="B28:I28"/>
    <mergeCell ref="B29:I29"/>
    <mergeCell ref="B30:I30"/>
    <mergeCell ref="B31:I31"/>
    <mergeCell ref="B32:I32"/>
    <mergeCell ref="B33:I33"/>
    <mergeCell ref="B34:I34"/>
    <mergeCell ref="B35:I35"/>
    <mergeCell ref="B24:I24"/>
    <mergeCell ref="A7:I7"/>
    <mergeCell ref="A8:C8"/>
    <mergeCell ref="D8:I8"/>
    <mergeCell ref="D9:I16"/>
    <mergeCell ref="A17:I17"/>
    <mergeCell ref="B18:I18"/>
    <mergeCell ref="B19:I19"/>
    <mergeCell ref="B20:I20"/>
    <mergeCell ref="B21:I21"/>
    <mergeCell ref="B22:I22"/>
    <mergeCell ref="B23:I23"/>
    <mergeCell ref="A5:B5"/>
    <mergeCell ref="C5:E5"/>
    <mergeCell ref="G5:I5"/>
    <mergeCell ref="A6:B6"/>
    <mergeCell ref="C6:E6"/>
    <mergeCell ref="G6:I6"/>
    <mergeCell ref="A4:B4"/>
    <mergeCell ref="C4:E4"/>
    <mergeCell ref="G4:I4"/>
    <mergeCell ref="A1:F1"/>
    <mergeCell ref="G1:I1"/>
    <mergeCell ref="A2:G2"/>
    <mergeCell ref="A3:I3"/>
    <mergeCell ref="H2:I2"/>
  </mergeCells>
  <dataValidations count="5">
    <dataValidation type="list" allowBlank="1" showInputMessage="1" showErrorMessage="1" sqref="D373">
      <formula1>$A$662:$A$664</formula1>
    </dataValidation>
    <dataValidation type="list" allowBlank="1" showInputMessage="1" showErrorMessage="1" sqref="D369">
      <formula1>$A$705:$A$707</formula1>
    </dataValidation>
    <dataValidation type="list" allowBlank="1" showInputMessage="1" showErrorMessage="1" sqref="D249">
      <formula1>$A$820:$A$822</formula1>
    </dataValidation>
    <dataValidation type="list" allowBlank="1" showInputMessage="1" showErrorMessage="1" sqref="D149:D248 D419:D421 D250:D368 D42:D147 D374:D376 D370:D372 D378:D406 D408:D409">
      <formula1>$A$660:$A$662</formula1>
    </dataValidation>
    <dataValidation type="list" allowBlank="1" showInputMessage="1" showErrorMessage="1" sqref="D407">
      <formula1>$A$660:$A$662</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pageSetUpPr fitToPage="1"/>
  </sheetPr>
  <dimension ref="A1:K630"/>
  <sheetViews>
    <sheetView topLeftCell="A7" zoomScale="80" zoomScaleNormal="80" workbookViewId="0">
      <selection activeCell="B22" sqref="B22:I22"/>
    </sheetView>
  </sheetViews>
  <sheetFormatPr defaultRowHeight="15"/>
  <cols>
    <col min="1" max="1" width="15.85546875" style="449" customWidth="1"/>
    <col min="2" max="2" width="36.7109375" style="449" customWidth="1"/>
    <col min="3" max="3" width="27.42578125" style="449" customWidth="1"/>
    <col min="4" max="4" width="10.140625" style="449" customWidth="1"/>
    <col min="5" max="5" width="10.5703125" style="449" customWidth="1"/>
    <col min="6" max="6" width="22.140625" style="449" customWidth="1"/>
    <col min="7" max="7" width="22.7109375" style="449" customWidth="1"/>
    <col min="8" max="8" width="4.85546875" style="373" customWidth="1"/>
    <col min="9" max="9" width="4.42578125" style="373" customWidth="1"/>
    <col min="10" max="10" width="9.140625" style="373"/>
    <col min="11" max="11" width="9.140625" style="268"/>
    <col min="12" max="16384" width="9.140625" style="449"/>
  </cols>
  <sheetData>
    <row r="1" spans="1:9" ht="33.75">
      <c r="A1" s="1216" t="s">
        <v>162</v>
      </c>
      <c r="B1" s="1216"/>
      <c r="C1" s="1216"/>
      <c r="D1" s="1216"/>
      <c r="E1" s="1216"/>
      <c r="F1" s="1216"/>
      <c r="G1" s="1217" t="s">
        <v>7154</v>
      </c>
      <c r="H1" s="1218"/>
      <c r="I1" s="1219"/>
    </row>
    <row r="2" spans="1:9" ht="33.75">
      <c r="A2" s="1324" t="s">
        <v>4694</v>
      </c>
      <c r="B2" s="1325"/>
      <c r="C2" s="1325"/>
      <c r="D2" s="1325"/>
      <c r="E2" s="1325"/>
      <c r="F2" s="1325"/>
      <c r="G2" s="1687"/>
      <c r="H2" s="1326">
        <v>15</v>
      </c>
      <c r="I2" s="1327"/>
    </row>
    <row r="3" spans="1:9" ht="28.5">
      <c r="A3" s="1227" t="s">
        <v>166</v>
      </c>
      <c r="B3" s="1227"/>
      <c r="C3" s="1227"/>
      <c r="D3" s="1227"/>
      <c r="E3" s="1227"/>
      <c r="F3" s="1227"/>
      <c r="G3" s="1688"/>
      <c r="H3" s="1328"/>
      <c r="I3" s="1328"/>
    </row>
    <row r="4" spans="1:9" ht="42">
      <c r="A4" s="1247" t="s">
        <v>167</v>
      </c>
      <c r="B4" s="1247"/>
      <c r="C4" s="1248"/>
      <c r="D4" s="1248"/>
      <c r="E4" s="1248"/>
      <c r="F4" s="5" t="s">
        <v>168</v>
      </c>
      <c r="G4" s="1686"/>
      <c r="H4" s="1323"/>
      <c r="I4" s="1323"/>
    </row>
    <row r="5" spans="1:9" ht="42">
      <c r="A5" s="1321" t="s">
        <v>169</v>
      </c>
      <c r="B5" s="1322"/>
      <c r="C5" s="1248"/>
      <c r="D5" s="1248"/>
      <c r="E5" s="1248"/>
      <c r="F5" s="585" t="s">
        <v>170</v>
      </c>
      <c r="G5" s="1686"/>
      <c r="H5" s="1323"/>
      <c r="I5" s="1323"/>
    </row>
    <row r="6" spans="1:9" ht="42">
      <c r="A6" s="1232" t="s">
        <v>171</v>
      </c>
      <c r="B6" s="1232"/>
      <c r="C6" s="1233"/>
      <c r="D6" s="1233"/>
      <c r="E6" s="1233"/>
      <c r="F6" s="585" t="s">
        <v>172</v>
      </c>
      <c r="G6" s="1686"/>
      <c r="H6" s="1323"/>
      <c r="I6" s="1323"/>
    </row>
    <row r="7" spans="1:9" ht="33.75">
      <c r="A7" s="1239" t="s">
        <v>4695</v>
      </c>
      <c r="B7" s="1566"/>
      <c r="C7" s="1566"/>
      <c r="D7" s="1566"/>
      <c r="E7" s="1566"/>
      <c r="F7" s="1566"/>
      <c r="G7" s="1690"/>
      <c r="H7" s="1566"/>
      <c r="I7" s="1566"/>
    </row>
    <row r="8" spans="1:9" ht="33.75">
      <c r="A8" s="1392" t="s">
        <v>174</v>
      </c>
      <c r="B8" s="1392"/>
      <c r="C8" s="1392"/>
      <c r="D8" s="1335" t="s">
        <v>4696</v>
      </c>
      <c r="E8" s="1335"/>
      <c r="F8" s="1335"/>
      <c r="G8" s="1335"/>
      <c r="H8" s="1336"/>
      <c r="I8" s="1336"/>
    </row>
    <row r="9" spans="1:9" ht="26.25">
      <c r="A9" s="83" t="s">
        <v>176</v>
      </c>
      <c r="B9" s="84" t="s">
        <v>177</v>
      </c>
      <c r="C9" s="236">
        <f t="shared" ref="C9:C16" si="0">D347</f>
        <v>0.5</v>
      </c>
      <c r="D9" s="1338">
        <f>D355</f>
        <v>0.5</v>
      </c>
      <c r="E9" s="1339"/>
      <c r="F9" s="1339"/>
      <c r="G9" s="1691"/>
      <c r="H9" s="1340"/>
      <c r="I9" s="1341"/>
    </row>
    <row r="10" spans="1:9" ht="26.25">
      <c r="A10" s="83" t="s">
        <v>178</v>
      </c>
      <c r="B10" s="84" t="s">
        <v>179</v>
      </c>
      <c r="C10" s="236">
        <f t="shared" si="0"/>
        <v>0.5</v>
      </c>
      <c r="D10" s="1342"/>
      <c r="E10" s="1343"/>
      <c r="F10" s="1343"/>
      <c r="G10" s="1692"/>
      <c r="H10" s="1344"/>
      <c r="I10" s="1345"/>
    </row>
    <row r="11" spans="1:9" ht="26.25">
      <c r="A11" s="83" t="s">
        <v>180</v>
      </c>
      <c r="B11" s="84" t="s">
        <v>181</v>
      </c>
      <c r="C11" s="236">
        <f t="shared" si="0"/>
        <v>0.5</v>
      </c>
      <c r="D11" s="1342"/>
      <c r="E11" s="1343"/>
      <c r="F11" s="1343"/>
      <c r="G11" s="1692"/>
      <c r="H11" s="1344"/>
      <c r="I11" s="1345"/>
    </row>
    <row r="12" spans="1:9" ht="26.25">
      <c r="A12" s="83" t="s">
        <v>182</v>
      </c>
      <c r="B12" s="84" t="s">
        <v>183</v>
      </c>
      <c r="C12" s="236">
        <f t="shared" si="0"/>
        <v>0.5</v>
      </c>
      <c r="D12" s="1342"/>
      <c r="E12" s="1343"/>
      <c r="F12" s="1343"/>
      <c r="G12" s="1692"/>
      <c r="H12" s="1344"/>
      <c r="I12" s="1345"/>
    </row>
    <row r="13" spans="1:9" ht="26.25">
      <c r="A13" s="83" t="s">
        <v>184</v>
      </c>
      <c r="B13" s="340" t="s">
        <v>185</v>
      </c>
      <c r="C13" s="236">
        <f t="shared" si="0"/>
        <v>0.5</v>
      </c>
      <c r="D13" s="1342"/>
      <c r="E13" s="1343"/>
      <c r="F13" s="1343"/>
      <c r="G13" s="1692"/>
      <c r="H13" s="1344"/>
      <c r="I13" s="1345"/>
    </row>
    <row r="14" spans="1:9" ht="26.25">
      <c r="A14" s="83" t="s">
        <v>186</v>
      </c>
      <c r="B14" s="84" t="s">
        <v>146</v>
      </c>
      <c r="C14" s="236">
        <f t="shared" si="0"/>
        <v>0.5</v>
      </c>
      <c r="D14" s="1342"/>
      <c r="E14" s="1343"/>
      <c r="F14" s="1343"/>
      <c r="G14" s="1692"/>
      <c r="H14" s="1344"/>
      <c r="I14" s="1345"/>
    </row>
    <row r="15" spans="1:9" ht="26.25">
      <c r="A15" s="83" t="s">
        <v>187</v>
      </c>
      <c r="B15" s="84" t="s">
        <v>1454</v>
      </c>
      <c r="C15" s="236">
        <f t="shared" si="0"/>
        <v>0.5</v>
      </c>
      <c r="D15" s="1342"/>
      <c r="E15" s="1343"/>
      <c r="F15" s="1343"/>
      <c r="G15" s="1692"/>
      <c r="H15" s="1344"/>
      <c r="I15" s="1345"/>
    </row>
    <row r="16" spans="1:9" ht="26.25">
      <c r="A16" s="83" t="s">
        <v>189</v>
      </c>
      <c r="B16" s="84" t="s">
        <v>190</v>
      </c>
      <c r="C16" s="236">
        <f t="shared" si="0"/>
        <v>0.5</v>
      </c>
      <c r="D16" s="1346"/>
      <c r="E16" s="1347"/>
      <c r="F16" s="1347"/>
      <c r="G16" s="1693"/>
      <c r="H16" s="1348"/>
      <c r="I16" s="1349"/>
    </row>
    <row r="17" spans="1:9" ht="26.25">
      <c r="A17" s="1357"/>
      <c r="B17" s="1358"/>
      <c r="C17" s="1358"/>
      <c r="D17" s="1358"/>
      <c r="E17" s="1358"/>
      <c r="F17" s="1358"/>
      <c r="G17" s="1694"/>
      <c r="H17" s="1359"/>
      <c r="I17" s="1360"/>
    </row>
    <row r="18" spans="1:9" ht="21">
      <c r="A18" s="590"/>
      <c r="B18" s="1510" t="s">
        <v>191</v>
      </c>
      <c r="C18" s="1510"/>
      <c r="D18" s="1510"/>
      <c r="E18" s="1510"/>
      <c r="F18" s="1510"/>
      <c r="G18" s="1695"/>
      <c r="H18" s="1511"/>
      <c r="I18" s="1511"/>
    </row>
    <row r="19" spans="1:9" ht="21">
      <c r="A19" s="6">
        <v>1</v>
      </c>
      <c r="B19" s="1259"/>
      <c r="C19" s="1259"/>
      <c r="D19" s="1259"/>
      <c r="E19" s="1259"/>
      <c r="F19" s="1259"/>
      <c r="G19" s="1696"/>
      <c r="H19" s="1515"/>
      <c r="I19" s="1515"/>
    </row>
    <row r="20" spans="1:9" ht="21">
      <c r="A20" s="6">
        <v>2</v>
      </c>
      <c r="B20" s="1259"/>
      <c r="C20" s="1259"/>
      <c r="D20" s="1259"/>
      <c r="E20" s="1259"/>
      <c r="F20" s="1259"/>
      <c r="G20" s="1696"/>
      <c r="H20" s="1515"/>
      <c r="I20" s="1515"/>
    </row>
    <row r="21" spans="1:9" ht="21">
      <c r="A21" s="6">
        <v>3</v>
      </c>
      <c r="B21" s="1259"/>
      <c r="C21" s="1259"/>
      <c r="D21" s="1259"/>
      <c r="E21" s="1259"/>
      <c r="F21" s="1259"/>
      <c r="G21" s="1696"/>
      <c r="H21" s="1515"/>
      <c r="I21" s="1515"/>
    </row>
    <row r="22" spans="1:9" ht="21">
      <c r="A22" s="6">
        <v>4</v>
      </c>
      <c r="B22" s="1259"/>
      <c r="C22" s="1259"/>
      <c r="D22" s="1259"/>
      <c r="E22" s="1259"/>
      <c r="F22" s="1259"/>
      <c r="G22" s="1696"/>
      <c r="H22" s="1515"/>
      <c r="I22" s="1515"/>
    </row>
    <row r="23" spans="1:9" ht="21">
      <c r="A23" s="6">
        <v>5</v>
      </c>
      <c r="B23" s="1259"/>
      <c r="C23" s="1259"/>
      <c r="D23" s="1259"/>
      <c r="E23" s="1259"/>
      <c r="F23" s="1259"/>
      <c r="G23" s="1696"/>
      <c r="H23" s="1515"/>
      <c r="I23" s="1515"/>
    </row>
    <row r="24" spans="1:9" ht="21">
      <c r="A24" s="590"/>
      <c r="B24" s="1353" t="s">
        <v>192</v>
      </c>
      <c r="C24" s="1354"/>
      <c r="D24" s="1354"/>
      <c r="E24" s="1354"/>
      <c r="F24" s="1354"/>
      <c r="G24" s="1689"/>
      <c r="H24" s="1355"/>
      <c r="I24" s="1356"/>
    </row>
    <row r="25" spans="1:9" ht="21">
      <c r="A25" s="6">
        <v>1</v>
      </c>
      <c r="B25" s="1259"/>
      <c r="C25" s="1259"/>
      <c r="D25" s="1259"/>
      <c r="E25" s="1259"/>
      <c r="F25" s="1259"/>
      <c r="G25" s="1696"/>
      <c r="H25" s="1515"/>
      <c r="I25" s="1515"/>
    </row>
    <row r="26" spans="1:9" ht="21">
      <c r="A26" s="6">
        <v>2</v>
      </c>
      <c r="B26" s="1259"/>
      <c r="C26" s="1259"/>
      <c r="D26" s="1259"/>
      <c r="E26" s="1259"/>
      <c r="F26" s="1259"/>
      <c r="G26" s="1696"/>
      <c r="H26" s="1515"/>
      <c r="I26" s="1515"/>
    </row>
    <row r="27" spans="1:9" ht="21">
      <c r="A27" s="6">
        <v>3</v>
      </c>
      <c r="B27" s="1259"/>
      <c r="C27" s="1259"/>
      <c r="D27" s="1259"/>
      <c r="E27" s="1259"/>
      <c r="F27" s="1259"/>
      <c r="G27" s="1696"/>
      <c r="H27" s="1515"/>
      <c r="I27" s="1515"/>
    </row>
    <row r="28" spans="1:9" ht="21">
      <c r="A28" s="6">
        <v>4</v>
      </c>
      <c r="B28" s="1261"/>
      <c r="C28" s="1350"/>
      <c r="D28" s="1350"/>
      <c r="E28" s="1350"/>
      <c r="F28" s="1350"/>
      <c r="G28" s="1698"/>
      <c r="H28" s="1351"/>
      <c r="I28" s="1352"/>
    </row>
    <row r="29" spans="1:9" ht="21">
      <c r="A29" s="6">
        <v>5</v>
      </c>
      <c r="B29" s="1261"/>
      <c r="C29" s="1350"/>
      <c r="D29" s="1350"/>
      <c r="E29" s="1350"/>
      <c r="F29" s="1350"/>
      <c r="G29" s="1698"/>
      <c r="H29" s="1351"/>
      <c r="I29" s="1352"/>
    </row>
    <row r="30" spans="1:9" ht="21">
      <c r="A30" s="590"/>
      <c r="B30" s="1510" t="s">
        <v>193</v>
      </c>
      <c r="C30" s="1510"/>
      <c r="D30" s="1510"/>
      <c r="E30" s="1510"/>
      <c r="F30" s="1510"/>
      <c r="G30" s="1695"/>
      <c r="H30" s="1511"/>
      <c r="I30" s="1511"/>
    </row>
    <row r="31" spans="1:9" ht="21">
      <c r="A31" s="6">
        <v>1</v>
      </c>
      <c r="B31" s="1259"/>
      <c r="C31" s="1259"/>
      <c r="D31" s="1259"/>
      <c r="E31" s="1259"/>
      <c r="F31" s="1259"/>
      <c r="G31" s="1696"/>
      <c r="H31" s="1515"/>
      <c r="I31" s="1515"/>
    </row>
    <row r="32" spans="1:9" ht="21">
      <c r="A32" s="6">
        <v>2</v>
      </c>
      <c r="B32" s="1259"/>
      <c r="C32" s="1259"/>
      <c r="D32" s="1259"/>
      <c r="E32" s="1259"/>
      <c r="F32" s="1259"/>
      <c r="G32" s="1696"/>
      <c r="H32" s="1515"/>
      <c r="I32" s="1515"/>
    </row>
    <row r="33" spans="1:11" ht="21">
      <c r="A33" s="6">
        <v>3</v>
      </c>
      <c r="B33" s="1259"/>
      <c r="C33" s="1259"/>
      <c r="D33" s="1259"/>
      <c r="E33" s="1259"/>
      <c r="F33" s="1259"/>
      <c r="G33" s="1696"/>
      <c r="H33" s="1515"/>
      <c r="I33" s="1515"/>
    </row>
    <row r="34" spans="1:11" ht="21">
      <c r="A34" s="6">
        <v>4</v>
      </c>
      <c r="B34" s="1259"/>
      <c r="C34" s="1259"/>
      <c r="D34" s="1259"/>
      <c r="E34" s="1259"/>
      <c r="F34" s="1259"/>
      <c r="G34" s="1696"/>
      <c r="H34" s="1515"/>
      <c r="I34" s="1515"/>
    </row>
    <row r="35" spans="1:11" ht="21">
      <c r="A35" s="6">
        <v>5</v>
      </c>
      <c r="B35" s="1261"/>
      <c r="C35" s="1350"/>
      <c r="D35" s="1350"/>
      <c r="E35" s="1350"/>
      <c r="F35" s="1350"/>
      <c r="G35" s="1698"/>
      <c r="H35" s="1351"/>
      <c r="I35" s="1352"/>
    </row>
    <row r="36" spans="1:11" ht="21">
      <c r="A36" s="590"/>
      <c r="B36" s="1282" t="s">
        <v>194</v>
      </c>
      <c r="C36" s="1361"/>
      <c r="D36" s="1361"/>
      <c r="E36" s="1361"/>
      <c r="F36" s="1361"/>
      <c r="G36" s="1697"/>
      <c r="H36" s="1362"/>
      <c r="I36" s="1363"/>
    </row>
    <row r="37" spans="1:11" ht="21">
      <c r="A37" s="590"/>
      <c r="B37" s="1417" t="s">
        <v>195</v>
      </c>
      <c r="C37" s="1417"/>
      <c r="D37" s="1417"/>
      <c r="E37" s="1417"/>
      <c r="F37" s="1417"/>
      <c r="G37" s="1700"/>
      <c r="H37" s="1516"/>
      <c r="I37" s="1516"/>
    </row>
    <row r="38" spans="1:11" ht="15" customHeight="1">
      <c r="A38" s="1517"/>
      <c r="B38" s="1518"/>
      <c r="C38" s="1518"/>
      <c r="D38" s="1518"/>
      <c r="E38" s="1518"/>
      <c r="F38" s="1518"/>
      <c r="G38" s="1518"/>
      <c r="H38" s="1518"/>
      <c r="I38" s="1577"/>
    </row>
    <row r="39" spans="1:11" ht="15" customHeight="1">
      <c r="A39" s="1525"/>
      <c r="B39" s="1526"/>
      <c r="C39" s="1526"/>
      <c r="D39" s="1526"/>
      <c r="E39" s="1526"/>
      <c r="F39" s="1526"/>
      <c r="G39" s="1526"/>
      <c r="H39" s="1526"/>
      <c r="I39" s="1578"/>
    </row>
    <row r="40" spans="1:11" ht="24.75" customHeight="1">
      <c r="A40" s="1369" t="s">
        <v>7164</v>
      </c>
      <c r="B40" s="1370"/>
      <c r="C40" s="1370"/>
      <c r="D40" s="1370"/>
      <c r="E40" s="1370"/>
      <c r="F40" s="1370"/>
      <c r="G40" s="1370"/>
      <c r="H40" s="1370"/>
      <c r="I40" s="1371"/>
    </row>
    <row r="41" spans="1:11" ht="60">
      <c r="A41" s="87" t="s">
        <v>3521</v>
      </c>
      <c r="B41" s="182" t="s">
        <v>2770</v>
      </c>
      <c r="C41" s="183" t="s">
        <v>199</v>
      </c>
      <c r="D41" s="183" t="s">
        <v>3917</v>
      </c>
      <c r="E41" s="184" t="s">
        <v>201</v>
      </c>
      <c r="F41" s="183" t="s">
        <v>202</v>
      </c>
      <c r="G41" s="548" t="s">
        <v>203</v>
      </c>
      <c r="H41" s="22"/>
      <c r="I41" s="22"/>
    </row>
    <row r="42" spans="1:11" ht="21">
      <c r="A42" s="156"/>
      <c r="B42" s="1450" t="s">
        <v>204</v>
      </c>
      <c r="C42" s="1452"/>
      <c r="D42" s="1452"/>
      <c r="E42" s="1452"/>
      <c r="F42" s="1452"/>
      <c r="G42" s="1701"/>
      <c r="H42" s="22">
        <f>H43+H63+H69+H77+H90+H99</f>
        <v>9</v>
      </c>
      <c r="I42" s="22">
        <f>I43+I63+I69+I77+I90+I99</f>
        <v>18</v>
      </c>
    </row>
    <row r="43" spans="1:11" ht="36" customHeight="1">
      <c r="A43" s="1039" t="s">
        <v>1458</v>
      </c>
      <c r="B43" s="1305" t="s">
        <v>142</v>
      </c>
      <c r="C43" s="1306"/>
      <c r="D43" s="1306"/>
      <c r="E43" s="1306"/>
      <c r="F43" s="1306"/>
      <c r="G43" s="1699"/>
      <c r="H43" s="22">
        <f>SUM(D44:D62)</f>
        <v>9</v>
      </c>
      <c r="I43" s="22">
        <f>COUNT(D44:D62)*2</f>
        <v>18</v>
      </c>
    </row>
    <row r="44" spans="1:11" ht="45">
      <c r="A44" s="11" t="s">
        <v>1470</v>
      </c>
      <c r="B44" s="12" t="s">
        <v>253</v>
      </c>
      <c r="C44" s="41" t="s">
        <v>4697</v>
      </c>
      <c r="D44" s="473">
        <v>1</v>
      </c>
      <c r="E44" s="21" t="s">
        <v>540</v>
      </c>
      <c r="F44" s="19"/>
      <c r="G44" s="245"/>
      <c r="H44" s="22"/>
      <c r="I44" s="22"/>
    </row>
    <row r="45" spans="1:11" ht="45">
      <c r="A45" s="11"/>
      <c r="B45" s="12"/>
      <c r="C45" s="41" t="s">
        <v>4698</v>
      </c>
      <c r="D45" s="473">
        <v>1</v>
      </c>
      <c r="E45" s="21" t="s">
        <v>540</v>
      </c>
      <c r="F45" s="19"/>
      <c r="G45" s="245"/>
      <c r="H45" s="22"/>
      <c r="I45" s="22"/>
    </row>
    <row r="46" spans="1:11" ht="18.75" hidden="1">
      <c r="A46" s="294" t="s">
        <v>141</v>
      </c>
      <c r="B46" s="1366" t="s">
        <v>140</v>
      </c>
      <c r="C46" s="1458"/>
      <c r="D46" s="1458"/>
      <c r="E46" s="1458"/>
      <c r="F46" s="1458"/>
      <c r="G46" s="1702"/>
      <c r="H46" s="22">
        <f>SUM(D47:D51)</f>
        <v>1</v>
      </c>
      <c r="I46" s="22">
        <f>COUNT(D47:D51)*2</f>
        <v>2</v>
      </c>
      <c r="J46" s="449"/>
      <c r="K46" s="449"/>
    </row>
    <row r="47" spans="1:11" ht="31.5" hidden="1">
      <c r="A47" s="20" t="s">
        <v>268</v>
      </c>
      <c r="B47" s="92" t="s">
        <v>269</v>
      </c>
      <c r="C47" s="23" t="s">
        <v>4699</v>
      </c>
      <c r="D47" s="473"/>
      <c r="E47" s="21" t="s">
        <v>271</v>
      </c>
      <c r="F47" s="19"/>
      <c r="G47" s="245"/>
      <c r="H47" s="22"/>
      <c r="I47" s="22"/>
      <c r="J47" s="449"/>
      <c r="K47" s="449"/>
    </row>
    <row r="48" spans="1:11" ht="36" customHeight="1">
      <c r="A48" s="1039" t="s">
        <v>279</v>
      </c>
      <c r="B48" s="1305" t="s">
        <v>138</v>
      </c>
      <c r="C48" s="1306"/>
      <c r="D48" s="1306"/>
      <c r="E48" s="1306"/>
      <c r="F48" s="1306"/>
      <c r="G48" s="1699"/>
      <c r="H48" s="22">
        <f>SUM(D49:D55)</f>
        <v>2</v>
      </c>
      <c r="I48" s="22">
        <f>COUNT(D49:D55)*2</f>
        <v>4</v>
      </c>
    </row>
    <row r="49" spans="1:11" ht="31.5">
      <c r="A49" s="11" t="s">
        <v>1494</v>
      </c>
      <c r="B49" s="92" t="s">
        <v>281</v>
      </c>
      <c r="C49" s="41" t="s">
        <v>4700</v>
      </c>
      <c r="D49" s="479">
        <v>1</v>
      </c>
      <c r="E49" s="15" t="s">
        <v>271</v>
      </c>
      <c r="F49" s="194" t="s">
        <v>4701</v>
      </c>
      <c r="G49" s="245"/>
      <c r="H49" s="22"/>
      <c r="I49" s="22"/>
    </row>
    <row r="50" spans="1:11" ht="75" hidden="1">
      <c r="A50" s="20"/>
      <c r="B50" s="92"/>
      <c r="C50" s="41" t="s">
        <v>4702</v>
      </c>
      <c r="D50" s="479"/>
      <c r="E50" s="15" t="s">
        <v>271</v>
      </c>
      <c r="F50" s="41" t="s">
        <v>4703</v>
      </c>
      <c r="G50" s="245"/>
      <c r="H50" s="22"/>
      <c r="I50" s="22"/>
      <c r="J50" s="449"/>
      <c r="K50" s="449"/>
    </row>
    <row r="51" spans="1:11" ht="30" hidden="1">
      <c r="A51" s="20"/>
      <c r="B51" s="92"/>
      <c r="C51" s="41" t="s">
        <v>4704</v>
      </c>
      <c r="D51" s="479"/>
      <c r="E51" s="15" t="s">
        <v>271</v>
      </c>
      <c r="F51" s="41" t="s">
        <v>4705</v>
      </c>
      <c r="G51" s="245"/>
      <c r="H51" s="22"/>
      <c r="I51" s="22"/>
      <c r="J51" s="449"/>
      <c r="K51" s="449"/>
    </row>
    <row r="52" spans="1:11" ht="60">
      <c r="A52" s="11"/>
      <c r="B52" s="92"/>
      <c r="C52" s="197" t="s">
        <v>4706</v>
      </c>
      <c r="D52" s="479">
        <v>1</v>
      </c>
      <c r="E52" s="15" t="s">
        <v>271</v>
      </c>
      <c r="F52" s="41" t="s">
        <v>4707</v>
      </c>
      <c r="G52" s="245"/>
      <c r="H52" s="22"/>
      <c r="I52" s="22"/>
    </row>
    <row r="53" spans="1:11" ht="15.75" hidden="1">
      <c r="A53" s="20"/>
      <c r="B53" s="92"/>
      <c r="C53" s="41" t="s">
        <v>4708</v>
      </c>
      <c r="D53" s="479"/>
      <c r="E53" s="15" t="s">
        <v>271</v>
      </c>
      <c r="F53" s="584"/>
      <c r="G53" s="245"/>
      <c r="H53" s="22"/>
      <c r="I53" s="22"/>
      <c r="J53" s="449"/>
      <c r="K53" s="449"/>
    </row>
    <row r="54" spans="1:11" ht="21">
      <c r="A54" s="80"/>
      <c r="B54" s="1450" t="s">
        <v>337</v>
      </c>
      <c r="C54" s="1452"/>
      <c r="D54" s="1452"/>
      <c r="E54" s="1452"/>
      <c r="F54" s="1452"/>
      <c r="G54" s="1703"/>
      <c r="H54" s="22">
        <f>H55+H67+H73+H79+H85+H92</f>
        <v>7</v>
      </c>
      <c r="I54" s="22">
        <f>I55+I67+I73+I79+I85+I92</f>
        <v>14</v>
      </c>
    </row>
    <row r="55" spans="1:11" ht="36" customHeight="1">
      <c r="A55" s="1040" t="s">
        <v>1507</v>
      </c>
      <c r="B55" s="1305" t="s">
        <v>130</v>
      </c>
      <c r="C55" s="1306"/>
      <c r="D55" s="1306"/>
      <c r="E55" s="1306"/>
      <c r="F55" s="1306"/>
      <c r="G55" s="1699"/>
      <c r="H55" s="22">
        <f>SUM(D56:D66)</f>
        <v>6</v>
      </c>
      <c r="I55" s="22">
        <f>COUNT(D56:D66)*2</f>
        <v>12</v>
      </c>
    </row>
    <row r="56" spans="1:11" ht="60">
      <c r="A56" s="11" t="s">
        <v>1509</v>
      </c>
      <c r="B56" s="28" t="s">
        <v>339</v>
      </c>
      <c r="C56" s="74" t="s">
        <v>4487</v>
      </c>
      <c r="D56" s="473">
        <v>1</v>
      </c>
      <c r="E56" s="21" t="s">
        <v>341</v>
      </c>
      <c r="F56" s="23" t="s">
        <v>2341</v>
      </c>
      <c r="G56" s="245"/>
      <c r="H56" s="22"/>
      <c r="I56" s="22"/>
    </row>
    <row r="57" spans="1:11" ht="210">
      <c r="A57" s="11"/>
      <c r="B57" s="28"/>
      <c r="C57" s="194" t="s">
        <v>4709</v>
      </c>
      <c r="D57" s="473">
        <v>1</v>
      </c>
      <c r="E57" s="21" t="s">
        <v>341</v>
      </c>
      <c r="F57" s="23" t="s">
        <v>4710</v>
      </c>
      <c r="G57" s="245"/>
      <c r="H57" s="22"/>
      <c r="I57" s="22"/>
    </row>
    <row r="58" spans="1:11" ht="60">
      <c r="A58" s="11"/>
      <c r="B58" s="28"/>
      <c r="C58" s="136" t="s">
        <v>4711</v>
      </c>
      <c r="D58" s="473">
        <v>1</v>
      </c>
      <c r="E58" s="21" t="s">
        <v>341</v>
      </c>
      <c r="F58" s="23" t="s">
        <v>4712</v>
      </c>
      <c r="G58" s="245"/>
      <c r="H58" s="22"/>
      <c r="I58" s="22"/>
    </row>
    <row r="59" spans="1:11" ht="60">
      <c r="A59" s="11" t="s">
        <v>1512</v>
      </c>
      <c r="B59" s="28" t="s">
        <v>347</v>
      </c>
      <c r="C59" s="23" t="s">
        <v>4713</v>
      </c>
      <c r="D59" s="473">
        <v>1</v>
      </c>
      <c r="E59" s="21" t="s">
        <v>341</v>
      </c>
      <c r="F59" s="19"/>
      <c r="G59" s="245"/>
      <c r="H59" s="22"/>
      <c r="I59" s="22"/>
    </row>
    <row r="60" spans="1:11" ht="60" hidden="1">
      <c r="A60" s="20"/>
      <c r="B60" s="28"/>
      <c r="C60" s="23" t="s">
        <v>4713</v>
      </c>
      <c r="D60" s="473"/>
      <c r="E60" s="21" t="s">
        <v>341</v>
      </c>
      <c r="F60" s="19"/>
      <c r="G60" s="245"/>
      <c r="H60" s="22"/>
      <c r="I60" s="22"/>
      <c r="J60" s="449"/>
      <c r="K60" s="449"/>
    </row>
    <row r="61" spans="1:11" ht="45">
      <c r="A61" s="11" t="s">
        <v>1515</v>
      </c>
      <c r="B61" s="28" t="s">
        <v>355</v>
      </c>
      <c r="C61" s="23" t="s">
        <v>4714</v>
      </c>
      <c r="D61" s="473">
        <v>1</v>
      </c>
      <c r="E61" s="21" t="s">
        <v>341</v>
      </c>
      <c r="F61" s="19"/>
      <c r="G61" s="245"/>
      <c r="H61" s="22"/>
      <c r="I61" s="22"/>
    </row>
    <row r="62" spans="1:11" ht="45" hidden="1">
      <c r="A62" s="20" t="s">
        <v>1517</v>
      </c>
      <c r="B62" s="28" t="s">
        <v>360</v>
      </c>
      <c r="C62" s="32" t="s">
        <v>361</v>
      </c>
      <c r="D62" s="473"/>
      <c r="E62" s="21" t="s">
        <v>341</v>
      </c>
      <c r="F62" s="19"/>
      <c r="G62" s="245"/>
      <c r="H62" s="22"/>
      <c r="I62" s="22"/>
      <c r="J62" s="449"/>
      <c r="K62" s="449"/>
    </row>
    <row r="63" spans="1:11" ht="47.25" hidden="1">
      <c r="A63" s="20" t="s">
        <v>366</v>
      </c>
      <c r="B63" s="28" t="s">
        <v>367</v>
      </c>
      <c r="C63" s="74" t="s">
        <v>4715</v>
      </c>
      <c r="D63" s="473"/>
      <c r="E63" s="21" t="s">
        <v>341</v>
      </c>
      <c r="F63" s="19"/>
      <c r="G63" s="245"/>
      <c r="H63" s="22"/>
      <c r="I63" s="22"/>
      <c r="J63" s="449"/>
      <c r="K63" s="449"/>
    </row>
    <row r="64" spans="1:11" ht="36" customHeight="1">
      <c r="A64" s="1035" t="s">
        <v>1520</v>
      </c>
      <c r="B64" s="1298" t="s">
        <v>4716</v>
      </c>
      <c r="C64" s="1299"/>
      <c r="D64" s="1299"/>
      <c r="E64" s="1299"/>
      <c r="F64" s="1299"/>
      <c r="G64" s="1704"/>
      <c r="H64" s="22">
        <f>SUM(D65:D69)</f>
        <v>2</v>
      </c>
      <c r="I64" s="22">
        <f>COUNT(D65:D69)*2</f>
        <v>4</v>
      </c>
    </row>
    <row r="65" spans="1:11" ht="60" hidden="1">
      <c r="A65" s="20" t="s">
        <v>1522</v>
      </c>
      <c r="B65" s="36" t="s">
        <v>371</v>
      </c>
      <c r="C65" s="23" t="s">
        <v>4717</v>
      </c>
      <c r="D65" s="473"/>
      <c r="E65" s="21" t="s">
        <v>660</v>
      </c>
      <c r="F65" s="4"/>
      <c r="G65" s="245"/>
      <c r="H65" s="22"/>
      <c r="I65" s="22"/>
      <c r="J65" s="449"/>
      <c r="K65" s="449"/>
    </row>
    <row r="66" spans="1:11" ht="47.25">
      <c r="A66" s="11" t="s">
        <v>1525</v>
      </c>
      <c r="B66" s="196" t="s">
        <v>385</v>
      </c>
      <c r="C66" s="23" t="s">
        <v>4718</v>
      </c>
      <c r="D66" s="473">
        <v>1</v>
      </c>
      <c r="E66" s="21" t="s">
        <v>341</v>
      </c>
      <c r="F66" s="19"/>
      <c r="G66" s="245"/>
      <c r="H66" s="22"/>
      <c r="I66" s="22"/>
    </row>
    <row r="67" spans="1:11" ht="36" customHeight="1">
      <c r="A67" s="1035" t="s">
        <v>1533</v>
      </c>
      <c r="B67" s="1305" t="s">
        <v>126</v>
      </c>
      <c r="C67" s="1306"/>
      <c r="D67" s="1306"/>
      <c r="E67" s="1306"/>
      <c r="F67" s="1306"/>
      <c r="G67" s="1699"/>
      <c r="H67" s="22">
        <f>SUM(D68:D72)</f>
        <v>1</v>
      </c>
      <c r="I67" s="22">
        <f>COUNT(D68:D72)*2</f>
        <v>2</v>
      </c>
    </row>
    <row r="68" spans="1:11" ht="45">
      <c r="A68" s="11" t="s">
        <v>1535</v>
      </c>
      <c r="B68" s="36" t="s">
        <v>397</v>
      </c>
      <c r="C68" s="23" t="s">
        <v>7069</v>
      </c>
      <c r="D68" s="473">
        <v>1</v>
      </c>
      <c r="E68" s="21" t="s">
        <v>341</v>
      </c>
      <c r="F68" s="19"/>
      <c r="G68" s="245"/>
      <c r="H68" s="22"/>
      <c r="I68" s="22"/>
    </row>
    <row r="69" spans="1:11" ht="45" hidden="1">
      <c r="A69" s="20"/>
      <c r="B69" s="36"/>
      <c r="C69" s="23" t="s">
        <v>4719</v>
      </c>
      <c r="D69" s="473"/>
      <c r="E69" s="21" t="s">
        <v>341</v>
      </c>
      <c r="F69" s="19" t="s">
        <v>4720</v>
      </c>
      <c r="G69" s="245"/>
      <c r="H69" s="22"/>
      <c r="I69" s="22"/>
      <c r="J69" s="449"/>
      <c r="K69" s="449"/>
    </row>
    <row r="70" spans="1:11" ht="75" hidden="1">
      <c r="A70" s="20" t="s">
        <v>1542</v>
      </c>
      <c r="B70" s="36" t="s">
        <v>401</v>
      </c>
      <c r="C70" s="23" t="s">
        <v>4721</v>
      </c>
      <c r="D70" s="473"/>
      <c r="E70" s="21" t="s">
        <v>653</v>
      </c>
      <c r="F70" s="23" t="s">
        <v>4722</v>
      </c>
      <c r="G70" s="245"/>
      <c r="H70" s="22"/>
      <c r="I70" s="22"/>
      <c r="J70" s="449"/>
      <c r="K70" s="449"/>
    </row>
    <row r="71" spans="1:11" ht="47.25" hidden="1">
      <c r="A71" s="20" t="s">
        <v>1545</v>
      </c>
      <c r="B71" s="36" t="s">
        <v>405</v>
      </c>
      <c r="C71" s="16" t="s">
        <v>406</v>
      </c>
      <c r="D71" s="473"/>
      <c r="E71" s="21" t="s">
        <v>424</v>
      </c>
      <c r="F71" s="19"/>
      <c r="G71" s="245"/>
      <c r="H71" s="22"/>
      <c r="I71" s="22"/>
      <c r="J71" s="449"/>
      <c r="K71" s="449"/>
    </row>
    <row r="72" spans="1:11" ht="36" customHeight="1">
      <c r="A72" s="1035" t="s">
        <v>1559</v>
      </c>
      <c r="B72" s="1305" t="s">
        <v>124</v>
      </c>
      <c r="C72" s="1306"/>
      <c r="D72" s="1306"/>
      <c r="E72" s="1306"/>
      <c r="F72" s="1306"/>
      <c r="G72" s="1699"/>
      <c r="H72" s="22">
        <f>SUM(D73:D77)</f>
        <v>3</v>
      </c>
      <c r="I72" s="22">
        <f>COUNT(D73:D77)*2</f>
        <v>6</v>
      </c>
    </row>
    <row r="73" spans="1:11" ht="47.25">
      <c r="A73" s="11" t="s">
        <v>1561</v>
      </c>
      <c r="B73" s="195" t="s">
        <v>412</v>
      </c>
      <c r="C73" s="23" t="s">
        <v>4723</v>
      </c>
      <c r="D73" s="473">
        <v>1</v>
      </c>
      <c r="E73" s="21" t="s">
        <v>648</v>
      </c>
      <c r="F73" s="19"/>
      <c r="G73" s="245"/>
      <c r="H73" s="22"/>
      <c r="I73" s="22"/>
    </row>
    <row r="74" spans="1:11" ht="60" hidden="1">
      <c r="A74" s="20" t="s">
        <v>1570</v>
      </c>
      <c r="B74" s="92" t="s">
        <v>427</v>
      </c>
      <c r="C74" s="18" t="s">
        <v>2638</v>
      </c>
      <c r="D74" s="473"/>
      <c r="E74" s="21" t="s">
        <v>341</v>
      </c>
      <c r="F74" s="19"/>
      <c r="G74" s="245"/>
      <c r="H74" s="22"/>
      <c r="I74" s="22"/>
      <c r="J74" s="449"/>
      <c r="K74" s="449"/>
    </row>
    <row r="75" spans="1:11" ht="36" customHeight="1">
      <c r="A75" s="1035" t="s">
        <v>1571</v>
      </c>
      <c r="B75" s="1305" t="s">
        <v>122</v>
      </c>
      <c r="C75" s="1306"/>
      <c r="D75" s="1306"/>
      <c r="E75" s="1306"/>
      <c r="F75" s="1306"/>
      <c r="G75" s="1699"/>
      <c r="H75" s="22">
        <f>SUM(D76:D81)</f>
        <v>2</v>
      </c>
      <c r="I75" s="22">
        <f>COUNT(D76:D81)*2</f>
        <v>4</v>
      </c>
    </row>
    <row r="76" spans="1:11" ht="63">
      <c r="A76" s="11" t="s">
        <v>429</v>
      </c>
      <c r="B76" s="36" t="s">
        <v>430</v>
      </c>
      <c r="C76" s="74" t="s">
        <v>4724</v>
      </c>
      <c r="D76" s="473">
        <v>1</v>
      </c>
      <c r="E76" s="21" t="s">
        <v>432</v>
      </c>
      <c r="F76" s="19"/>
      <c r="G76" s="245"/>
      <c r="H76" s="22"/>
      <c r="I76" s="22"/>
    </row>
    <row r="77" spans="1:11" ht="47.25">
      <c r="A77" s="11" t="s">
        <v>1576</v>
      </c>
      <c r="B77" s="36" t="s">
        <v>437</v>
      </c>
      <c r="C77" s="16" t="s">
        <v>438</v>
      </c>
      <c r="D77" s="473">
        <v>1</v>
      </c>
      <c r="E77" s="21" t="s">
        <v>432</v>
      </c>
      <c r="F77" s="19"/>
      <c r="G77" s="245"/>
      <c r="H77" s="22"/>
      <c r="I77" s="22"/>
    </row>
    <row r="78" spans="1:11" ht="63" hidden="1">
      <c r="A78" s="20" t="s">
        <v>1577</v>
      </c>
      <c r="B78" s="36" t="s">
        <v>440</v>
      </c>
      <c r="C78" s="74" t="s">
        <v>4504</v>
      </c>
      <c r="D78" s="473"/>
      <c r="E78" s="21" t="s">
        <v>432</v>
      </c>
      <c r="F78" s="19"/>
      <c r="G78" s="245"/>
      <c r="H78" s="22"/>
      <c r="I78" s="22"/>
      <c r="J78" s="449"/>
      <c r="K78" s="449"/>
    </row>
    <row r="79" spans="1:11" ht="63" hidden="1">
      <c r="A79" s="20" t="s">
        <v>2371</v>
      </c>
      <c r="B79" s="36" t="s">
        <v>444</v>
      </c>
      <c r="C79" s="74" t="s">
        <v>4505</v>
      </c>
      <c r="D79" s="473"/>
      <c r="E79" s="21" t="s">
        <v>442</v>
      </c>
      <c r="F79" s="19"/>
      <c r="G79" s="245"/>
      <c r="H79" s="22"/>
      <c r="I79" s="22"/>
      <c r="J79" s="449"/>
      <c r="K79" s="449"/>
    </row>
    <row r="80" spans="1:11" ht="21">
      <c r="A80" s="80"/>
      <c r="B80" s="1450" t="s">
        <v>447</v>
      </c>
      <c r="C80" s="1452"/>
      <c r="D80" s="1452"/>
      <c r="E80" s="1452"/>
      <c r="F80" s="1452"/>
      <c r="G80" s="1703"/>
      <c r="H80" s="22">
        <f>H81+H94+H103+H109+H117+H122+H137</f>
        <v>28</v>
      </c>
      <c r="I80" s="22">
        <f>I81+I94+I103+I109+I117+I122+I137</f>
        <v>56</v>
      </c>
    </row>
    <row r="81" spans="1:11" ht="36" customHeight="1">
      <c r="A81" s="1041" t="s">
        <v>1578</v>
      </c>
      <c r="B81" s="1298" t="s">
        <v>120</v>
      </c>
      <c r="C81" s="1299"/>
      <c r="D81" s="1299"/>
      <c r="E81" s="1299"/>
      <c r="F81" s="1299"/>
      <c r="G81" s="1704"/>
      <c r="H81" s="22">
        <f>SUM(D82:D93)</f>
        <v>7</v>
      </c>
      <c r="I81" s="22">
        <f>COUNT(D82:D93)*2</f>
        <v>14</v>
      </c>
    </row>
    <row r="82" spans="1:11" ht="105">
      <c r="A82" s="11" t="s">
        <v>1579</v>
      </c>
      <c r="B82" s="275" t="s">
        <v>449</v>
      </c>
      <c r="C82" s="41" t="s">
        <v>4725</v>
      </c>
      <c r="D82" s="477">
        <v>1</v>
      </c>
      <c r="E82" s="15" t="s">
        <v>341</v>
      </c>
      <c r="F82" s="41" t="s">
        <v>6774</v>
      </c>
      <c r="G82" s="245"/>
      <c r="H82" s="22"/>
      <c r="I82" s="22"/>
    </row>
    <row r="83" spans="1:11" ht="30">
      <c r="A83" s="11"/>
      <c r="B83" s="275"/>
      <c r="C83" s="23" t="s">
        <v>2833</v>
      </c>
      <c r="D83" s="477">
        <v>1</v>
      </c>
      <c r="E83" s="15" t="s">
        <v>341</v>
      </c>
      <c r="F83" s="41"/>
      <c r="G83" s="245"/>
      <c r="H83" s="22"/>
      <c r="I83" s="22"/>
    </row>
    <row r="84" spans="1:11" ht="31.5">
      <c r="A84" s="11" t="s">
        <v>1582</v>
      </c>
      <c r="B84" s="45" t="s">
        <v>454</v>
      </c>
      <c r="C84" s="317" t="s">
        <v>4726</v>
      </c>
      <c r="D84" s="477">
        <v>1</v>
      </c>
      <c r="E84" s="15" t="s">
        <v>341</v>
      </c>
      <c r="F84" s="41" t="s">
        <v>4727</v>
      </c>
      <c r="G84" s="245"/>
      <c r="H84" s="22"/>
      <c r="I84" s="22"/>
    </row>
    <row r="85" spans="1:11" ht="30" hidden="1">
      <c r="A85" s="20"/>
      <c r="B85" s="45"/>
      <c r="C85" s="41" t="s">
        <v>4728</v>
      </c>
      <c r="D85" s="477"/>
      <c r="E85" s="15" t="s">
        <v>341</v>
      </c>
      <c r="F85" s="41"/>
      <c r="G85" s="245"/>
      <c r="H85" s="22"/>
      <c r="I85" s="22"/>
      <c r="J85" s="449"/>
      <c r="K85" s="449"/>
    </row>
    <row r="86" spans="1:11" ht="90">
      <c r="A86" s="11" t="s">
        <v>1586</v>
      </c>
      <c r="B86" s="275" t="s">
        <v>459</v>
      </c>
      <c r="C86" s="23" t="s">
        <v>6775</v>
      </c>
      <c r="D86" s="438">
        <v>1</v>
      </c>
      <c r="E86" s="19" t="s">
        <v>341</v>
      </c>
      <c r="F86" s="23" t="s">
        <v>6776</v>
      </c>
      <c r="G86" s="245"/>
      <c r="H86" s="22"/>
      <c r="I86" s="22"/>
    </row>
    <row r="87" spans="1:11" ht="120" hidden="1">
      <c r="A87" s="20"/>
      <c r="B87" s="275"/>
      <c r="C87" s="23" t="s">
        <v>6777</v>
      </c>
      <c r="D87" s="438"/>
      <c r="E87" s="19" t="s">
        <v>341</v>
      </c>
      <c r="F87" s="23" t="s">
        <v>6781</v>
      </c>
      <c r="G87" s="245"/>
      <c r="H87" s="22"/>
      <c r="I87" s="22"/>
      <c r="J87" s="449"/>
      <c r="K87" s="449"/>
    </row>
    <row r="88" spans="1:11" ht="60">
      <c r="A88" s="11"/>
      <c r="B88" s="275"/>
      <c r="C88" s="23" t="s">
        <v>6778</v>
      </c>
      <c r="D88" s="438">
        <v>1</v>
      </c>
      <c r="E88" s="19" t="s">
        <v>341</v>
      </c>
      <c r="F88" s="23" t="s">
        <v>6779</v>
      </c>
      <c r="G88" s="245"/>
      <c r="H88" s="22"/>
      <c r="I88" s="22"/>
    </row>
    <row r="89" spans="1:11" ht="75">
      <c r="A89" s="11"/>
      <c r="B89" s="275"/>
      <c r="C89" s="23" t="s">
        <v>6819</v>
      </c>
      <c r="D89" s="438">
        <v>1</v>
      </c>
      <c r="E89" s="19"/>
      <c r="F89" s="23" t="s">
        <v>6780</v>
      </c>
      <c r="G89" s="245"/>
      <c r="H89" s="22"/>
      <c r="I89" s="22"/>
    </row>
    <row r="90" spans="1:11" ht="47.25">
      <c r="A90" s="11" t="s">
        <v>1601</v>
      </c>
      <c r="B90" s="12" t="s">
        <v>477</v>
      </c>
      <c r="C90" s="23" t="s">
        <v>3758</v>
      </c>
      <c r="D90" s="477">
        <v>1</v>
      </c>
      <c r="E90" s="15" t="s">
        <v>341</v>
      </c>
      <c r="F90" s="41" t="s">
        <v>4729</v>
      </c>
      <c r="G90" s="245"/>
      <c r="H90" s="22"/>
      <c r="I90" s="22"/>
    </row>
    <row r="91" spans="1:11" ht="47.25" hidden="1">
      <c r="A91" s="20" t="s">
        <v>1604</v>
      </c>
      <c r="B91" s="275" t="s">
        <v>481</v>
      </c>
      <c r="C91" s="41" t="s">
        <v>1605</v>
      </c>
      <c r="D91" s="477"/>
      <c r="E91" s="15" t="s">
        <v>341</v>
      </c>
      <c r="F91" s="293"/>
      <c r="G91" s="245"/>
      <c r="H91" s="22"/>
      <c r="I91" s="22"/>
      <c r="J91" s="449"/>
      <c r="K91" s="449"/>
    </row>
    <row r="92" spans="1:11" ht="45" hidden="1">
      <c r="A92" s="20" t="s">
        <v>1607</v>
      </c>
      <c r="B92" s="275" t="s">
        <v>485</v>
      </c>
      <c r="C92" s="41" t="s">
        <v>4730</v>
      </c>
      <c r="D92" s="477"/>
      <c r="E92" s="15" t="s">
        <v>341</v>
      </c>
      <c r="F92" s="41" t="s">
        <v>4731</v>
      </c>
      <c r="G92" s="245"/>
      <c r="H92" s="22"/>
      <c r="I92" s="22"/>
      <c r="J92" s="449"/>
      <c r="K92" s="449"/>
    </row>
    <row r="93" spans="1:11" ht="90" hidden="1">
      <c r="A93" s="20" t="s">
        <v>1610</v>
      </c>
      <c r="B93" s="275" t="s">
        <v>490</v>
      </c>
      <c r="C93" s="41" t="s">
        <v>3133</v>
      </c>
      <c r="D93" s="477"/>
      <c r="E93" s="15" t="s">
        <v>341</v>
      </c>
      <c r="F93" s="41" t="s">
        <v>4732</v>
      </c>
      <c r="G93" s="245"/>
      <c r="H93" s="22"/>
      <c r="I93" s="22"/>
      <c r="J93" s="449"/>
      <c r="K93" s="449"/>
    </row>
    <row r="94" spans="1:11" ht="36" customHeight="1">
      <c r="A94" s="1039" t="s">
        <v>1615</v>
      </c>
      <c r="B94" s="1305" t="s">
        <v>118</v>
      </c>
      <c r="C94" s="1306"/>
      <c r="D94" s="1306"/>
      <c r="E94" s="1306"/>
      <c r="F94" s="1306"/>
      <c r="G94" s="1699"/>
      <c r="H94" s="22">
        <f>SUM(D95:D102)</f>
        <v>3</v>
      </c>
      <c r="I94" s="22">
        <f>COUNT(D95:D102)*2</f>
        <v>6</v>
      </c>
    </row>
    <row r="95" spans="1:11" ht="105" hidden="1">
      <c r="A95" s="20" t="s">
        <v>497</v>
      </c>
      <c r="B95" s="248" t="s">
        <v>498</v>
      </c>
      <c r="C95" s="16" t="s">
        <v>499</v>
      </c>
      <c r="D95" s="435"/>
      <c r="E95" s="21" t="s">
        <v>341</v>
      </c>
      <c r="F95" s="16" t="s">
        <v>500</v>
      </c>
      <c r="G95" s="245"/>
      <c r="H95" s="22"/>
      <c r="I95" s="22"/>
      <c r="J95" s="449"/>
      <c r="K95" s="449"/>
    </row>
    <row r="96" spans="1:11" ht="45" hidden="1">
      <c r="A96" s="20" t="s">
        <v>1617</v>
      </c>
      <c r="B96" s="45" t="s">
        <v>504</v>
      </c>
      <c r="C96" s="202" t="s">
        <v>4734</v>
      </c>
      <c r="D96" s="435"/>
      <c r="E96" s="15" t="s">
        <v>341</v>
      </c>
      <c r="F96" s="41" t="s">
        <v>4733</v>
      </c>
      <c r="G96" s="245"/>
      <c r="H96" s="22"/>
      <c r="I96" s="22"/>
      <c r="J96" s="449"/>
      <c r="K96" s="449"/>
    </row>
    <row r="97" spans="1:11" ht="30" hidden="1">
      <c r="A97" s="20"/>
      <c r="B97" s="276"/>
      <c r="C97" s="202" t="s">
        <v>4734</v>
      </c>
      <c r="D97" s="435"/>
      <c r="E97" s="15" t="s">
        <v>341</v>
      </c>
      <c r="F97" s="41"/>
      <c r="G97" s="245"/>
      <c r="H97" s="22"/>
      <c r="I97" s="22"/>
      <c r="J97" s="449"/>
      <c r="K97" s="449"/>
    </row>
    <row r="98" spans="1:11" ht="45">
      <c r="A98" s="11" t="s">
        <v>1620</v>
      </c>
      <c r="B98" s="135" t="s">
        <v>507</v>
      </c>
      <c r="C98" s="200" t="s">
        <v>6782</v>
      </c>
      <c r="D98" s="435">
        <v>1</v>
      </c>
      <c r="E98" s="15" t="s">
        <v>341</v>
      </c>
      <c r="F98" s="202"/>
      <c r="G98" s="245"/>
      <c r="H98" s="22"/>
      <c r="I98" s="22"/>
    </row>
    <row r="99" spans="1:11" ht="105" hidden="1">
      <c r="A99" s="20"/>
      <c r="B99" s="199"/>
      <c r="C99" s="200" t="s">
        <v>6782</v>
      </c>
      <c r="D99" s="435"/>
      <c r="E99" s="15" t="s">
        <v>341</v>
      </c>
      <c r="F99" s="202" t="s">
        <v>6783</v>
      </c>
      <c r="G99" s="245"/>
      <c r="H99" s="22"/>
      <c r="I99" s="22"/>
      <c r="J99" s="449"/>
      <c r="K99" s="449"/>
    </row>
    <row r="100" spans="1:11" ht="135">
      <c r="A100" s="11"/>
      <c r="B100" s="199"/>
      <c r="C100" s="23" t="s">
        <v>6784</v>
      </c>
      <c r="D100" s="435">
        <v>1</v>
      </c>
      <c r="E100" s="15" t="s">
        <v>377</v>
      </c>
      <c r="F100" s="202" t="s">
        <v>6785</v>
      </c>
      <c r="G100" s="245"/>
      <c r="H100" s="22"/>
      <c r="I100" s="22"/>
    </row>
    <row r="101" spans="1:11" ht="45">
      <c r="A101" s="11"/>
      <c r="B101" s="135"/>
      <c r="C101" s="23" t="s">
        <v>4735</v>
      </c>
      <c r="D101" s="435">
        <v>1</v>
      </c>
      <c r="E101" s="15" t="s">
        <v>341</v>
      </c>
      <c r="F101" s="19"/>
      <c r="G101" s="549"/>
      <c r="H101" s="22"/>
      <c r="I101" s="22"/>
    </row>
    <row r="102" spans="1:11" ht="36" customHeight="1">
      <c r="A102" s="1039" t="s">
        <v>1623</v>
      </c>
      <c r="B102" s="1305" t="s">
        <v>116</v>
      </c>
      <c r="C102" s="1306"/>
      <c r="D102" s="1306"/>
      <c r="E102" s="1306"/>
      <c r="F102" s="1306"/>
      <c r="G102" s="1699"/>
      <c r="H102" s="22">
        <f>SUM(D103:D107)</f>
        <v>4</v>
      </c>
      <c r="I102" s="22">
        <f>COUNT(D103:D107)*2</f>
        <v>8</v>
      </c>
    </row>
    <row r="103" spans="1:11" ht="60">
      <c r="A103" s="11" t="s">
        <v>1624</v>
      </c>
      <c r="B103" s="248" t="s">
        <v>511</v>
      </c>
      <c r="C103" s="202" t="s">
        <v>513</v>
      </c>
      <c r="D103" s="473">
        <v>1</v>
      </c>
      <c r="E103" s="21" t="s">
        <v>379</v>
      </c>
      <c r="F103" s="19"/>
      <c r="G103" s="245"/>
      <c r="H103" s="22"/>
      <c r="I103" s="22"/>
    </row>
    <row r="104" spans="1:11" ht="60" hidden="1">
      <c r="A104" s="20"/>
      <c r="B104" s="277"/>
      <c r="C104" s="202" t="s">
        <v>513</v>
      </c>
      <c r="D104" s="473"/>
      <c r="E104" s="21" t="s">
        <v>341</v>
      </c>
      <c r="F104" s="19"/>
      <c r="G104" s="245"/>
      <c r="H104" s="22"/>
      <c r="I104" s="22"/>
      <c r="J104" s="449"/>
      <c r="K104" s="449"/>
    </row>
    <row r="105" spans="1:11" ht="60">
      <c r="A105" s="11" t="s">
        <v>1626</v>
      </c>
      <c r="B105" s="277" t="s">
        <v>515</v>
      </c>
      <c r="C105" s="202" t="s">
        <v>4736</v>
      </c>
      <c r="D105" s="473">
        <v>1</v>
      </c>
      <c r="E105" s="21" t="s">
        <v>341</v>
      </c>
      <c r="F105" s="19"/>
      <c r="G105" s="245"/>
      <c r="H105" s="22"/>
      <c r="I105" s="22"/>
    </row>
    <row r="106" spans="1:11" ht="75">
      <c r="A106" s="11"/>
      <c r="B106" s="277"/>
      <c r="C106" s="204" t="s">
        <v>517</v>
      </c>
      <c r="D106" s="473">
        <v>1</v>
      </c>
      <c r="E106" s="21" t="s">
        <v>377</v>
      </c>
      <c r="F106" s="19"/>
      <c r="G106" s="245"/>
      <c r="H106" s="22"/>
      <c r="I106" s="22"/>
    </row>
    <row r="107" spans="1:11" ht="63">
      <c r="A107" s="11" t="s">
        <v>1629</v>
      </c>
      <c r="B107" s="248" t="s">
        <v>519</v>
      </c>
      <c r="C107" s="16" t="s">
        <v>520</v>
      </c>
      <c r="D107" s="473">
        <v>1</v>
      </c>
      <c r="E107" s="21" t="s">
        <v>255</v>
      </c>
      <c r="F107" s="19"/>
      <c r="G107" s="245"/>
      <c r="H107" s="22"/>
      <c r="I107" s="22"/>
    </row>
    <row r="108" spans="1:11" ht="36" customHeight="1">
      <c r="A108" s="1039" t="s">
        <v>1631</v>
      </c>
      <c r="B108" s="1298" t="s">
        <v>114</v>
      </c>
      <c r="C108" s="1299"/>
      <c r="D108" s="1299"/>
      <c r="E108" s="1299"/>
      <c r="F108" s="1299"/>
      <c r="G108" s="1704"/>
      <c r="H108" s="22">
        <f>SUM(D109:D115)</f>
        <v>3</v>
      </c>
      <c r="I108" s="22">
        <f>COUNT(D109:D115)*2</f>
        <v>6</v>
      </c>
    </row>
    <row r="109" spans="1:11" ht="45">
      <c r="A109" s="11" t="s">
        <v>1632</v>
      </c>
      <c r="B109" s="198" t="s">
        <v>522</v>
      </c>
      <c r="C109" s="41" t="s">
        <v>4737</v>
      </c>
      <c r="D109" s="477">
        <v>1</v>
      </c>
      <c r="E109" s="15" t="s">
        <v>377</v>
      </c>
      <c r="F109" s="41" t="s">
        <v>4738</v>
      </c>
      <c r="G109" s="245"/>
      <c r="H109" s="22"/>
      <c r="I109" s="22"/>
    </row>
    <row r="110" spans="1:11" ht="47.25">
      <c r="A110" s="11" t="s">
        <v>1643</v>
      </c>
      <c r="B110" s="198" t="s">
        <v>534</v>
      </c>
      <c r="C110" s="41" t="s">
        <v>4739</v>
      </c>
      <c r="D110" s="477">
        <v>1</v>
      </c>
      <c r="E110" s="15" t="s">
        <v>540</v>
      </c>
      <c r="F110" s="41" t="s">
        <v>4740</v>
      </c>
      <c r="G110" s="245"/>
      <c r="H110" s="22"/>
      <c r="I110" s="22"/>
    </row>
    <row r="111" spans="1:11" ht="31.5" hidden="1">
      <c r="A111" s="20" t="s">
        <v>1644</v>
      </c>
      <c r="B111" s="198" t="s">
        <v>537</v>
      </c>
      <c r="C111" s="18" t="s">
        <v>4741</v>
      </c>
      <c r="D111" s="477"/>
      <c r="E111" s="15" t="s">
        <v>540</v>
      </c>
      <c r="F111" s="19"/>
      <c r="G111" s="245"/>
      <c r="H111" s="22"/>
      <c r="I111" s="22"/>
      <c r="J111" s="449"/>
      <c r="K111" s="449"/>
    </row>
    <row r="112" spans="1:11" ht="30" hidden="1">
      <c r="A112" s="20"/>
      <c r="B112" s="198"/>
      <c r="C112" s="23" t="s">
        <v>3990</v>
      </c>
      <c r="D112" s="477"/>
      <c r="E112" s="15" t="s">
        <v>540</v>
      </c>
      <c r="F112" s="19"/>
      <c r="G112" s="245"/>
      <c r="H112" s="22"/>
      <c r="I112" s="22"/>
      <c r="J112" s="449"/>
      <c r="K112" s="449"/>
    </row>
    <row r="113" spans="1:11" ht="15.75" hidden="1">
      <c r="A113" s="20"/>
      <c r="B113" s="198"/>
      <c r="C113" s="23" t="s">
        <v>4249</v>
      </c>
      <c r="D113" s="477"/>
      <c r="E113" s="15" t="s">
        <v>540</v>
      </c>
      <c r="F113" s="19"/>
      <c r="G113" s="245"/>
      <c r="H113" s="22"/>
      <c r="I113" s="22"/>
      <c r="J113" s="449"/>
      <c r="K113" s="449"/>
    </row>
    <row r="114" spans="1:11" ht="36" customHeight="1">
      <c r="A114" s="1039" t="s">
        <v>1649</v>
      </c>
      <c r="B114" s="1305" t="s">
        <v>112</v>
      </c>
      <c r="C114" s="1306"/>
      <c r="D114" s="1306"/>
      <c r="E114" s="1306"/>
      <c r="F114" s="1306"/>
      <c r="G114" s="1699"/>
      <c r="H114" s="22">
        <f>SUM(D115:D118)</f>
        <v>2</v>
      </c>
      <c r="I114" s="22">
        <f>COUNT(D115:D118)*2</f>
        <v>4</v>
      </c>
    </row>
    <row r="115" spans="1:11" ht="45">
      <c r="A115" s="11" t="s">
        <v>1662</v>
      </c>
      <c r="B115" s="198" t="s">
        <v>573</v>
      </c>
      <c r="C115" s="41" t="s">
        <v>4744</v>
      </c>
      <c r="D115" s="477">
        <v>1</v>
      </c>
      <c r="E115" s="15" t="s">
        <v>377</v>
      </c>
      <c r="F115" s="41" t="s">
        <v>4745</v>
      </c>
      <c r="G115" s="245"/>
      <c r="H115" s="22"/>
      <c r="I115" s="22"/>
    </row>
    <row r="116" spans="1:11" ht="75">
      <c r="A116" s="11"/>
      <c r="B116" s="198"/>
      <c r="C116" s="41" t="s">
        <v>4746</v>
      </c>
      <c r="D116" s="477">
        <v>1</v>
      </c>
      <c r="E116" s="15" t="s">
        <v>377</v>
      </c>
      <c r="F116" s="41" t="s">
        <v>6786</v>
      </c>
      <c r="G116" s="245"/>
      <c r="H116" s="22"/>
      <c r="I116" s="22"/>
    </row>
    <row r="117" spans="1:11" ht="47.25" hidden="1">
      <c r="A117" s="20" t="s">
        <v>1665</v>
      </c>
      <c r="B117" s="45" t="s">
        <v>580</v>
      </c>
      <c r="C117" s="23" t="s">
        <v>1667</v>
      </c>
      <c r="D117" s="477"/>
      <c r="E117" s="15" t="s">
        <v>377</v>
      </c>
      <c r="F117" s="19"/>
      <c r="G117" s="245"/>
      <c r="H117" s="22"/>
      <c r="I117" s="22"/>
      <c r="J117" s="449"/>
      <c r="K117" s="449"/>
    </row>
    <row r="118" spans="1:11" ht="36" customHeight="1">
      <c r="A118" s="1039" t="s">
        <v>1669</v>
      </c>
      <c r="B118" s="1305" t="s">
        <v>110</v>
      </c>
      <c r="C118" s="1306"/>
      <c r="D118" s="1306"/>
      <c r="E118" s="1306"/>
      <c r="F118" s="1306"/>
      <c r="G118" s="1699"/>
      <c r="H118" s="22">
        <f>SUM(D119:D132)</f>
        <v>5</v>
      </c>
      <c r="I118" s="22">
        <f>COUNT(D119:D132)*2</f>
        <v>10</v>
      </c>
    </row>
    <row r="119" spans="1:11" ht="63">
      <c r="A119" s="11" t="s">
        <v>1670</v>
      </c>
      <c r="B119" s="198" t="s">
        <v>583</v>
      </c>
      <c r="C119" s="12" t="s">
        <v>584</v>
      </c>
      <c r="D119" s="477">
        <v>1</v>
      </c>
      <c r="E119" s="15" t="s">
        <v>341</v>
      </c>
      <c r="F119" s="41" t="s">
        <v>4747</v>
      </c>
      <c r="G119" s="245"/>
      <c r="H119" s="22"/>
      <c r="I119" s="22"/>
    </row>
    <row r="120" spans="1:11" ht="63">
      <c r="A120" s="11" t="s">
        <v>1687</v>
      </c>
      <c r="B120" s="92" t="s">
        <v>593</v>
      </c>
      <c r="C120" s="92" t="s">
        <v>4748</v>
      </c>
      <c r="D120" s="477">
        <v>1</v>
      </c>
      <c r="E120" s="15" t="s">
        <v>341</v>
      </c>
      <c r="F120" s="41" t="s">
        <v>4749</v>
      </c>
      <c r="G120" s="245"/>
      <c r="H120" s="22"/>
      <c r="I120" s="22"/>
    </row>
    <row r="121" spans="1:11" ht="31.5" hidden="1">
      <c r="A121" s="20"/>
      <c r="B121" s="92"/>
      <c r="C121" s="92" t="s">
        <v>4750</v>
      </c>
      <c r="D121" s="477"/>
      <c r="E121" s="15" t="s">
        <v>341</v>
      </c>
      <c r="F121" s="41" t="s">
        <v>4751</v>
      </c>
      <c r="G121" s="245"/>
      <c r="H121" s="22"/>
      <c r="I121" s="22"/>
      <c r="J121" s="449"/>
      <c r="K121" s="449"/>
    </row>
    <row r="122" spans="1:11" ht="60">
      <c r="A122" s="11"/>
      <c r="B122" s="92"/>
      <c r="C122" s="92" t="s">
        <v>4752</v>
      </c>
      <c r="D122" s="477">
        <v>1</v>
      </c>
      <c r="E122" s="15" t="s">
        <v>341</v>
      </c>
      <c r="F122" s="41" t="s">
        <v>4753</v>
      </c>
      <c r="G122" s="245"/>
      <c r="H122" s="22"/>
      <c r="I122" s="22"/>
    </row>
    <row r="123" spans="1:11" ht="31.5" hidden="1">
      <c r="A123" s="20"/>
      <c r="B123" s="92"/>
      <c r="C123" s="92" t="s">
        <v>4754</v>
      </c>
      <c r="D123" s="477"/>
      <c r="E123" s="15" t="s">
        <v>341</v>
      </c>
      <c r="F123" s="41" t="s">
        <v>4755</v>
      </c>
      <c r="G123" s="245"/>
      <c r="H123" s="22"/>
      <c r="I123" s="22"/>
      <c r="J123" s="449"/>
      <c r="K123" s="449"/>
    </row>
    <row r="124" spans="1:11" ht="31.5" hidden="1">
      <c r="A124" s="20"/>
      <c r="B124" s="92"/>
      <c r="C124" s="92" t="s">
        <v>4756</v>
      </c>
      <c r="D124" s="477"/>
      <c r="E124" s="15" t="s">
        <v>341</v>
      </c>
      <c r="F124" s="41"/>
      <c r="G124" s="245"/>
      <c r="H124" s="22"/>
      <c r="I124" s="22"/>
      <c r="J124" s="449"/>
      <c r="K124" s="449"/>
    </row>
    <row r="125" spans="1:11" ht="120">
      <c r="A125" s="11"/>
      <c r="B125" s="92"/>
      <c r="C125" s="92" t="s">
        <v>4757</v>
      </c>
      <c r="D125" s="477">
        <v>1</v>
      </c>
      <c r="E125" s="15" t="s">
        <v>341</v>
      </c>
      <c r="F125" s="41" t="s">
        <v>6787</v>
      </c>
      <c r="G125" s="245"/>
      <c r="H125" s="22"/>
      <c r="I125" s="22"/>
    </row>
    <row r="126" spans="1:11" ht="45" hidden="1">
      <c r="A126" s="20" t="s">
        <v>605</v>
      </c>
      <c r="B126" s="198" t="s">
        <v>606</v>
      </c>
      <c r="C126" s="12" t="s">
        <v>607</v>
      </c>
      <c r="D126" s="477"/>
      <c r="E126" s="21" t="s">
        <v>341</v>
      </c>
      <c r="F126" s="16" t="s">
        <v>608</v>
      </c>
      <c r="G126" s="245"/>
      <c r="H126" s="22"/>
      <c r="I126" s="22"/>
      <c r="J126" s="449"/>
      <c r="K126" s="449"/>
    </row>
    <row r="127" spans="1:11" ht="47.25">
      <c r="A127" s="11" t="s">
        <v>1696</v>
      </c>
      <c r="B127" s="198" t="s">
        <v>612</v>
      </c>
      <c r="C127" s="41" t="s">
        <v>6788</v>
      </c>
      <c r="D127" s="477">
        <v>1</v>
      </c>
      <c r="E127" s="21" t="s">
        <v>341</v>
      </c>
      <c r="F127" s="41" t="s">
        <v>4758</v>
      </c>
      <c r="G127" s="245"/>
      <c r="H127" s="22"/>
      <c r="I127" s="22"/>
    </row>
    <row r="128" spans="1:11" ht="45" hidden="1">
      <c r="A128" s="20"/>
      <c r="B128" s="198"/>
      <c r="C128" s="41" t="s">
        <v>6788</v>
      </c>
      <c r="D128" s="477"/>
      <c r="E128" s="21" t="s">
        <v>341</v>
      </c>
      <c r="F128" s="41" t="s">
        <v>4758</v>
      </c>
      <c r="G128" s="245"/>
      <c r="H128" s="22"/>
      <c r="I128" s="22"/>
      <c r="J128" s="449"/>
      <c r="K128" s="449"/>
    </row>
    <row r="129" spans="1:11" ht="30" hidden="1">
      <c r="A129" s="20"/>
      <c r="B129" s="92"/>
      <c r="C129" s="41" t="s">
        <v>4573</v>
      </c>
      <c r="D129" s="477"/>
      <c r="E129" s="21" t="s">
        <v>341</v>
      </c>
      <c r="F129" s="41" t="s">
        <v>4759</v>
      </c>
      <c r="G129" s="245"/>
      <c r="H129" s="22"/>
      <c r="I129" s="22"/>
      <c r="J129" s="449"/>
      <c r="K129" s="449"/>
    </row>
    <row r="130" spans="1:11" ht="36" customHeight="1">
      <c r="A130" s="1021" t="s">
        <v>109</v>
      </c>
      <c r="B130" s="1305" t="s">
        <v>6075</v>
      </c>
      <c r="C130" s="1306"/>
      <c r="D130" s="1306"/>
      <c r="E130" s="1306"/>
      <c r="F130" s="1306"/>
      <c r="G130" s="1699"/>
      <c r="H130" s="22">
        <f>SUM(D131:D143)</f>
        <v>4</v>
      </c>
      <c r="I130" s="22">
        <f>COUNT(D131:D143)*2</f>
        <v>8</v>
      </c>
    </row>
    <row r="131" spans="1:11" ht="195" hidden="1">
      <c r="A131" s="76" t="s">
        <v>1700</v>
      </c>
      <c r="B131" s="41" t="s">
        <v>1701</v>
      </c>
      <c r="C131" s="41" t="s">
        <v>1702</v>
      </c>
      <c r="D131" s="441"/>
      <c r="E131" s="19"/>
      <c r="F131" s="41" t="s">
        <v>6076</v>
      </c>
      <c r="G131" s="416"/>
      <c r="H131" s="22"/>
      <c r="I131" s="22"/>
      <c r="J131" s="449"/>
      <c r="K131" s="449"/>
    </row>
    <row r="132" spans="1:11" ht="120" hidden="1">
      <c r="A132" s="76" t="s">
        <v>1704</v>
      </c>
      <c r="B132" s="41" t="s">
        <v>1705</v>
      </c>
      <c r="C132" s="41" t="s">
        <v>1706</v>
      </c>
      <c r="D132" s="439"/>
      <c r="E132" s="19"/>
      <c r="F132" s="41" t="s">
        <v>3194</v>
      </c>
      <c r="G132" s="416"/>
      <c r="H132" s="22"/>
      <c r="I132" s="22"/>
      <c r="J132" s="449"/>
      <c r="K132" s="449"/>
    </row>
    <row r="133" spans="1:11" ht="45">
      <c r="A133" s="11" t="s">
        <v>6093</v>
      </c>
      <c r="B133" s="41" t="s">
        <v>1709</v>
      </c>
      <c r="C133" s="41" t="s">
        <v>4742</v>
      </c>
      <c r="D133" s="477">
        <v>1</v>
      </c>
      <c r="E133" s="15" t="s">
        <v>540</v>
      </c>
      <c r="F133" s="41"/>
      <c r="G133" s="416"/>
      <c r="H133" s="22"/>
      <c r="I133" s="22"/>
    </row>
    <row r="134" spans="1:11" ht="30">
      <c r="A134" s="80"/>
      <c r="B134" s="41"/>
      <c r="C134" s="41" t="s">
        <v>7070</v>
      </c>
      <c r="D134" s="477">
        <v>1</v>
      </c>
      <c r="E134" s="15" t="s">
        <v>540</v>
      </c>
      <c r="F134" s="41"/>
      <c r="G134" s="416"/>
      <c r="H134" s="22"/>
      <c r="I134" s="22"/>
    </row>
    <row r="135" spans="1:11" ht="30" hidden="1">
      <c r="A135" s="145"/>
      <c r="B135" s="41"/>
      <c r="C135" s="23" t="s">
        <v>2895</v>
      </c>
      <c r="D135" s="477"/>
      <c r="E135" s="15" t="s">
        <v>540</v>
      </c>
      <c r="F135" s="41"/>
      <c r="G135" s="416"/>
      <c r="H135" s="22"/>
      <c r="I135" s="22"/>
      <c r="J135" s="449"/>
      <c r="K135" s="449"/>
    </row>
    <row r="136" spans="1:11" ht="150" hidden="1">
      <c r="A136" s="76" t="s">
        <v>3212</v>
      </c>
      <c r="B136" s="41" t="s">
        <v>1717</v>
      </c>
      <c r="C136" s="23" t="s">
        <v>4743</v>
      </c>
      <c r="D136" s="477"/>
      <c r="E136" s="15" t="s">
        <v>540</v>
      </c>
      <c r="F136" s="41" t="s">
        <v>6090</v>
      </c>
      <c r="G136" s="416"/>
      <c r="H136" s="22"/>
      <c r="I136" s="22"/>
      <c r="J136" s="449"/>
      <c r="K136" s="449"/>
    </row>
    <row r="137" spans="1:11" ht="21">
      <c r="A137" s="335"/>
      <c r="B137" s="1685" t="s">
        <v>620</v>
      </c>
      <c r="C137" s="1559"/>
      <c r="D137" s="1559"/>
      <c r="E137" s="1559"/>
      <c r="F137" s="1559"/>
      <c r="G137" s="1705"/>
      <c r="H137" s="22">
        <f>H138+H147+H160+H173+H184+H202+H212+H217+H188+H192+H196+H199</f>
        <v>18</v>
      </c>
      <c r="I137" s="22">
        <f>I138+I147+I160+I173+I184+I202+I212+I217+I188+I192+I196+I199</f>
        <v>36</v>
      </c>
    </row>
    <row r="138" spans="1:11" ht="36" customHeight="1">
      <c r="A138" s="1035" t="s">
        <v>1720</v>
      </c>
      <c r="B138" s="1305" t="s">
        <v>106</v>
      </c>
      <c r="C138" s="1306"/>
      <c r="D138" s="1306"/>
      <c r="E138" s="1306"/>
      <c r="F138" s="1306"/>
      <c r="G138" s="1699"/>
      <c r="H138" s="22">
        <f>SUM(D139:D146)</f>
        <v>3</v>
      </c>
      <c r="I138" s="22">
        <f>COUNT(D139:D146)*2</f>
        <v>6</v>
      </c>
    </row>
    <row r="139" spans="1:11" ht="45">
      <c r="A139" s="11" t="s">
        <v>1721</v>
      </c>
      <c r="B139" s="135" t="s">
        <v>622</v>
      </c>
      <c r="C139" s="16" t="s">
        <v>623</v>
      </c>
      <c r="D139" s="473">
        <v>1</v>
      </c>
      <c r="E139" s="21" t="s">
        <v>540</v>
      </c>
      <c r="F139" s="19"/>
      <c r="G139" s="245"/>
      <c r="H139" s="22"/>
      <c r="I139" s="22"/>
    </row>
    <row r="140" spans="1:11" ht="60">
      <c r="A140" s="11"/>
      <c r="B140" s="135"/>
      <c r="C140" s="18" t="s">
        <v>624</v>
      </c>
      <c r="D140" s="473">
        <v>1</v>
      </c>
      <c r="E140" s="21" t="s">
        <v>540</v>
      </c>
      <c r="F140" s="19"/>
      <c r="G140" s="245"/>
      <c r="H140" s="22"/>
      <c r="I140" s="22"/>
    </row>
    <row r="141" spans="1:11" ht="75" hidden="1">
      <c r="A141" s="20"/>
      <c r="B141" s="135"/>
      <c r="C141" s="23" t="s">
        <v>2932</v>
      </c>
      <c r="D141" s="473"/>
      <c r="E141" s="15" t="s">
        <v>377</v>
      </c>
      <c r="F141" s="19"/>
      <c r="G141" s="245"/>
      <c r="H141" s="22"/>
      <c r="I141" s="22"/>
      <c r="J141" s="449"/>
      <c r="K141" s="449"/>
    </row>
    <row r="142" spans="1:11" ht="45" hidden="1">
      <c r="A142" s="20"/>
      <c r="B142" s="135"/>
      <c r="C142" s="46" t="s">
        <v>625</v>
      </c>
      <c r="D142" s="473"/>
      <c r="E142" s="50" t="s">
        <v>540</v>
      </c>
      <c r="F142" s="263"/>
      <c r="G142" s="245"/>
      <c r="H142" s="22"/>
      <c r="I142" s="22"/>
      <c r="J142" s="449"/>
      <c r="K142" s="449"/>
    </row>
    <row r="143" spans="1:11" ht="60" hidden="1">
      <c r="A143" s="20"/>
      <c r="B143" s="135"/>
      <c r="C143" s="23" t="s">
        <v>2933</v>
      </c>
      <c r="D143" s="473"/>
      <c r="E143" s="21" t="s">
        <v>540</v>
      </c>
      <c r="F143" s="19"/>
      <c r="G143" s="245"/>
      <c r="H143" s="22"/>
      <c r="I143" s="22"/>
      <c r="J143" s="449"/>
      <c r="K143" s="449"/>
    </row>
    <row r="144" spans="1:11" ht="47.25">
      <c r="A144" s="11" t="s">
        <v>1724</v>
      </c>
      <c r="B144" s="92" t="s">
        <v>627</v>
      </c>
      <c r="C144" s="16" t="s">
        <v>628</v>
      </c>
      <c r="D144" s="473">
        <v>1</v>
      </c>
      <c r="E144" s="21" t="s">
        <v>629</v>
      </c>
      <c r="F144" s="19"/>
      <c r="G144" s="245"/>
      <c r="H144" s="22"/>
      <c r="I144" s="22"/>
    </row>
    <row r="145" spans="1:11" ht="75" hidden="1">
      <c r="A145" s="20"/>
      <c r="B145" s="92"/>
      <c r="C145" s="41" t="s">
        <v>2934</v>
      </c>
      <c r="D145" s="473"/>
      <c r="E145" s="21" t="s">
        <v>629</v>
      </c>
      <c r="F145" s="19"/>
      <c r="G145" s="245"/>
      <c r="H145" s="22"/>
      <c r="I145" s="22"/>
      <c r="J145" s="449"/>
      <c r="K145" s="449"/>
    </row>
    <row r="146" spans="1:11" ht="47.25" hidden="1">
      <c r="A146" s="20" t="s">
        <v>1726</v>
      </c>
      <c r="B146" s="92" t="s">
        <v>631</v>
      </c>
      <c r="C146" s="23" t="s">
        <v>4760</v>
      </c>
      <c r="D146" s="473"/>
      <c r="E146" s="21" t="s">
        <v>379</v>
      </c>
      <c r="F146" s="19"/>
      <c r="G146" s="245"/>
      <c r="H146" s="22"/>
      <c r="I146" s="22"/>
      <c r="J146" s="449"/>
      <c r="K146" s="449"/>
    </row>
    <row r="147" spans="1:11" ht="36" customHeight="1">
      <c r="A147" s="1035" t="s">
        <v>1729</v>
      </c>
      <c r="B147" s="1305" t="s">
        <v>104</v>
      </c>
      <c r="C147" s="1306"/>
      <c r="D147" s="1306"/>
      <c r="E147" s="1306"/>
      <c r="F147" s="1306"/>
      <c r="G147" s="1699"/>
      <c r="H147" s="22">
        <f>SUM(D148:D159)</f>
        <v>4</v>
      </c>
      <c r="I147" s="22">
        <f>COUNT(D148:D159)*2</f>
        <v>8</v>
      </c>
    </row>
    <row r="148" spans="1:11" ht="75">
      <c r="A148" s="11" t="s">
        <v>633</v>
      </c>
      <c r="B148" s="92" t="s">
        <v>634</v>
      </c>
      <c r="C148" s="41" t="s">
        <v>6789</v>
      </c>
      <c r="D148" s="435">
        <v>1</v>
      </c>
      <c r="E148" s="21" t="s">
        <v>540</v>
      </c>
      <c r="F148" s="41" t="s">
        <v>636</v>
      </c>
      <c r="G148" s="245"/>
      <c r="H148" s="22"/>
      <c r="I148" s="22"/>
    </row>
    <row r="149" spans="1:11" ht="60" hidden="1">
      <c r="A149" s="20" t="s">
        <v>1731</v>
      </c>
      <c r="B149" s="92" t="s">
        <v>640</v>
      </c>
      <c r="C149" s="101" t="s">
        <v>6790</v>
      </c>
      <c r="D149" s="435"/>
      <c r="E149" s="15" t="s">
        <v>377</v>
      </c>
      <c r="F149" s="19"/>
      <c r="G149" s="245"/>
      <c r="H149" s="22"/>
      <c r="I149" s="22"/>
      <c r="J149" s="449"/>
      <c r="K149" s="449"/>
    </row>
    <row r="150" spans="1:11" ht="75" hidden="1">
      <c r="A150" s="20"/>
      <c r="B150" s="92"/>
      <c r="C150" s="23" t="s">
        <v>6791</v>
      </c>
      <c r="D150" s="435"/>
      <c r="E150" s="15"/>
      <c r="F150" s="23"/>
      <c r="G150" s="240"/>
      <c r="H150" s="22"/>
      <c r="I150" s="22"/>
      <c r="J150" s="449"/>
      <c r="K150" s="449"/>
    </row>
    <row r="151" spans="1:11" ht="60" hidden="1">
      <c r="A151" s="20" t="s">
        <v>1735</v>
      </c>
      <c r="B151" s="92" t="s">
        <v>644</v>
      </c>
      <c r="C151" s="18" t="s">
        <v>6792</v>
      </c>
      <c r="D151" s="435"/>
      <c r="E151" s="21" t="s">
        <v>377</v>
      </c>
      <c r="F151" s="23" t="s">
        <v>6794</v>
      </c>
      <c r="G151" s="245"/>
      <c r="H151" s="22"/>
      <c r="I151" s="22"/>
      <c r="J151" s="449"/>
      <c r="K151" s="449"/>
    </row>
    <row r="152" spans="1:11" ht="30" hidden="1">
      <c r="A152" s="20"/>
      <c r="B152" s="92"/>
      <c r="C152" s="208" t="s">
        <v>6793</v>
      </c>
      <c r="D152" s="435"/>
      <c r="E152" s="15" t="s">
        <v>648</v>
      </c>
      <c r="F152" s="19"/>
      <c r="G152" s="245"/>
      <c r="H152" s="22"/>
      <c r="I152" s="22"/>
      <c r="J152" s="449"/>
      <c r="K152" s="449"/>
    </row>
    <row r="153" spans="1:11" ht="75">
      <c r="A153" s="11" t="s">
        <v>1738</v>
      </c>
      <c r="B153" s="135" t="s">
        <v>650</v>
      </c>
      <c r="C153" s="23" t="s">
        <v>6795</v>
      </c>
      <c r="D153" s="435">
        <v>1</v>
      </c>
      <c r="E153" s="29" t="s">
        <v>540</v>
      </c>
      <c r="F153" s="23" t="s">
        <v>6796</v>
      </c>
      <c r="G153" s="245"/>
      <c r="H153" s="22"/>
      <c r="I153" s="22"/>
    </row>
    <row r="154" spans="1:11" ht="45" hidden="1">
      <c r="A154" s="20"/>
      <c r="B154" s="135"/>
      <c r="C154" s="23" t="s">
        <v>6797</v>
      </c>
      <c r="D154" s="435"/>
      <c r="E154" s="21" t="s">
        <v>653</v>
      </c>
      <c r="F154" s="19"/>
      <c r="G154" s="245"/>
      <c r="H154" s="22"/>
      <c r="I154" s="22"/>
      <c r="J154" s="449"/>
      <c r="K154" s="449"/>
    </row>
    <row r="155" spans="1:11" ht="45" hidden="1">
      <c r="A155" s="20" t="s">
        <v>1743</v>
      </c>
      <c r="B155" s="23" t="s">
        <v>657</v>
      </c>
      <c r="C155" s="16" t="s">
        <v>1744</v>
      </c>
      <c r="D155" s="435"/>
      <c r="E155" s="21" t="s">
        <v>540</v>
      </c>
      <c r="F155" s="19"/>
      <c r="G155" s="245"/>
      <c r="H155" s="22"/>
      <c r="I155" s="22"/>
      <c r="J155" s="449"/>
      <c r="K155" s="449"/>
    </row>
    <row r="156" spans="1:11" ht="30" hidden="1">
      <c r="A156" s="20"/>
      <c r="B156" s="23"/>
      <c r="C156" s="41" t="s">
        <v>4761</v>
      </c>
      <c r="D156" s="435"/>
      <c r="E156" s="21" t="s">
        <v>660</v>
      </c>
      <c r="F156" s="19"/>
      <c r="G156" s="245"/>
      <c r="H156" s="22"/>
      <c r="I156" s="22"/>
      <c r="J156" s="449"/>
      <c r="K156" s="449"/>
    </row>
    <row r="157" spans="1:11" ht="36" customHeight="1">
      <c r="A157" s="1035" t="s">
        <v>1749</v>
      </c>
      <c r="B157" s="1305" t="s">
        <v>102</v>
      </c>
      <c r="C157" s="1306"/>
      <c r="D157" s="1306"/>
      <c r="E157" s="1306"/>
      <c r="F157" s="1306"/>
      <c r="G157" s="1699"/>
      <c r="H157" s="22">
        <f>SUM(D158:D169)</f>
        <v>5</v>
      </c>
      <c r="I157" s="22">
        <f>COUNT(D158:D169)*2</f>
        <v>10</v>
      </c>
    </row>
    <row r="158" spans="1:11" ht="47.25">
      <c r="A158" s="11" t="s">
        <v>1750</v>
      </c>
      <c r="B158" s="92" t="s">
        <v>670</v>
      </c>
      <c r="C158" s="353" t="s">
        <v>4762</v>
      </c>
      <c r="D158" s="473">
        <v>1</v>
      </c>
      <c r="E158" s="21" t="s">
        <v>341</v>
      </c>
      <c r="F158" s="19"/>
      <c r="G158" s="245"/>
      <c r="H158" s="22"/>
      <c r="I158" s="22"/>
    </row>
    <row r="159" spans="1:11" ht="30">
      <c r="A159" s="11"/>
      <c r="B159" s="92"/>
      <c r="C159" s="353" t="s">
        <v>4763</v>
      </c>
      <c r="D159" s="473">
        <v>1</v>
      </c>
      <c r="E159" s="21" t="s">
        <v>341</v>
      </c>
      <c r="F159" s="19"/>
      <c r="G159" s="245"/>
      <c r="H159" s="22"/>
      <c r="I159" s="22"/>
    </row>
    <row r="160" spans="1:11" ht="31.5">
      <c r="A160" s="11" t="s">
        <v>1753</v>
      </c>
      <c r="B160" s="92" t="s">
        <v>675</v>
      </c>
      <c r="C160" s="101" t="s">
        <v>4764</v>
      </c>
      <c r="D160" s="473">
        <v>1</v>
      </c>
      <c r="E160" s="21" t="s">
        <v>341</v>
      </c>
      <c r="F160" s="41"/>
      <c r="G160" s="245"/>
      <c r="H160" s="22"/>
      <c r="I160" s="22"/>
    </row>
    <row r="161" spans="1:11" ht="60">
      <c r="A161" s="11"/>
      <c r="B161" s="92"/>
      <c r="C161" s="41" t="s">
        <v>4765</v>
      </c>
      <c r="D161" s="473">
        <v>1</v>
      </c>
      <c r="E161" s="21" t="s">
        <v>660</v>
      </c>
      <c r="F161" s="41"/>
      <c r="G161" s="245"/>
      <c r="H161" s="22"/>
      <c r="I161" s="22"/>
    </row>
    <row r="162" spans="1:11" ht="105" hidden="1">
      <c r="A162" s="20" t="s">
        <v>677</v>
      </c>
      <c r="B162" s="92" t="s">
        <v>678</v>
      </c>
      <c r="C162" s="34" t="s">
        <v>4766</v>
      </c>
      <c r="D162" s="473"/>
      <c r="E162" s="21" t="s">
        <v>660</v>
      </c>
      <c r="F162" s="19"/>
      <c r="G162" s="245"/>
      <c r="H162" s="22"/>
      <c r="I162" s="22"/>
      <c r="J162" s="449"/>
      <c r="K162" s="449"/>
    </row>
    <row r="163" spans="1:11" ht="45" hidden="1">
      <c r="A163" s="20"/>
      <c r="B163" s="92"/>
      <c r="C163" s="34" t="s">
        <v>4767</v>
      </c>
      <c r="D163" s="473"/>
      <c r="E163" s="21" t="s">
        <v>341</v>
      </c>
      <c r="F163" s="19"/>
      <c r="G163" s="245"/>
      <c r="H163" s="22"/>
      <c r="I163" s="22"/>
      <c r="J163" s="449"/>
      <c r="K163" s="449"/>
    </row>
    <row r="164" spans="1:11" ht="60">
      <c r="A164" s="11"/>
      <c r="B164" s="92"/>
      <c r="C164" s="41" t="s">
        <v>4768</v>
      </c>
      <c r="D164" s="473">
        <v>1</v>
      </c>
      <c r="E164" s="21" t="s">
        <v>341</v>
      </c>
      <c r="F164" s="23" t="s">
        <v>6800</v>
      </c>
      <c r="G164" s="245"/>
      <c r="H164" s="22"/>
      <c r="I164" s="22"/>
    </row>
    <row r="165" spans="1:11" ht="45" hidden="1">
      <c r="A165" s="20"/>
      <c r="B165" s="92"/>
      <c r="C165" s="41" t="s">
        <v>6799</v>
      </c>
      <c r="D165" s="473"/>
      <c r="E165" s="21" t="s">
        <v>341</v>
      </c>
      <c r="F165" s="23" t="s">
        <v>6798</v>
      </c>
      <c r="G165" s="245"/>
      <c r="H165" s="22"/>
      <c r="I165" s="22"/>
      <c r="J165" s="449"/>
      <c r="K165" s="449"/>
    </row>
    <row r="166" spans="1:11" ht="90" hidden="1">
      <c r="A166" s="20"/>
      <c r="B166" s="92"/>
      <c r="C166" s="16" t="s">
        <v>4769</v>
      </c>
      <c r="D166" s="473"/>
      <c r="E166" s="15" t="s">
        <v>540</v>
      </c>
      <c r="F166" s="16" t="s">
        <v>681</v>
      </c>
      <c r="G166" s="245"/>
      <c r="H166" s="22"/>
      <c r="I166" s="22"/>
      <c r="J166" s="449"/>
      <c r="K166" s="449"/>
    </row>
    <row r="167" spans="1:11" ht="90" hidden="1">
      <c r="A167" s="20"/>
      <c r="B167" s="92"/>
      <c r="C167" s="16" t="s">
        <v>4770</v>
      </c>
      <c r="D167" s="473"/>
      <c r="E167" s="15" t="s">
        <v>540</v>
      </c>
      <c r="F167" s="16" t="s">
        <v>681</v>
      </c>
      <c r="G167" s="245"/>
      <c r="H167" s="22"/>
      <c r="I167" s="22"/>
      <c r="J167" s="449"/>
      <c r="K167" s="449"/>
    </row>
    <row r="168" spans="1:11" ht="45" hidden="1">
      <c r="A168" s="20" t="s">
        <v>688</v>
      </c>
      <c r="B168" s="136" t="s">
        <v>689</v>
      </c>
      <c r="C168" s="16" t="s">
        <v>2460</v>
      </c>
      <c r="D168" s="473"/>
      <c r="E168" s="21" t="s">
        <v>420</v>
      </c>
      <c r="F168" s="19"/>
      <c r="G168" s="245"/>
      <c r="H168" s="22"/>
      <c r="I168" s="22"/>
      <c r="J168" s="449"/>
      <c r="K168" s="449"/>
    </row>
    <row r="169" spans="1:11" ht="36" customHeight="1">
      <c r="A169" s="1035" t="s">
        <v>1761</v>
      </c>
      <c r="B169" s="1298" t="s">
        <v>100</v>
      </c>
      <c r="C169" s="1299"/>
      <c r="D169" s="1299"/>
      <c r="E169" s="1299"/>
      <c r="F169" s="1299"/>
      <c r="G169" s="1704"/>
      <c r="H169" s="22">
        <f>SUM(D170:D179)</f>
        <v>5</v>
      </c>
      <c r="I169" s="22">
        <f>COUNT(D170:D179)*2</f>
        <v>10</v>
      </c>
    </row>
    <row r="170" spans="1:11" ht="45">
      <c r="A170" s="11" t="s">
        <v>691</v>
      </c>
      <c r="B170" s="42" t="s">
        <v>692</v>
      </c>
      <c r="C170" s="41" t="s">
        <v>693</v>
      </c>
      <c r="D170" s="473">
        <v>1</v>
      </c>
      <c r="E170" s="21" t="s">
        <v>341</v>
      </c>
      <c r="F170" s="19"/>
      <c r="G170" s="245"/>
      <c r="H170" s="22"/>
      <c r="I170" s="22"/>
    </row>
    <row r="171" spans="1:11" ht="30" hidden="1">
      <c r="A171" s="20"/>
      <c r="B171" s="42"/>
      <c r="C171" s="41" t="s">
        <v>694</v>
      </c>
      <c r="D171" s="473"/>
      <c r="E171" s="21" t="s">
        <v>341</v>
      </c>
      <c r="F171" s="19"/>
      <c r="G171" s="245"/>
      <c r="H171" s="22"/>
      <c r="I171" s="22"/>
      <c r="J171" s="449"/>
      <c r="K171" s="449"/>
    </row>
    <row r="172" spans="1:11" ht="45">
      <c r="A172" s="11" t="s">
        <v>1765</v>
      </c>
      <c r="B172" s="12" t="s">
        <v>696</v>
      </c>
      <c r="C172" s="41" t="s">
        <v>697</v>
      </c>
      <c r="D172" s="473">
        <v>1</v>
      </c>
      <c r="E172" s="21" t="s">
        <v>341</v>
      </c>
      <c r="F172" s="41" t="s">
        <v>698</v>
      </c>
      <c r="G172" s="245"/>
      <c r="H172" s="22"/>
      <c r="I172" s="22"/>
    </row>
    <row r="173" spans="1:11" ht="30">
      <c r="A173" s="11"/>
      <c r="B173" s="12"/>
      <c r="C173" s="16" t="s">
        <v>699</v>
      </c>
      <c r="D173" s="473">
        <v>1</v>
      </c>
      <c r="E173" s="21" t="s">
        <v>341</v>
      </c>
      <c r="F173" s="16"/>
      <c r="G173" s="245"/>
      <c r="H173" s="22"/>
      <c r="I173" s="22"/>
    </row>
    <row r="174" spans="1:11" ht="45">
      <c r="A174" s="11"/>
      <c r="B174" s="12"/>
      <c r="C174" s="23" t="s">
        <v>700</v>
      </c>
      <c r="D174" s="473">
        <v>1</v>
      </c>
      <c r="E174" s="21" t="s">
        <v>341</v>
      </c>
      <c r="F174" s="16"/>
      <c r="G174" s="245"/>
      <c r="H174" s="22"/>
      <c r="I174" s="22"/>
    </row>
    <row r="175" spans="1:11" ht="45" hidden="1">
      <c r="A175" s="20" t="s">
        <v>1768</v>
      </c>
      <c r="B175" s="12" t="s">
        <v>702</v>
      </c>
      <c r="C175" s="71" t="s">
        <v>703</v>
      </c>
      <c r="D175" s="473"/>
      <c r="E175" s="21" t="s">
        <v>341</v>
      </c>
      <c r="F175" s="19"/>
      <c r="G175" s="245"/>
      <c r="H175" s="22"/>
      <c r="I175" s="22"/>
      <c r="J175" s="449"/>
      <c r="K175" s="449"/>
    </row>
    <row r="176" spans="1:11" ht="30" hidden="1">
      <c r="A176" s="20"/>
      <c r="B176" s="12"/>
      <c r="C176" s="41" t="s">
        <v>704</v>
      </c>
      <c r="D176" s="473"/>
      <c r="E176" s="21" t="s">
        <v>341</v>
      </c>
      <c r="F176" s="19"/>
      <c r="G176" s="245"/>
      <c r="H176" s="22"/>
      <c r="I176" s="22"/>
      <c r="J176" s="449"/>
      <c r="K176" s="449"/>
    </row>
    <row r="177" spans="1:11" ht="31.5">
      <c r="A177" s="11" t="s">
        <v>1773</v>
      </c>
      <c r="B177" s="12" t="s">
        <v>710</v>
      </c>
      <c r="C177" s="41" t="s">
        <v>4771</v>
      </c>
      <c r="D177" s="473">
        <v>1</v>
      </c>
      <c r="E177" s="21" t="s">
        <v>341</v>
      </c>
      <c r="F177" s="19"/>
      <c r="G177" s="245"/>
      <c r="H177" s="22"/>
      <c r="I177" s="22"/>
    </row>
    <row r="178" spans="1:11" ht="47.25" hidden="1">
      <c r="A178" s="20" t="s">
        <v>712</v>
      </c>
      <c r="B178" s="12" t="s">
        <v>713</v>
      </c>
      <c r="C178" s="18" t="s">
        <v>714</v>
      </c>
      <c r="D178" s="473"/>
      <c r="E178" s="21" t="s">
        <v>341</v>
      </c>
      <c r="F178" s="19"/>
      <c r="G178" s="245"/>
      <c r="H178" s="22"/>
      <c r="I178" s="22"/>
      <c r="J178" s="449"/>
      <c r="K178" s="449"/>
    </row>
    <row r="179" spans="1:11" ht="36" customHeight="1">
      <c r="A179" s="1039" t="s">
        <v>1777</v>
      </c>
      <c r="B179" s="1298" t="s">
        <v>98</v>
      </c>
      <c r="C179" s="1299"/>
      <c r="D179" s="1299"/>
      <c r="E179" s="1299"/>
      <c r="F179" s="1299"/>
      <c r="G179" s="1704"/>
      <c r="H179" s="22">
        <f>SUM(D180:D182)</f>
        <v>2</v>
      </c>
      <c r="I179" s="22">
        <f>COUNT(D180:D182)*2</f>
        <v>4</v>
      </c>
    </row>
    <row r="180" spans="1:11" ht="47.25">
      <c r="A180" s="11" t="s">
        <v>1778</v>
      </c>
      <c r="B180" s="12" t="s">
        <v>716</v>
      </c>
      <c r="C180" s="16" t="s">
        <v>717</v>
      </c>
      <c r="D180" s="473">
        <v>1</v>
      </c>
      <c r="E180" s="21" t="s">
        <v>379</v>
      </c>
      <c r="F180" s="19"/>
      <c r="G180" s="245"/>
      <c r="H180" s="22"/>
      <c r="I180" s="22"/>
    </row>
    <row r="181" spans="1:11" ht="47.25">
      <c r="A181" s="11" t="s">
        <v>1781</v>
      </c>
      <c r="B181" s="12" t="s">
        <v>719</v>
      </c>
      <c r="C181" s="204" t="s">
        <v>4772</v>
      </c>
      <c r="D181" s="473">
        <v>1</v>
      </c>
      <c r="E181" s="21" t="s">
        <v>379</v>
      </c>
      <c r="F181" s="19"/>
      <c r="G181" s="245"/>
      <c r="H181" s="22"/>
      <c r="I181" s="22"/>
    </row>
    <row r="182" spans="1:11" ht="36" customHeight="1">
      <c r="A182" s="1035" t="s">
        <v>1791</v>
      </c>
      <c r="B182" s="1305" t="s">
        <v>88</v>
      </c>
      <c r="C182" s="1306"/>
      <c r="D182" s="1306"/>
      <c r="E182" s="1306"/>
      <c r="F182" s="1306"/>
      <c r="G182" s="1699"/>
      <c r="H182" s="22">
        <f>SUM(D183:D191)</f>
        <v>2</v>
      </c>
      <c r="I182" s="22">
        <f>COUNT(D183:D191)*2</f>
        <v>4</v>
      </c>
    </row>
    <row r="183" spans="1:11" ht="47.25">
      <c r="A183" s="11" t="s">
        <v>1793</v>
      </c>
      <c r="B183" s="92" t="s">
        <v>750</v>
      </c>
      <c r="C183" s="41" t="s">
        <v>4773</v>
      </c>
      <c r="D183" s="473">
        <v>1</v>
      </c>
      <c r="E183" s="21" t="s">
        <v>648</v>
      </c>
      <c r="F183" s="19"/>
      <c r="G183" s="245"/>
      <c r="H183" s="22"/>
      <c r="I183" s="22"/>
    </row>
    <row r="184" spans="1:11" ht="30" hidden="1">
      <c r="A184" s="20"/>
      <c r="B184" s="92"/>
      <c r="C184" s="41" t="s">
        <v>4774</v>
      </c>
      <c r="D184" s="473"/>
      <c r="E184" s="21" t="s">
        <v>648</v>
      </c>
      <c r="F184" s="19"/>
      <c r="G184" s="245"/>
      <c r="H184" s="22"/>
      <c r="I184" s="22"/>
      <c r="J184" s="449"/>
      <c r="K184" s="449"/>
    </row>
    <row r="185" spans="1:11" ht="60" hidden="1">
      <c r="A185" s="20"/>
      <c r="B185" s="92"/>
      <c r="C185" s="41" t="s">
        <v>4775</v>
      </c>
      <c r="D185" s="473"/>
      <c r="E185" s="21" t="s">
        <v>648</v>
      </c>
      <c r="F185" s="19"/>
      <c r="G185" s="245"/>
      <c r="H185" s="22"/>
      <c r="I185" s="22"/>
      <c r="J185" s="449"/>
      <c r="K185" s="449"/>
    </row>
    <row r="186" spans="1:11" ht="30">
      <c r="A186" s="11"/>
      <c r="B186" s="92"/>
      <c r="C186" s="41" t="s">
        <v>4776</v>
      </c>
      <c r="D186" s="473">
        <v>1</v>
      </c>
      <c r="E186" s="21" t="s">
        <v>648</v>
      </c>
      <c r="F186" s="19"/>
      <c r="G186" s="245"/>
      <c r="H186" s="22"/>
      <c r="I186" s="22"/>
    </row>
    <row r="187" spans="1:11" ht="60" hidden="1">
      <c r="A187" s="20"/>
      <c r="B187" s="92"/>
      <c r="C187" s="194" t="s">
        <v>4777</v>
      </c>
      <c r="D187" s="473"/>
      <c r="E187" s="27" t="s">
        <v>341</v>
      </c>
      <c r="F187" s="105"/>
      <c r="G187" s="245"/>
      <c r="H187" s="22"/>
      <c r="I187" s="22"/>
      <c r="J187" s="449"/>
      <c r="K187" s="449"/>
    </row>
    <row r="188" spans="1:11" ht="47.25" hidden="1">
      <c r="A188" s="20" t="s">
        <v>1795</v>
      </c>
      <c r="B188" s="135" t="s">
        <v>755</v>
      </c>
      <c r="C188" s="41" t="s">
        <v>4778</v>
      </c>
      <c r="D188" s="473"/>
      <c r="E188" s="21" t="s">
        <v>648</v>
      </c>
      <c r="F188" s="19"/>
      <c r="G188" s="245"/>
      <c r="H188" s="22"/>
      <c r="I188" s="22"/>
      <c r="J188" s="449"/>
      <c r="K188" s="449"/>
    </row>
    <row r="189" spans="1:11" ht="75" hidden="1">
      <c r="A189" s="20"/>
      <c r="B189" s="135"/>
      <c r="C189" s="41" t="s">
        <v>4779</v>
      </c>
      <c r="D189" s="473"/>
      <c r="E189" s="15" t="s">
        <v>648</v>
      </c>
      <c r="F189" s="41" t="s">
        <v>4780</v>
      </c>
      <c r="G189" s="245"/>
      <c r="H189" s="22"/>
      <c r="I189" s="22"/>
      <c r="J189" s="449"/>
      <c r="K189" s="449"/>
    </row>
    <row r="190" spans="1:11" ht="45" hidden="1">
      <c r="A190" s="20"/>
      <c r="B190" s="135"/>
      <c r="C190" s="41" t="s">
        <v>4781</v>
      </c>
      <c r="D190" s="473"/>
      <c r="E190" s="15" t="s">
        <v>648</v>
      </c>
      <c r="F190" s="41"/>
      <c r="G190" s="245"/>
      <c r="H190" s="22"/>
      <c r="I190" s="22"/>
      <c r="J190" s="449"/>
      <c r="K190" s="449"/>
    </row>
    <row r="191" spans="1:11" ht="36" customHeight="1">
      <c r="A191" s="1035" t="s">
        <v>1796</v>
      </c>
      <c r="B191" s="1305" t="s">
        <v>86</v>
      </c>
      <c r="C191" s="1306"/>
      <c r="D191" s="1306"/>
      <c r="E191" s="1306"/>
      <c r="F191" s="1306"/>
      <c r="G191" s="1699"/>
      <c r="H191" s="22">
        <f>SUM(D192:D195)</f>
        <v>1</v>
      </c>
      <c r="I191" s="22">
        <f>COUNT(D192:D195)*2</f>
        <v>2</v>
      </c>
    </row>
    <row r="192" spans="1:11" ht="47.25" hidden="1">
      <c r="A192" s="20" t="s">
        <v>1798</v>
      </c>
      <c r="B192" s="92" t="s">
        <v>758</v>
      </c>
      <c r="C192" s="92" t="s">
        <v>4591</v>
      </c>
      <c r="D192" s="502"/>
      <c r="E192" s="21" t="s">
        <v>420</v>
      </c>
      <c r="F192" s="19"/>
      <c r="G192" s="245"/>
      <c r="H192" s="22"/>
      <c r="I192" s="22"/>
      <c r="J192" s="449"/>
      <c r="K192" s="449"/>
    </row>
    <row r="193" spans="1:11" ht="75" hidden="1">
      <c r="A193" s="20" t="s">
        <v>1799</v>
      </c>
      <c r="B193" s="92" t="s">
        <v>761</v>
      </c>
      <c r="C193" s="16" t="s">
        <v>762</v>
      </c>
      <c r="D193" s="502"/>
      <c r="E193" s="21" t="s">
        <v>653</v>
      </c>
      <c r="F193" s="16" t="s">
        <v>763</v>
      </c>
      <c r="G193" s="245"/>
      <c r="H193" s="22"/>
      <c r="I193" s="22"/>
      <c r="J193" s="449"/>
      <c r="K193" s="449"/>
    </row>
    <row r="194" spans="1:11" ht="30" hidden="1">
      <c r="A194" s="20"/>
      <c r="B194" s="92"/>
      <c r="C194" s="16" t="s">
        <v>764</v>
      </c>
      <c r="D194" s="502"/>
      <c r="E194" s="21" t="s">
        <v>420</v>
      </c>
      <c r="F194" s="21"/>
      <c r="G194" s="245"/>
      <c r="H194" s="22"/>
      <c r="I194" s="22"/>
      <c r="J194" s="449"/>
      <c r="K194" s="449"/>
    </row>
    <row r="195" spans="1:11" ht="63">
      <c r="A195" s="11" t="s">
        <v>1803</v>
      </c>
      <c r="B195" s="92" t="s">
        <v>766</v>
      </c>
      <c r="C195" s="41" t="s">
        <v>4299</v>
      </c>
      <c r="D195" s="502">
        <v>1</v>
      </c>
      <c r="E195" s="21" t="s">
        <v>341</v>
      </c>
      <c r="F195" s="19"/>
      <c r="G195" s="245"/>
      <c r="H195" s="22"/>
      <c r="I195" s="22"/>
    </row>
    <row r="196" spans="1:11" ht="18.75" hidden="1">
      <c r="A196" s="294" t="s">
        <v>85</v>
      </c>
      <c r="B196" s="1366" t="s">
        <v>84</v>
      </c>
      <c r="C196" s="1458"/>
      <c r="D196" s="1458"/>
      <c r="E196" s="1458"/>
      <c r="F196" s="1458"/>
      <c r="G196" s="1702"/>
      <c r="H196" s="22">
        <f>SUM(D197:D198)</f>
        <v>0</v>
      </c>
      <c r="I196" s="22">
        <f>COUNT(D197:D198)*2</f>
        <v>0</v>
      </c>
      <c r="J196" s="449"/>
      <c r="K196" s="449"/>
    </row>
    <row r="197" spans="1:11" ht="105" hidden="1">
      <c r="A197" s="20" t="s">
        <v>768</v>
      </c>
      <c r="B197" s="204" t="s">
        <v>769</v>
      </c>
      <c r="C197" s="41" t="s">
        <v>770</v>
      </c>
      <c r="D197" s="473"/>
      <c r="E197" s="21" t="s">
        <v>540</v>
      </c>
      <c r="F197" s="23" t="s">
        <v>4782</v>
      </c>
      <c r="G197" s="245"/>
      <c r="H197" s="22"/>
      <c r="I197" s="22"/>
      <c r="J197" s="449"/>
      <c r="K197" s="449"/>
    </row>
    <row r="198" spans="1:11" ht="21">
      <c r="A198" s="80"/>
      <c r="B198" s="1450" t="s">
        <v>774</v>
      </c>
      <c r="C198" s="1452"/>
      <c r="D198" s="1452"/>
      <c r="E198" s="1452"/>
      <c r="F198" s="1452"/>
      <c r="G198" s="1703"/>
      <c r="H198" s="22">
        <f>H199+H208+H219+H231+H248+H255+H213+H205+H222+H225+H240+H244+H277+H288+H292+H297+H302+H309+H321+H328+H339+H346+H352</f>
        <v>20</v>
      </c>
      <c r="I198" s="22">
        <f>I199+I208+I219+I231+I248+I255+I205+I213+I222+I225+I240+I244+I277+I288+I292+I297+I302+I309+I321+I328+I339+I346+I352</f>
        <v>40</v>
      </c>
    </row>
    <row r="199" spans="1:11" ht="36" customHeight="1">
      <c r="A199" s="1035" t="s">
        <v>1805</v>
      </c>
      <c r="B199" s="1298" t="s">
        <v>82</v>
      </c>
      <c r="C199" s="1299"/>
      <c r="D199" s="1299"/>
      <c r="E199" s="1299"/>
      <c r="F199" s="1299"/>
      <c r="G199" s="1704"/>
      <c r="H199" s="22">
        <f>SUM(D200:D204)</f>
        <v>3</v>
      </c>
      <c r="I199" s="22">
        <f>COUNT(D200:D204)*2</f>
        <v>6</v>
      </c>
    </row>
    <row r="200" spans="1:11" ht="45">
      <c r="A200" s="11" t="s">
        <v>1806</v>
      </c>
      <c r="B200" s="12" t="s">
        <v>776</v>
      </c>
      <c r="C200" s="16" t="s">
        <v>4783</v>
      </c>
      <c r="D200" s="473">
        <v>1</v>
      </c>
      <c r="E200" s="21" t="s">
        <v>648</v>
      </c>
      <c r="F200" s="4"/>
      <c r="G200" s="245"/>
      <c r="H200" s="22"/>
      <c r="I200" s="22"/>
    </row>
    <row r="201" spans="1:11" ht="60">
      <c r="A201" s="11"/>
      <c r="B201" s="12"/>
      <c r="C201" s="16" t="s">
        <v>4784</v>
      </c>
      <c r="D201" s="473">
        <v>1</v>
      </c>
      <c r="E201" s="21" t="s">
        <v>648</v>
      </c>
      <c r="F201" s="16" t="s">
        <v>2480</v>
      </c>
      <c r="G201" s="245"/>
      <c r="H201" s="22"/>
      <c r="I201" s="22"/>
    </row>
    <row r="202" spans="1:11" ht="36" customHeight="1">
      <c r="A202" s="1035" t="s">
        <v>1831</v>
      </c>
      <c r="B202" s="1305" t="s">
        <v>78</v>
      </c>
      <c r="C202" s="1306"/>
      <c r="D202" s="1306"/>
      <c r="E202" s="1306"/>
      <c r="F202" s="1306"/>
      <c r="G202" s="1699"/>
      <c r="H202" s="22">
        <f>SUM(D203:D206)</f>
        <v>1</v>
      </c>
      <c r="I202" s="22">
        <f>COUNT(D203:D206)*2</f>
        <v>2</v>
      </c>
    </row>
    <row r="203" spans="1:11" ht="63">
      <c r="A203" s="11" t="s">
        <v>1833</v>
      </c>
      <c r="B203" s="92" t="s">
        <v>807</v>
      </c>
      <c r="C203" s="92" t="s">
        <v>4785</v>
      </c>
      <c r="D203" s="473">
        <v>1</v>
      </c>
      <c r="E203" s="18" t="s">
        <v>540</v>
      </c>
      <c r="F203" s="19"/>
      <c r="G203" s="245"/>
      <c r="H203" s="22"/>
      <c r="I203" s="22"/>
    </row>
    <row r="204" spans="1:11" ht="63" hidden="1">
      <c r="A204" s="20" t="s">
        <v>1839</v>
      </c>
      <c r="B204" s="23" t="s">
        <v>812</v>
      </c>
      <c r="C204" s="92" t="s">
        <v>4786</v>
      </c>
      <c r="D204" s="473"/>
      <c r="E204" s="18" t="s">
        <v>653</v>
      </c>
      <c r="F204" s="19"/>
      <c r="G204" s="245"/>
      <c r="H204" s="22"/>
      <c r="I204" s="22"/>
      <c r="J204" s="449"/>
      <c r="K204" s="449"/>
    </row>
    <row r="205" spans="1:11" ht="36" customHeight="1">
      <c r="A205" s="1035" t="s">
        <v>1868</v>
      </c>
      <c r="B205" s="1298" t="s">
        <v>74</v>
      </c>
      <c r="C205" s="1299"/>
      <c r="D205" s="1299"/>
      <c r="E205" s="1299"/>
      <c r="F205" s="1299"/>
      <c r="G205" s="1704"/>
      <c r="H205" s="22">
        <f>SUM(D206:D207)</f>
        <v>1</v>
      </c>
      <c r="I205" s="22">
        <f>COUNT(D206:D207)*2</f>
        <v>2</v>
      </c>
    </row>
    <row r="206" spans="1:11" ht="60" hidden="1">
      <c r="A206" s="20" t="s">
        <v>1870</v>
      </c>
      <c r="B206" s="16" t="s">
        <v>854</v>
      </c>
      <c r="C206" s="23" t="s">
        <v>6801</v>
      </c>
      <c r="D206" s="438"/>
      <c r="E206" s="21" t="s">
        <v>540</v>
      </c>
      <c r="F206" s="23" t="s">
        <v>6802</v>
      </c>
      <c r="G206" s="263"/>
      <c r="H206" s="22"/>
      <c r="I206" s="22"/>
      <c r="J206" s="449"/>
      <c r="K206" s="449"/>
    </row>
    <row r="207" spans="1:11" ht="120">
      <c r="A207" s="11" t="s">
        <v>1872</v>
      </c>
      <c r="B207" s="16" t="s">
        <v>858</v>
      </c>
      <c r="C207" s="101" t="s">
        <v>4787</v>
      </c>
      <c r="D207" s="473">
        <v>1</v>
      </c>
      <c r="E207" s="21" t="s">
        <v>1812</v>
      </c>
      <c r="F207" s="23" t="s">
        <v>4788</v>
      </c>
      <c r="G207" s="263"/>
      <c r="H207" s="22"/>
      <c r="I207" s="22"/>
    </row>
    <row r="208" spans="1:11" ht="36" customHeight="1">
      <c r="A208" s="1035" t="s">
        <v>1900</v>
      </c>
      <c r="B208" s="1305" t="s">
        <v>68</v>
      </c>
      <c r="C208" s="1306"/>
      <c r="D208" s="1306"/>
      <c r="E208" s="1306"/>
      <c r="F208" s="1306"/>
      <c r="G208" s="1699"/>
      <c r="H208" s="22">
        <f>SUM(D209:D216)</f>
        <v>2</v>
      </c>
      <c r="I208" s="22">
        <f>COUNT(D209:D216)*2</f>
        <v>4</v>
      </c>
    </row>
    <row r="209" spans="1:11" ht="45">
      <c r="A209" s="11" t="s">
        <v>1913</v>
      </c>
      <c r="B209" s="12" t="s">
        <v>913</v>
      </c>
      <c r="C209" s="41" t="s">
        <v>3832</v>
      </c>
      <c r="D209" s="473">
        <v>1</v>
      </c>
      <c r="E209" s="21" t="s">
        <v>369</v>
      </c>
      <c r="F209" s="23" t="s">
        <v>4597</v>
      </c>
      <c r="G209" s="245"/>
      <c r="H209" s="22"/>
      <c r="I209" s="22"/>
    </row>
    <row r="210" spans="1:11" ht="31.5" hidden="1">
      <c r="A210" s="20" t="s">
        <v>1916</v>
      </c>
      <c r="B210" s="12" t="s">
        <v>917</v>
      </c>
      <c r="C210" s="23" t="s">
        <v>4789</v>
      </c>
      <c r="D210" s="473"/>
      <c r="E210" s="21" t="s">
        <v>648</v>
      </c>
      <c r="F210" s="19"/>
      <c r="G210" s="245"/>
      <c r="H210" s="22"/>
      <c r="I210" s="22"/>
      <c r="J210" s="449"/>
      <c r="K210" s="449"/>
    </row>
    <row r="211" spans="1:11" ht="30" hidden="1">
      <c r="A211" s="20"/>
      <c r="B211" s="12"/>
      <c r="C211" s="23" t="s">
        <v>4790</v>
      </c>
      <c r="D211" s="473"/>
      <c r="E211" s="21" t="s">
        <v>648</v>
      </c>
      <c r="F211" s="19"/>
      <c r="G211" s="245"/>
      <c r="H211" s="22"/>
      <c r="I211" s="22"/>
      <c r="J211" s="449"/>
      <c r="K211" s="449"/>
    </row>
    <row r="212" spans="1:11" ht="47.25" hidden="1">
      <c r="A212" s="20" t="s">
        <v>1920</v>
      </c>
      <c r="B212" s="12" t="s">
        <v>922</v>
      </c>
      <c r="C212" s="23" t="s">
        <v>4791</v>
      </c>
      <c r="D212" s="473"/>
      <c r="E212" s="21" t="s">
        <v>341</v>
      </c>
      <c r="F212" s="19"/>
      <c r="G212" s="245"/>
      <c r="H212" s="22"/>
      <c r="I212" s="22"/>
      <c r="J212" s="449"/>
      <c r="K212" s="449"/>
    </row>
    <row r="213" spans="1:11" ht="36" customHeight="1">
      <c r="A213" s="1035" t="s">
        <v>2513</v>
      </c>
      <c r="B213" s="1298" t="s">
        <v>62</v>
      </c>
      <c r="C213" s="1299"/>
      <c r="D213" s="1299"/>
      <c r="E213" s="1299"/>
      <c r="F213" s="1299"/>
      <c r="G213" s="1704"/>
      <c r="H213" s="22">
        <f>SUM(D214:D219)</f>
        <v>2</v>
      </c>
      <c r="I213" s="22">
        <f>COUNT(D214:D219)*2</f>
        <v>4</v>
      </c>
    </row>
    <row r="214" spans="1:11" ht="31.5" hidden="1">
      <c r="A214" s="20" t="s">
        <v>2514</v>
      </c>
      <c r="B214" s="12" t="s">
        <v>962</v>
      </c>
      <c r="C214" s="16" t="s">
        <v>968</v>
      </c>
      <c r="D214" s="473"/>
      <c r="E214" s="29" t="s">
        <v>540</v>
      </c>
      <c r="F214" s="19"/>
      <c r="G214" s="245"/>
      <c r="H214" s="22"/>
      <c r="I214" s="22"/>
      <c r="J214" s="449"/>
      <c r="K214" s="449"/>
    </row>
    <row r="215" spans="1:11" ht="30" hidden="1">
      <c r="A215" s="20"/>
      <c r="B215" s="12"/>
      <c r="C215" s="16" t="s">
        <v>967</v>
      </c>
      <c r="D215" s="473"/>
      <c r="E215" s="21" t="s">
        <v>540</v>
      </c>
      <c r="F215" s="19"/>
      <c r="G215" s="245"/>
      <c r="H215" s="22"/>
      <c r="I215" s="22"/>
      <c r="J215" s="449"/>
      <c r="K215" s="449"/>
    </row>
    <row r="216" spans="1:11" ht="75">
      <c r="A216" s="11" t="s">
        <v>1933</v>
      </c>
      <c r="B216" s="12" t="s">
        <v>981</v>
      </c>
      <c r="C216" s="23" t="s">
        <v>4792</v>
      </c>
      <c r="D216" s="473">
        <v>1</v>
      </c>
      <c r="E216" s="21" t="s">
        <v>540</v>
      </c>
      <c r="F216" s="23" t="s">
        <v>4793</v>
      </c>
      <c r="G216" s="245"/>
      <c r="H216" s="22"/>
      <c r="I216" s="22"/>
    </row>
    <row r="217" spans="1:11" ht="36" customHeight="1">
      <c r="A217" s="1035" t="s">
        <v>1934</v>
      </c>
      <c r="B217" s="1305" t="s">
        <v>60</v>
      </c>
      <c r="C217" s="1306"/>
      <c r="D217" s="1306"/>
      <c r="E217" s="1306"/>
      <c r="F217" s="1306"/>
      <c r="G217" s="1699"/>
      <c r="H217" s="22">
        <f>SUM(D218:D238)</f>
        <v>7</v>
      </c>
      <c r="I217" s="22">
        <f>COUNT(D218:D238)*2</f>
        <v>14</v>
      </c>
    </row>
    <row r="218" spans="1:11" ht="165">
      <c r="A218" s="11" t="s">
        <v>1935</v>
      </c>
      <c r="B218" s="92" t="s">
        <v>990</v>
      </c>
      <c r="C218" s="23" t="s">
        <v>4794</v>
      </c>
      <c r="D218" s="473">
        <v>1</v>
      </c>
      <c r="E218" s="21" t="s">
        <v>369</v>
      </c>
      <c r="F218" s="23" t="s">
        <v>4795</v>
      </c>
      <c r="G218" s="245"/>
      <c r="H218" s="22"/>
      <c r="I218" s="22"/>
    </row>
    <row r="219" spans="1:11" ht="45" hidden="1">
      <c r="A219" s="20"/>
      <c r="B219" s="92"/>
      <c r="C219" s="23" t="s">
        <v>6804</v>
      </c>
      <c r="D219" s="473"/>
      <c r="E219" s="21" t="s">
        <v>653</v>
      </c>
      <c r="F219" s="46"/>
      <c r="G219" s="245"/>
      <c r="H219" s="22"/>
      <c r="I219" s="22"/>
      <c r="J219" s="449"/>
      <c r="K219" s="449"/>
    </row>
    <row r="220" spans="1:11" ht="45">
      <c r="A220" s="11"/>
      <c r="B220" s="92"/>
      <c r="C220" s="23" t="s">
        <v>7071</v>
      </c>
      <c r="D220" s="473">
        <v>1</v>
      </c>
      <c r="E220" s="21" t="s">
        <v>653</v>
      </c>
      <c r="F220" s="23"/>
      <c r="G220" s="245"/>
      <c r="H220" s="22"/>
      <c r="I220" s="22"/>
    </row>
    <row r="221" spans="1:11" ht="60" hidden="1">
      <c r="A221" s="20"/>
      <c r="B221" s="92"/>
      <c r="C221" s="23" t="s">
        <v>6803</v>
      </c>
      <c r="D221" s="473"/>
      <c r="E221" s="21" t="s">
        <v>653</v>
      </c>
      <c r="F221" s="23"/>
      <c r="G221" s="245"/>
      <c r="H221" s="22"/>
      <c r="I221" s="22"/>
      <c r="J221" s="449"/>
      <c r="K221" s="449"/>
    </row>
    <row r="222" spans="1:11" ht="45" hidden="1">
      <c r="A222" s="20"/>
      <c r="B222" s="92"/>
      <c r="C222" s="23" t="s">
        <v>4796</v>
      </c>
      <c r="D222" s="473"/>
      <c r="E222" s="21" t="s">
        <v>653</v>
      </c>
      <c r="F222" s="23"/>
      <c r="G222" s="245"/>
      <c r="H222" s="22"/>
      <c r="I222" s="22"/>
      <c r="J222" s="449"/>
      <c r="K222" s="449"/>
    </row>
    <row r="223" spans="1:11" ht="45" hidden="1">
      <c r="A223" s="20"/>
      <c r="B223" s="92"/>
      <c r="C223" s="23" t="s">
        <v>4797</v>
      </c>
      <c r="D223" s="473"/>
      <c r="E223" s="21" t="s">
        <v>369</v>
      </c>
      <c r="F223" s="23"/>
      <c r="G223" s="245"/>
      <c r="H223" s="22"/>
      <c r="I223" s="22"/>
      <c r="J223" s="449"/>
      <c r="K223" s="449"/>
    </row>
    <row r="224" spans="1:11" ht="30" hidden="1">
      <c r="A224" s="20"/>
      <c r="B224" s="92"/>
      <c r="C224" s="23" t="s">
        <v>4798</v>
      </c>
      <c r="D224" s="473"/>
      <c r="E224" s="21" t="s">
        <v>653</v>
      </c>
      <c r="F224" s="23"/>
      <c r="G224" s="245"/>
      <c r="H224" s="22"/>
      <c r="I224" s="22"/>
      <c r="J224" s="449"/>
      <c r="K224" s="449"/>
    </row>
    <row r="225" spans="1:11" ht="30" hidden="1">
      <c r="A225" s="20"/>
      <c r="B225" s="92"/>
      <c r="C225" s="23" t="s">
        <v>4799</v>
      </c>
      <c r="D225" s="473"/>
      <c r="E225" s="21" t="s">
        <v>653</v>
      </c>
      <c r="F225" s="23"/>
      <c r="G225" s="245"/>
      <c r="H225" s="22"/>
      <c r="I225" s="22"/>
      <c r="J225" s="449"/>
      <c r="K225" s="449"/>
    </row>
    <row r="226" spans="1:11" ht="60" hidden="1">
      <c r="A226" s="20"/>
      <c r="B226" s="92"/>
      <c r="C226" s="23" t="s">
        <v>4800</v>
      </c>
      <c r="D226" s="473"/>
      <c r="E226" s="21" t="s">
        <v>653</v>
      </c>
      <c r="F226" s="23"/>
      <c r="G226" s="245"/>
      <c r="H226" s="22"/>
      <c r="I226" s="22"/>
      <c r="J226" s="449"/>
      <c r="K226" s="449"/>
    </row>
    <row r="227" spans="1:11" ht="75">
      <c r="A227" s="11" t="s">
        <v>992</v>
      </c>
      <c r="B227" s="92" t="s">
        <v>993</v>
      </c>
      <c r="C227" s="23" t="s">
        <v>7072</v>
      </c>
      <c r="D227" s="473">
        <v>1</v>
      </c>
      <c r="E227" s="21" t="s">
        <v>377</v>
      </c>
      <c r="F227" s="19"/>
      <c r="G227" s="245"/>
      <c r="H227" s="22"/>
      <c r="I227" s="22"/>
    </row>
    <row r="228" spans="1:11" ht="75" hidden="1">
      <c r="A228" s="20"/>
      <c r="B228" s="92"/>
      <c r="C228" s="23" t="s">
        <v>4801</v>
      </c>
      <c r="D228" s="473"/>
      <c r="E228" s="21" t="s">
        <v>377</v>
      </c>
      <c r="F228" s="19"/>
      <c r="G228" s="245"/>
      <c r="H228" s="22"/>
      <c r="I228" s="22"/>
      <c r="J228" s="449"/>
      <c r="K228" s="449"/>
    </row>
    <row r="229" spans="1:11" ht="60">
      <c r="A229" s="11"/>
      <c r="B229" s="92"/>
      <c r="C229" s="23" t="s">
        <v>7073</v>
      </c>
      <c r="D229" s="473">
        <v>1</v>
      </c>
      <c r="E229" s="21" t="s">
        <v>653</v>
      </c>
      <c r="F229" s="19"/>
      <c r="G229" s="245"/>
      <c r="H229" s="22"/>
      <c r="I229" s="22"/>
    </row>
    <row r="230" spans="1:11" ht="30" hidden="1">
      <c r="A230" s="20"/>
      <c r="B230" s="92"/>
      <c r="C230" s="360" t="s">
        <v>4802</v>
      </c>
      <c r="D230" s="473"/>
      <c r="E230" s="21" t="s">
        <v>653</v>
      </c>
      <c r="F230" s="19"/>
      <c r="G230" s="245"/>
      <c r="H230" s="22"/>
      <c r="I230" s="22"/>
      <c r="J230" s="449"/>
      <c r="K230" s="449"/>
    </row>
    <row r="231" spans="1:11" ht="60" hidden="1">
      <c r="A231" s="20"/>
      <c r="B231" s="92"/>
      <c r="C231" s="23" t="s">
        <v>4803</v>
      </c>
      <c r="D231" s="473"/>
      <c r="E231" s="21" t="s">
        <v>377</v>
      </c>
      <c r="F231" s="19"/>
      <c r="G231" s="245"/>
      <c r="H231" s="22"/>
      <c r="I231" s="22"/>
      <c r="J231" s="449"/>
      <c r="K231" s="449"/>
    </row>
    <row r="232" spans="1:11" ht="30" hidden="1">
      <c r="A232" s="20"/>
      <c r="B232" s="92"/>
      <c r="C232" s="23" t="s">
        <v>4804</v>
      </c>
      <c r="D232" s="473"/>
      <c r="E232" s="21" t="s">
        <v>377</v>
      </c>
      <c r="F232" s="19"/>
      <c r="G232" s="245"/>
      <c r="H232" s="22"/>
      <c r="I232" s="22"/>
      <c r="J232" s="449"/>
      <c r="K232" s="449"/>
    </row>
    <row r="233" spans="1:11" ht="60" hidden="1">
      <c r="A233" s="20"/>
      <c r="B233" s="92"/>
      <c r="C233" s="23" t="s">
        <v>4805</v>
      </c>
      <c r="D233" s="473"/>
      <c r="E233" s="21" t="s">
        <v>653</v>
      </c>
      <c r="F233" s="19"/>
      <c r="G233" s="245"/>
      <c r="H233" s="22"/>
      <c r="I233" s="22"/>
      <c r="J233" s="449"/>
      <c r="K233" s="449"/>
    </row>
    <row r="234" spans="1:11" ht="45">
      <c r="A234" s="11" t="s">
        <v>1936</v>
      </c>
      <c r="B234" s="92" t="s">
        <v>995</v>
      </c>
      <c r="C234" s="23" t="s">
        <v>7074</v>
      </c>
      <c r="D234" s="473">
        <v>1</v>
      </c>
      <c r="E234" s="21" t="s">
        <v>369</v>
      </c>
      <c r="F234" s="19"/>
      <c r="G234" s="245"/>
      <c r="H234" s="22"/>
      <c r="I234" s="22"/>
    </row>
    <row r="235" spans="1:11" ht="60">
      <c r="A235" s="11"/>
      <c r="B235" s="92"/>
      <c r="C235" s="23" t="s">
        <v>7075</v>
      </c>
      <c r="D235" s="473">
        <v>1</v>
      </c>
      <c r="E235" s="21" t="s">
        <v>653</v>
      </c>
      <c r="F235" s="19"/>
      <c r="G235" s="245"/>
      <c r="H235" s="22"/>
      <c r="I235" s="22"/>
    </row>
    <row r="236" spans="1:11" ht="30" hidden="1">
      <c r="A236" s="20"/>
      <c r="B236" s="92"/>
      <c r="C236" s="23" t="s">
        <v>4806</v>
      </c>
      <c r="D236" s="473"/>
      <c r="E236" s="21" t="s">
        <v>369</v>
      </c>
      <c r="F236" s="19"/>
      <c r="G236" s="245"/>
      <c r="H236" s="22"/>
      <c r="I236" s="22"/>
      <c r="J236" s="449"/>
      <c r="K236" s="449"/>
    </row>
    <row r="237" spans="1:11" ht="30">
      <c r="A237" s="11"/>
      <c r="B237" s="92"/>
      <c r="C237" s="23" t="s">
        <v>4807</v>
      </c>
      <c r="D237" s="473">
        <v>1</v>
      </c>
      <c r="E237" s="21" t="s">
        <v>369</v>
      </c>
      <c r="F237" s="19"/>
      <c r="G237" s="245"/>
      <c r="H237" s="22"/>
      <c r="I237" s="22"/>
    </row>
    <row r="238" spans="1:11" ht="45" hidden="1">
      <c r="A238" s="20"/>
      <c r="B238" s="92"/>
      <c r="C238" s="23" t="s">
        <v>4808</v>
      </c>
      <c r="D238" s="473"/>
      <c r="E238" s="21" t="s">
        <v>653</v>
      </c>
      <c r="F238" s="19"/>
      <c r="G238" s="245"/>
      <c r="H238" s="22"/>
      <c r="I238" s="22"/>
      <c r="J238" s="449"/>
      <c r="K238" s="449"/>
    </row>
    <row r="239" spans="1:11" ht="21">
      <c r="A239" s="255"/>
      <c r="B239" s="1450" t="s">
        <v>1136</v>
      </c>
      <c r="C239" s="1452"/>
      <c r="D239" s="1452"/>
      <c r="E239" s="1452"/>
      <c r="F239" s="1452"/>
      <c r="G239" s="1703"/>
      <c r="H239" s="22">
        <f>H240+H248+H257+H261+H265+H276</f>
        <v>2</v>
      </c>
      <c r="I239" s="22">
        <f>I240+I248+I257+I261+I265+I276</f>
        <v>4</v>
      </c>
    </row>
    <row r="240" spans="1:11" ht="18.75" hidden="1">
      <c r="A240" s="294" t="s">
        <v>2080</v>
      </c>
      <c r="B240" s="1366" t="s">
        <v>36</v>
      </c>
      <c r="C240" s="1458"/>
      <c r="D240" s="1458"/>
      <c r="E240" s="1458"/>
      <c r="F240" s="1458"/>
      <c r="G240" s="1702"/>
      <c r="H240" s="22">
        <f>SUM(D241:D247)</f>
        <v>2</v>
      </c>
      <c r="I240" s="22">
        <f>COUNT(D241:D247)*2</f>
        <v>4</v>
      </c>
      <c r="J240" s="449"/>
      <c r="K240" s="449"/>
    </row>
    <row r="241" spans="1:11" ht="31.5" hidden="1">
      <c r="A241" s="67" t="s">
        <v>2088</v>
      </c>
      <c r="B241" s="92" t="s">
        <v>1146</v>
      </c>
      <c r="C241" s="16" t="s">
        <v>1147</v>
      </c>
      <c r="D241" s="482"/>
      <c r="E241" s="15" t="s">
        <v>540</v>
      </c>
      <c r="F241" s="18" t="s">
        <v>2549</v>
      </c>
      <c r="G241" s="550"/>
      <c r="H241" s="22"/>
      <c r="I241" s="22"/>
      <c r="J241" s="449"/>
      <c r="K241" s="449"/>
    </row>
    <row r="242" spans="1:11" ht="30" hidden="1">
      <c r="A242" s="67"/>
      <c r="B242" s="92"/>
      <c r="C242" s="16" t="s">
        <v>1149</v>
      </c>
      <c r="D242" s="482"/>
      <c r="E242" s="15" t="s">
        <v>540</v>
      </c>
      <c r="F242" s="15"/>
      <c r="G242" s="550"/>
      <c r="H242" s="22"/>
      <c r="I242" s="22"/>
      <c r="J242" s="449"/>
      <c r="K242" s="449"/>
    </row>
    <row r="243" spans="1:11" ht="60" hidden="1">
      <c r="A243" s="67" t="s">
        <v>2092</v>
      </c>
      <c r="B243" s="92" t="s">
        <v>4809</v>
      </c>
      <c r="C243" s="212" t="s">
        <v>1152</v>
      </c>
      <c r="D243" s="482"/>
      <c r="E243" s="15" t="s">
        <v>540</v>
      </c>
      <c r="F243" s="23" t="s">
        <v>1153</v>
      </c>
      <c r="G243" s="550"/>
      <c r="H243" s="22"/>
      <c r="I243" s="22"/>
      <c r="J243" s="449"/>
      <c r="K243" s="449"/>
    </row>
    <row r="244" spans="1:11" ht="36" customHeight="1">
      <c r="A244" s="1035" t="s">
        <v>2095</v>
      </c>
      <c r="B244" s="1305" t="s">
        <v>34</v>
      </c>
      <c r="C244" s="1306"/>
      <c r="D244" s="1306"/>
      <c r="E244" s="1306"/>
      <c r="F244" s="1306"/>
      <c r="G244" s="1699"/>
      <c r="H244" s="22">
        <f>SUM(D245:D252)</f>
        <v>4</v>
      </c>
      <c r="I244" s="22">
        <f>COUNT(D245:D252)*2</f>
        <v>8</v>
      </c>
    </row>
    <row r="245" spans="1:11" ht="60">
      <c r="A245" s="157" t="s">
        <v>2097</v>
      </c>
      <c r="B245" s="92" t="s">
        <v>1158</v>
      </c>
      <c r="C245" s="16" t="s">
        <v>6901</v>
      </c>
      <c r="D245" s="477">
        <v>1</v>
      </c>
      <c r="E245" s="15" t="s">
        <v>341</v>
      </c>
      <c r="F245" s="41" t="s">
        <v>7076</v>
      </c>
      <c r="G245" s="550"/>
      <c r="H245" s="22"/>
      <c r="I245" s="22"/>
    </row>
    <row r="246" spans="1:11" ht="45" hidden="1">
      <c r="A246" s="67"/>
      <c r="B246" s="92"/>
      <c r="C246" s="16" t="s">
        <v>1161</v>
      </c>
      <c r="D246" s="477"/>
      <c r="E246" s="15" t="s">
        <v>379</v>
      </c>
      <c r="F246" s="41" t="s">
        <v>1162</v>
      </c>
      <c r="G246" s="550"/>
      <c r="H246" s="22"/>
      <c r="I246" s="22"/>
      <c r="J246" s="449"/>
      <c r="K246" s="449"/>
    </row>
    <row r="247" spans="1:11" ht="60">
      <c r="A247" s="157"/>
      <c r="B247" s="92"/>
      <c r="C247" s="16" t="s">
        <v>1163</v>
      </c>
      <c r="D247" s="477">
        <v>1</v>
      </c>
      <c r="E247" s="15" t="s">
        <v>379</v>
      </c>
      <c r="F247" s="41" t="s">
        <v>1164</v>
      </c>
      <c r="G247" s="550"/>
      <c r="H247" s="22"/>
      <c r="I247" s="22"/>
    </row>
    <row r="248" spans="1:11" ht="45">
      <c r="A248" s="157"/>
      <c r="B248" s="92"/>
      <c r="C248" s="16" t="s">
        <v>2550</v>
      </c>
      <c r="D248" s="477">
        <v>1</v>
      </c>
      <c r="E248" s="15" t="s">
        <v>379</v>
      </c>
      <c r="F248" s="41" t="s">
        <v>1166</v>
      </c>
      <c r="G248" s="550"/>
      <c r="H248" s="22"/>
      <c r="I248" s="22"/>
    </row>
    <row r="249" spans="1:11" ht="75">
      <c r="A249" s="157"/>
      <c r="B249" s="92"/>
      <c r="C249" s="16" t="s">
        <v>1167</v>
      </c>
      <c r="D249" s="477">
        <v>1</v>
      </c>
      <c r="E249" s="15" t="s">
        <v>341</v>
      </c>
      <c r="F249" s="41" t="s">
        <v>1168</v>
      </c>
      <c r="G249" s="550"/>
      <c r="H249" s="22"/>
      <c r="I249" s="22"/>
    </row>
    <row r="250" spans="1:11" ht="31.5" hidden="1">
      <c r="A250" s="67" t="s">
        <v>2103</v>
      </c>
      <c r="B250" s="92" t="s">
        <v>1170</v>
      </c>
      <c r="C250" s="16" t="s">
        <v>1171</v>
      </c>
      <c r="D250" s="477"/>
      <c r="E250" s="15" t="s">
        <v>271</v>
      </c>
      <c r="F250" s="41" t="s">
        <v>1172</v>
      </c>
      <c r="G250" s="550"/>
      <c r="H250" s="22"/>
      <c r="I250" s="22"/>
      <c r="J250" s="449"/>
      <c r="K250" s="449"/>
    </row>
    <row r="251" spans="1:11" ht="30" hidden="1">
      <c r="A251" s="67"/>
      <c r="B251" s="92"/>
      <c r="C251" s="16" t="s">
        <v>1173</v>
      </c>
      <c r="D251" s="477"/>
      <c r="E251" s="15" t="s">
        <v>420</v>
      </c>
      <c r="F251" s="15"/>
      <c r="G251" s="550"/>
      <c r="H251" s="22"/>
      <c r="I251" s="22"/>
      <c r="J251" s="449"/>
      <c r="K251" s="449"/>
    </row>
    <row r="252" spans="1:11" ht="18.75" hidden="1">
      <c r="A252" s="306" t="s">
        <v>2113</v>
      </c>
      <c r="B252" s="1632" t="s">
        <v>32</v>
      </c>
      <c r="C252" s="1596"/>
      <c r="D252" s="1596"/>
      <c r="E252" s="1596"/>
      <c r="F252" s="1596"/>
      <c r="G252" s="1706"/>
      <c r="H252" s="22">
        <f>SUM(D253:D255)</f>
        <v>0</v>
      </c>
      <c r="I252" s="22">
        <f>COUNT(D253:D255)*2</f>
        <v>0</v>
      </c>
      <c r="J252" s="449"/>
      <c r="K252" s="449"/>
    </row>
    <row r="253" spans="1:11" ht="47.25" hidden="1">
      <c r="A253" s="67" t="s">
        <v>2115</v>
      </c>
      <c r="B253" s="165" t="s">
        <v>1180</v>
      </c>
      <c r="C253" s="23" t="s">
        <v>1181</v>
      </c>
      <c r="D253" s="477"/>
      <c r="E253" s="15" t="s">
        <v>379</v>
      </c>
      <c r="F253" s="584"/>
      <c r="G253" s="550"/>
      <c r="H253" s="22"/>
      <c r="I253" s="22"/>
      <c r="J253" s="449"/>
      <c r="K253" s="449"/>
    </row>
    <row r="254" spans="1:11" ht="15.75" hidden="1">
      <c r="A254" s="67"/>
      <c r="B254" s="165"/>
      <c r="C254" s="23" t="s">
        <v>1182</v>
      </c>
      <c r="D254" s="477"/>
      <c r="E254" s="15" t="s">
        <v>379</v>
      </c>
      <c r="F254" s="584"/>
      <c r="G254" s="550"/>
      <c r="H254" s="22"/>
      <c r="I254" s="22"/>
      <c r="J254" s="449"/>
      <c r="K254" s="449"/>
    </row>
    <row r="255" spans="1:11" ht="31.5" hidden="1">
      <c r="A255" s="67" t="s">
        <v>2126</v>
      </c>
      <c r="B255" s="92" t="s">
        <v>1185</v>
      </c>
      <c r="C255" s="23" t="s">
        <v>4624</v>
      </c>
      <c r="D255" s="477"/>
      <c r="E255" s="15" t="s">
        <v>379</v>
      </c>
      <c r="F255" s="584"/>
      <c r="G255" s="550"/>
      <c r="H255" s="22"/>
      <c r="I255" s="22"/>
      <c r="J255" s="449"/>
      <c r="K255" s="449"/>
    </row>
    <row r="256" spans="1:11" ht="36" customHeight="1">
      <c r="A256" s="1035" t="s">
        <v>2129</v>
      </c>
      <c r="B256" s="1305" t="s">
        <v>30</v>
      </c>
      <c r="C256" s="1306"/>
      <c r="D256" s="1306"/>
      <c r="E256" s="1306"/>
      <c r="F256" s="1306"/>
      <c r="G256" s="1699"/>
      <c r="H256" s="22">
        <f>SUM(D257:D259)</f>
        <v>1</v>
      </c>
      <c r="I256" s="22">
        <f>COUNT(D257:D259)*2</f>
        <v>2</v>
      </c>
    </row>
    <row r="257" spans="1:11" ht="90">
      <c r="A257" s="157" t="s">
        <v>2131</v>
      </c>
      <c r="B257" s="34" t="s">
        <v>1189</v>
      </c>
      <c r="C257" s="23" t="s">
        <v>1190</v>
      </c>
      <c r="D257" s="477">
        <v>1</v>
      </c>
      <c r="E257" s="15" t="s">
        <v>271</v>
      </c>
      <c r="F257" s="41" t="s">
        <v>4810</v>
      </c>
      <c r="G257" s="550"/>
      <c r="H257" s="22"/>
      <c r="I257" s="22"/>
    </row>
    <row r="258" spans="1:11" ht="30" hidden="1">
      <c r="A258" s="67"/>
      <c r="B258" s="34"/>
      <c r="C258" s="251" t="s">
        <v>1200</v>
      </c>
      <c r="D258" s="477"/>
      <c r="E258" s="15" t="s">
        <v>271</v>
      </c>
      <c r="F258" s="41"/>
      <c r="G258" s="550"/>
      <c r="H258" s="22"/>
      <c r="I258" s="22"/>
      <c r="J258" s="449"/>
      <c r="K258" s="449"/>
    </row>
    <row r="259" spans="1:11" ht="18.75" hidden="1">
      <c r="A259" s="305" t="s">
        <v>2145</v>
      </c>
      <c r="B259" s="1366" t="s">
        <v>28</v>
      </c>
      <c r="C259" s="1458"/>
      <c r="D259" s="1458"/>
      <c r="E259" s="1458"/>
      <c r="F259" s="1458"/>
      <c r="G259" s="1702"/>
      <c r="H259" s="22">
        <f>SUM(D260:D269)</f>
        <v>1</v>
      </c>
      <c r="I259" s="22">
        <f>COUNT(D260:D269)*2</f>
        <v>2</v>
      </c>
      <c r="J259" s="449"/>
      <c r="K259" s="449"/>
    </row>
    <row r="260" spans="1:11" ht="45" hidden="1">
      <c r="A260" s="67" t="s">
        <v>2148</v>
      </c>
      <c r="B260" s="34" t="s">
        <v>1214</v>
      </c>
      <c r="C260" s="16" t="s">
        <v>1215</v>
      </c>
      <c r="D260" s="482"/>
      <c r="E260" s="15" t="s">
        <v>379</v>
      </c>
      <c r="F260" s="18" t="s">
        <v>1216</v>
      </c>
      <c r="G260" s="550"/>
      <c r="H260" s="22"/>
      <c r="I260" s="22"/>
      <c r="J260" s="449"/>
      <c r="K260" s="449"/>
    </row>
    <row r="261" spans="1:11" ht="45" hidden="1">
      <c r="A261" s="67"/>
      <c r="B261" s="34"/>
      <c r="C261" s="16" t="s">
        <v>1217</v>
      </c>
      <c r="D261" s="482"/>
      <c r="E261" s="15" t="s">
        <v>379</v>
      </c>
      <c r="F261" s="18" t="s">
        <v>2558</v>
      </c>
      <c r="G261" s="550"/>
      <c r="H261" s="22"/>
      <c r="I261" s="22"/>
      <c r="J261" s="449"/>
      <c r="K261" s="449"/>
    </row>
    <row r="262" spans="1:11" ht="45" hidden="1">
      <c r="A262" s="67" t="s">
        <v>2152</v>
      </c>
      <c r="B262" s="34" t="s">
        <v>1220</v>
      </c>
      <c r="C262" s="16" t="s">
        <v>1221</v>
      </c>
      <c r="D262" s="482"/>
      <c r="E262" s="15" t="s">
        <v>540</v>
      </c>
      <c r="F262" s="15"/>
      <c r="G262" s="550"/>
      <c r="H262" s="22"/>
      <c r="I262" s="22"/>
      <c r="J262" s="449"/>
      <c r="K262" s="449"/>
    </row>
    <row r="263" spans="1:11" ht="30" hidden="1">
      <c r="A263" s="67"/>
      <c r="B263" s="34"/>
      <c r="C263" s="16" t="s">
        <v>2156</v>
      </c>
      <c r="D263" s="482"/>
      <c r="E263" s="15" t="s">
        <v>540</v>
      </c>
      <c r="F263" s="15"/>
      <c r="G263" s="550"/>
      <c r="H263" s="22"/>
      <c r="I263" s="22"/>
      <c r="J263" s="449"/>
      <c r="K263" s="449"/>
    </row>
    <row r="264" spans="1:11" ht="45" hidden="1">
      <c r="A264" s="67"/>
      <c r="B264" s="34"/>
      <c r="C264" s="23" t="s">
        <v>1223</v>
      </c>
      <c r="D264" s="482"/>
      <c r="E264" s="15" t="s">
        <v>540</v>
      </c>
      <c r="F264" s="15"/>
      <c r="G264" s="550"/>
      <c r="H264" s="22"/>
      <c r="I264" s="22"/>
      <c r="J264" s="449"/>
      <c r="K264" s="449"/>
    </row>
    <row r="265" spans="1:11" ht="45" hidden="1">
      <c r="A265" s="67"/>
      <c r="B265" s="34"/>
      <c r="C265" s="16" t="s">
        <v>1224</v>
      </c>
      <c r="D265" s="482"/>
      <c r="E265" s="15" t="s">
        <v>379</v>
      </c>
      <c r="F265" s="18" t="s">
        <v>1225</v>
      </c>
      <c r="G265" s="550"/>
      <c r="H265" s="22"/>
      <c r="I265" s="22"/>
      <c r="J265" s="449"/>
      <c r="K265" s="449"/>
    </row>
    <row r="266" spans="1:11" ht="75" hidden="1">
      <c r="A266" s="67"/>
      <c r="B266" s="34"/>
      <c r="C266" s="16" t="s">
        <v>1226</v>
      </c>
      <c r="D266" s="482"/>
      <c r="E266" s="15" t="s">
        <v>379</v>
      </c>
      <c r="F266" s="18" t="s">
        <v>1227</v>
      </c>
      <c r="G266" s="550"/>
      <c r="H266" s="22"/>
      <c r="I266" s="22"/>
      <c r="J266" s="449"/>
      <c r="K266" s="449"/>
    </row>
    <row r="267" spans="1:11" ht="36" customHeight="1">
      <c r="A267" s="1035" t="s">
        <v>2162</v>
      </c>
      <c r="B267" s="1305" t="s">
        <v>26</v>
      </c>
      <c r="C267" s="1306"/>
      <c r="D267" s="1306"/>
      <c r="E267" s="1306"/>
      <c r="F267" s="1306"/>
      <c r="G267" s="1699"/>
      <c r="H267" s="22">
        <f>SUM(D268:D274)</f>
        <v>4</v>
      </c>
      <c r="I267" s="22">
        <f>COUNT(D268:D274)*2</f>
        <v>8</v>
      </c>
    </row>
    <row r="268" spans="1:11" ht="75">
      <c r="A268" s="157" t="s">
        <v>2164</v>
      </c>
      <c r="B268" s="165" t="s">
        <v>1235</v>
      </c>
      <c r="C268" s="13" t="s">
        <v>7077</v>
      </c>
      <c r="D268" s="479">
        <v>1</v>
      </c>
      <c r="E268" s="60" t="s">
        <v>341</v>
      </c>
      <c r="F268" s="34" t="s">
        <v>3476</v>
      </c>
      <c r="G268" s="550"/>
      <c r="H268" s="22"/>
      <c r="I268" s="22"/>
    </row>
    <row r="269" spans="1:11" ht="30" hidden="1">
      <c r="A269" s="67"/>
      <c r="B269" s="165"/>
      <c r="C269" s="18" t="s">
        <v>6532</v>
      </c>
      <c r="D269" s="479"/>
      <c r="E269" s="60" t="s">
        <v>341</v>
      </c>
      <c r="F269" s="204"/>
      <c r="G269" s="550"/>
      <c r="H269" s="22"/>
      <c r="I269" s="22"/>
      <c r="J269" s="449"/>
      <c r="K269" s="449"/>
    </row>
    <row r="270" spans="1:11" ht="45">
      <c r="A270" s="157"/>
      <c r="B270" s="165"/>
      <c r="C270" s="23" t="s">
        <v>1236</v>
      </c>
      <c r="D270" s="477">
        <v>1</v>
      </c>
      <c r="E270" s="15" t="s">
        <v>379</v>
      </c>
      <c r="F270" s="584"/>
      <c r="G270" s="550"/>
      <c r="H270" s="22"/>
      <c r="I270" s="22"/>
    </row>
    <row r="271" spans="1:11" ht="45">
      <c r="A271" s="157"/>
      <c r="B271" s="165"/>
      <c r="C271" s="13" t="s">
        <v>1237</v>
      </c>
      <c r="D271" s="479">
        <v>1</v>
      </c>
      <c r="E271" s="60" t="s">
        <v>341</v>
      </c>
      <c r="F271" s="34" t="s">
        <v>3477</v>
      </c>
      <c r="G271" s="550"/>
      <c r="H271" s="22"/>
      <c r="I271" s="22"/>
    </row>
    <row r="272" spans="1:11" ht="30" hidden="1">
      <c r="A272" s="67"/>
      <c r="B272" s="165"/>
      <c r="C272" s="16" t="s">
        <v>1238</v>
      </c>
      <c r="D272" s="479"/>
      <c r="E272" s="60"/>
      <c r="F272" s="204"/>
      <c r="G272" s="550"/>
      <c r="H272" s="22"/>
      <c r="I272" s="22"/>
      <c r="J272" s="449"/>
      <c r="K272" s="449"/>
    </row>
    <row r="273" spans="1:11" ht="31.5">
      <c r="A273" s="157" t="s">
        <v>2174</v>
      </c>
      <c r="B273" s="165" t="s">
        <v>1248</v>
      </c>
      <c r="C273" s="23" t="s">
        <v>4811</v>
      </c>
      <c r="D273" s="479">
        <v>1</v>
      </c>
      <c r="E273" s="254" t="s">
        <v>984</v>
      </c>
      <c r="F273" s="584"/>
      <c r="G273" s="550"/>
      <c r="H273" s="22"/>
      <c r="I273" s="22"/>
    </row>
    <row r="274" spans="1:11" ht="21">
      <c r="A274" s="80"/>
      <c r="B274" s="1450" t="s">
        <v>2177</v>
      </c>
      <c r="C274" s="1452"/>
      <c r="D274" s="1452"/>
      <c r="E274" s="1452"/>
      <c r="F274" s="1452"/>
      <c r="G274" s="1703"/>
      <c r="H274" s="22">
        <f>H275+H278+H283+H288+H305+H309+H315+H323+H327+H334</f>
        <v>5</v>
      </c>
      <c r="I274" s="22">
        <f>I275+I278+I283+I288+I305+I309+I315+I323+I327+I334</f>
        <v>10</v>
      </c>
    </row>
    <row r="275" spans="1:11" ht="18.75" hidden="1">
      <c r="A275" s="305" t="s">
        <v>25</v>
      </c>
      <c r="B275" s="1366" t="s">
        <v>24</v>
      </c>
      <c r="C275" s="1458"/>
      <c r="D275" s="1458"/>
      <c r="E275" s="1458"/>
      <c r="F275" s="1458"/>
      <c r="G275" s="1702"/>
      <c r="H275" s="22">
        <f>SUM(D276:D277)</f>
        <v>0</v>
      </c>
      <c r="I275" s="22">
        <f>COUNT(D276:D277)*2</f>
        <v>0</v>
      </c>
      <c r="J275" s="449"/>
      <c r="K275" s="449"/>
    </row>
    <row r="276" spans="1:11" ht="63" hidden="1">
      <c r="A276" s="57" t="s">
        <v>1254</v>
      </c>
      <c r="B276" s="92" t="s">
        <v>1255</v>
      </c>
      <c r="C276" s="63" t="s">
        <v>1256</v>
      </c>
      <c r="D276" s="473"/>
      <c r="E276" s="21" t="s">
        <v>540</v>
      </c>
      <c r="F276" s="19"/>
      <c r="G276" s="245"/>
      <c r="H276" s="22"/>
      <c r="I276" s="22"/>
      <c r="J276" s="449"/>
      <c r="K276" s="449"/>
    </row>
    <row r="277" spans="1:11" ht="18.75" hidden="1">
      <c r="A277" s="305" t="s">
        <v>23</v>
      </c>
      <c r="B277" s="1366" t="s">
        <v>22</v>
      </c>
      <c r="C277" s="1458"/>
      <c r="D277" s="1458"/>
      <c r="E277" s="1458"/>
      <c r="F277" s="1458"/>
      <c r="G277" s="1702"/>
      <c r="H277" s="22">
        <f>SUM(D278:D281)</f>
        <v>1</v>
      </c>
      <c r="I277" s="22">
        <f>COUNT(D278:D281)*2</f>
        <v>2</v>
      </c>
      <c r="J277" s="449"/>
      <c r="K277" s="449"/>
    </row>
    <row r="278" spans="1:11" ht="45" hidden="1">
      <c r="A278" s="57" t="s">
        <v>1259</v>
      </c>
      <c r="B278" s="165" t="s">
        <v>1260</v>
      </c>
      <c r="C278" s="41" t="s">
        <v>4403</v>
      </c>
      <c r="D278" s="473"/>
      <c r="E278" s="21" t="s">
        <v>648</v>
      </c>
      <c r="F278" s="19"/>
      <c r="G278" s="245"/>
      <c r="H278" s="22"/>
      <c r="I278" s="22"/>
      <c r="J278" s="449"/>
      <c r="K278" s="449"/>
    </row>
    <row r="279" spans="1:11" ht="30" hidden="1">
      <c r="A279" s="57"/>
      <c r="B279" s="165"/>
      <c r="C279" s="41" t="s">
        <v>4812</v>
      </c>
      <c r="D279" s="473"/>
      <c r="E279" s="21" t="s">
        <v>648</v>
      </c>
      <c r="F279" s="19"/>
      <c r="G279" s="245"/>
      <c r="H279" s="22"/>
      <c r="I279" s="22"/>
      <c r="J279" s="449"/>
      <c r="K279" s="449"/>
    </row>
    <row r="280" spans="1:11" ht="36" customHeight="1">
      <c r="A280" s="1035" t="s">
        <v>2187</v>
      </c>
      <c r="B280" s="1305" t="s">
        <v>20</v>
      </c>
      <c r="C280" s="1306"/>
      <c r="D280" s="1306"/>
      <c r="E280" s="1306"/>
      <c r="F280" s="1306"/>
      <c r="G280" s="1699"/>
      <c r="H280" s="22">
        <f>SUM(D281:D284)</f>
        <v>1</v>
      </c>
      <c r="I280" s="22">
        <f>COUNT(D281:D284)*2</f>
        <v>2</v>
      </c>
    </row>
    <row r="281" spans="1:11" ht="75">
      <c r="A281" s="11" t="s">
        <v>2189</v>
      </c>
      <c r="B281" s="165" t="s">
        <v>1266</v>
      </c>
      <c r="C281" s="23" t="s">
        <v>6805</v>
      </c>
      <c r="D281" s="473">
        <v>1</v>
      </c>
      <c r="E281" s="21" t="s">
        <v>540</v>
      </c>
      <c r="F281" s="23" t="s">
        <v>6806</v>
      </c>
      <c r="G281" s="245"/>
      <c r="H281" s="22"/>
      <c r="I281" s="22"/>
    </row>
    <row r="282" spans="1:11" ht="75" hidden="1">
      <c r="A282" s="20"/>
      <c r="B282" s="165"/>
      <c r="C282" s="23" t="s">
        <v>6805</v>
      </c>
      <c r="D282" s="473"/>
      <c r="E282" s="21" t="s">
        <v>540</v>
      </c>
      <c r="F282" s="23" t="s">
        <v>6806</v>
      </c>
      <c r="G282" s="245"/>
      <c r="H282" s="22"/>
      <c r="I282" s="22"/>
      <c r="J282" s="449"/>
      <c r="K282" s="449"/>
    </row>
    <row r="283" spans="1:11" ht="47.25" hidden="1">
      <c r="A283" s="20" t="s">
        <v>2195</v>
      </c>
      <c r="B283" s="92" t="s">
        <v>1273</v>
      </c>
      <c r="C283" s="165" t="s">
        <v>1274</v>
      </c>
      <c r="D283" s="473"/>
      <c r="E283" s="21" t="s">
        <v>540</v>
      </c>
      <c r="F283" s="165" t="s">
        <v>1275</v>
      </c>
      <c r="G283" s="245"/>
      <c r="H283" s="22"/>
      <c r="I283" s="22"/>
      <c r="J283" s="449"/>
      <c r="K283" s="449"/>
    </row>
    <row r="284" spans="1:11" ht="36" customHeight="1">
      <c r="A284" s="1035" t="s">
        <v>2198</v>
      </c>
      <c r="B284" s="1305" t="s">
        <v>18</v>
      </c>
      <c r="C284" s="1306"/>
      <c r="D284" s="1306"/>
      <c r="E284" s="1306"/>
      <c r="F284" s="1306"/>
      <c r="G284" s="1699"/>
      <c r="H284" s="22">
        <f>SUM(D285:D300)</f>
        <v>3</v>
      </c>
      <c r="I284" s="22">
        <f>COUNT(D285:D300)*2</f>
        <v>6</v>
      </c>
    </row>
    <row r="285" spans="1:11" ht="60">
      <c r="A285" s="11" t="s">
        <v>2200</v>
      </c>
      <c r="B285" s="165" t="s">
        <v>1277</v>
      </c>
      <c r="C285" s="101" t="s">
        <v>1278</v>
      </c>
      <c r="D285" s="473">
        <v>1</v>
      </c>
      <c r="E285" s="21" t="s">
        <v>648</v>
      </c>
      <c r="F285" s="19"/>
      <c r="G285" s="245"/>
      <c r="H285" s="22"/>
      <c r="I285" s="22"/>
    </row>
    <row r="286" spans="1:11" ht="45">
      <c r="A286" s="11"/>
      <c r="B286" s="165"/>
      <c r="C286" s="16" t="s">
        <v>1279</v>
      </c>
      <c r="D286" s="473">
        <v>1</v>
      </c>
      <c r="E286" s="21" t="s">
        <v>377</v>
      </c>
      <c r="F286" s="19"/>
      <c r="G286" s="245"/>
      <c r="H286" s="22"/>
      <c r="I286" s="22"/>
    </row>
    <row r="287" spans="1:11" ht="47.25" hidden="1">
      <c r="A287" s="20" t="s">
        <v>2202</v>
      </c>
      <c r="B287" s="165" t="s">
        <v>1281</v>
      </c>
      <c r="C287" s="23" t="s">
        <v>4813</v>
      </c>
      <c r="D287" s="473"/>
      <c r="E287" s="21" t="s">
        <v>648</v>
      </c>
      <c r="F287" s="23"/>
      <c r="G287" s="245"/>
      <c r="H287" s="22"/>
      <c r="I287" s="22"/>
      <c r="J287" s="449"/>
      <c r="K287" s="449"/>
    </row>
    <row r="288" spans="1:11" ht="45" hidden="1">
      <c r="A288" s="20"/>
      <c r="B288" s="165"/>
      <c r="C288" s="23" t="s">
        <v>4814</v>
      </c>
      <c r="D288" s="473"/>
      <c r="E288" s="21" t="s">
        <v>648</v>
      </c>
      <c r="F288" s="23"/>
      <c r="G288" s="245"/>
      <c r="H288" s="22"/>
      <c r="I288" s="22"/>
      <c r="J288" s="449"/>
      <c r="K288" s="449"/>
    </row>
    <row r="289" spans="1:11" ht="60" hidden="1">
      <c r="A289" s="20"/>
      <c r="B289" s="165"/>
      <c r="C289" s="23" t="s">
        <v>4815</v>
      </c>
      <c r="D289" s="473"/>
      <c r="E289" s="21" t="s">
        <v>648</v>
      </c>
      <c r="F289" s="23"/>
      <c r="G289" s="245"/>
      <c r="H289" s="22"/>
      <c r="I289" s="22"/>
      <c r="J289" s="449"/>
      <c r="K289" s="449"/>
    </row>
    <row r="290" spans="1:11" ht="45" hidden="1">
      <c r="A290" s="20"/>
      <c r="B290" s="165"/>
      <c r="C290" s="23" t="s">
        <v>4816</v>
      </c>
      <c r="D290" s="473"/>
      <c r="E290" s="21" t="s">
        <v>648</v>
      </c>
      <c r="F290" s="23"/>
      <c r="G290" s="245"/>
      <c r="H290" s="22"/>
      <c r="I290" s="22"/>
      <c r="J290" s="449"/>
      <c r="K290" s="449"/>
    </row>
    <row r="291" spans="1:11" ht="60" hidden="1">
      <c r="A291" s="20"/>
      <c r="B291" s="165"/>
      <c r="C291" s="23" t="s">
        <v>4817</v>
      </c>
      <c r="D291" s="473"/>
      <c r="E291" s="21" t="s">
        <v>648</v>
      </c>
      <c r="F291" s="23"/>
      <c r="G291" s="245"/>
      <c r="H291" s="22"/>
      <c r="I291" s="22"/>
      <c r="J291" s="449"/>
      <c r="K291" s="449"/>
    </row>
    <row r="292" spans="1:11" ht="30" hidden="1">
      <c r="A292" s="20"/>
      <c r="B292" s="165"/>
      <c r="C292" s="41" t="s">
        <v>4818</v>
      </c>
      <c r="D292" s="473"/>
      <c r="E292" s="21" t="s">
        <v>648</v>
      </c>
      <c r="F292" s="23"/>
      <c r="G292" s="245"/>
      <c r="H292" s="22"/>
      <c r="I292" s="22"/>
      <c r="J292" s="449"/>
      <c r="K292" s="449"/>
    </row>
    <row r="293" spans="1:11" ht="75" hidden="1">
      <c r="A293" s="20"/>
      <c r="B293" s="165"/>
      <c r="C293" s="23" t="s">
        <v>4819</v>
      </c>
      <c r="D293" s="473"/>
      <c r="E293" s="21" t="s">
        <v>648</v>
      </c>
      <c r="F293" s="23"/>
      <c r="G293" s="245"/>
      <c r="H293" s="22"/>
      <c r="I293" s="22"/>
      <c r="J293" s="449"/>
      <c r="K293" s="449"/>
    </row>
    <row r="294" spans="1:11" ht="45" hidden="1">
      <c r="A294" s="20"/>
      <c r="B294" s="165"/>
      <c r="C294" s="23" t="s">
        <v>4820</v>
      </c>
      <c r="D294" s="473"/>
      <c r="E294" s="21" t="s">
        <v>648</v>
      </c>
      <c r="F294" s="23"/>
      <c r="G294" s="245"/>
      <c r="H294" s="22"/>
      <c r="I294" s="22"/>
      <c r="J294" s="449"/>
      <c r="K294" s="449"/>
    </row>
    <row r="295" spans="1:11" ht="60" hidden="1">
      <c r="A295" s="20"/>
      <c r="B295" s="165"/>
      <c r="C295" s="23" t="s">
        <v>4821</v>
      </c>
      <c r="D295" s="473"/>
      <c r="E295" s="21" t="s">
        <v>648</v>
      </c>
      <c r="F295" s="23"/>
      <c r="G295" s="245"/>
      <c r="H295" s="22"/>
      <c r="I295" s="22"/>
      <c r="J295" s="449"/>
      <c r="K295" s="449"/>
    </row>
    <row r="296" spans="1:11" ht="45" hidden="1">
      <c r="A296" s="20"/>
      <c r="B296" s="165"/>
      <c r="C296" s="23" t="s">
        <v>4822</v>
      </c>
      <c r="D296" s="473"/>
      <c r="E296" s="21" t="s">
        <v>648</v>
      </c>
      <c r="F296" s="23"/>
      <c r="G296" s="245"/>
      <c r="H296" s="22"/>
      <c r="I296" s="22"/>
      <c r="J296" s="449"/>
      <c r="K296" s="449"/>
    </row>
    <row r="297" spans="1:11" ht="45" hidden="1">
      <c r="A297" s="20"/>
      <c r="B297" s="165"/>
      <c r="C297" s="23" t="s">
        <v>4823</v>
      </c>
      <c r="D297" s="473"/>
      <c r="E297" s="21" t="s">
        <v>648</v>
      </c>
      <c r="F297" s="23"/>
      <c r="G297" s="245"/>
      <c r="H297" s="22"/>
      <c r="I297" s="22"/>
      <c r="J297" s="449"/>
      <c r="K297" s="449"/>
    </row>
    <row r="298" spans="1:11" ht="60" hidden="1">
      <c r="A298" s="20"/>
      <c r="B298" s="165"/>
      <c r="C298" s="101" t="s">
        <v>4824</v>
      </c>
      <c r="D298" s="473"/>
      <c r="E298" s="21" t="s">
        <v>648</v>
      </c>
      <c r="F298" s="23"/>
      <c r="G298" s="245"/>
      <c r="H298" s="22"/>
      <c r="I298" s="22"/>
      <c r="J298" s="449"/>
      <c r="K298" s="449"/>
    </row>
    <row r="299" spans="1:11" ht="31.5">
      <c r="A299" s="11" t="s">
        <v>2219</v>
      </c>
      <c r="B299" s="165" t="s">
        <v>1296</v>
      </c>
      <c r="C299" s="41" t="s">
        <v>2587</v>
      </c>
      <c r="D299" s="473">
        <v>1</v>
      </c>
      <c r="E299" s="21" t="s">
        <v>540</v>
      </c>
      <c r="F299" s="4"/>
      <c r="G299" s="245"/>
      <c r="H299" s="22"/>
      <c r="I299" s="22"/>
    </row>
    <row r="300" spans="1:11" ht="45" hidden="1">
      <c r="A300" s="20" t="s">
        <v>2223</v>
      </c>
      <c r="B300" s="165" t="s">
        <v>1299</v>
      </c>
      <c r="C300" s="23" t="s">
        <v>4825</v>
      </c>
      <c r="D300" s="473"/>
      <c r="E300" s="21" t="s">
        <v>341</v>
      </c>
      <c r="F300" s="136" t="s">
        <v>4826</v>
      </c>
      <c r="G300" s="245"/>
      <c r="H300" s="22"/>
      <c r="I300" s="22"/>
      <c r="J300" s="449"/>
      <c r="K300" s="449"/>
    </row>
    <row r="301" spans="1:11" ht="18.75" hidden="1">
      <c r="A301" s="305" t="s">
        <v>2230</v>
      </c>
      <c r="B301" s="1366" t="s">
        <v>16</v>
      </c>
      <c r="C301" s="1458"/>
      <c r="D301" s="1458"/>
      <c r="E301" s="1458"/>
      <c r="F301" s="1458"/>
      <c r="G301" s="1702"/>
      <c r="H301" s="22">
        <f>SUM(D302:D304)</f>
        <v>0</v>
      </c>
      <c r="I301" s="22">
        <f>COUNT(D302:D304)*2</f>
        <v>0</v>
      </c>
      <c r="J301" s="449"/>
      <c r="K301" s="449"/>
    </row>
    <row r="302" spans="1:11" ht="30" hidden="1">
      <c r="A302" s="20" t="s">
        <v>2232</v>
      </c>
      <c r="B302" s="165" t="s">
        <v>1304</v>
      </c>
      <c r="C302" s="41" t="s">
        <v>1305</v>
      </c>
      <c r="D302" s="473"/>
      <c r="E302" s="21" t="s">
        <v>540</v>
      </c>
      <c r="F302" s="19"/>
      <c r="G302" s="245"/>
      <c r="H302" s="22"/>
      <c r="I302" s="22"/>
      <c r="J302" s="449"/>
      <c r="K302" s="449"/>
    </row>
    <row r="303" spans="1:11" ht="47.25" hidden="1">
      <c r="A303" s="20" t="s">
        <v>2235</v>
      </c>
      <c r="B303" s="165" t="s">
        <v>1307</v>
      </c>
      <c r="C303" s="18" t="s">
        <v>1308</v>
      </c>
      <c r="D303" s="473"/>
      <c r="E303" s="21" t="s">
        <v>540</v>
      </c>
      <c r="F303" s="19"/>
      <c r="G303" s="245"/>
      <c r="H303" s="22"/>
      <c r="I303" s="22"/>
      <c r="J303" s="449"/>
      <c r="K303" s="449"/>
    </row>
    <row r="304" spans="1:11" ht="31.5" hidden="1">
      <c r="A304" s="20" t="s">
        <v>1309</v>
      </c>
      <c r="B304" s="165" t="s">
        <v>1310</v>
      </c>
      <c r="C304" s="16" t="s">
        <v>1311</v>
      </c>
      <c r="D304" s="473"/>
      <c r="E304" s="21" t="s">
        <v>540</v>
      </c>
      <c r="F304" s="19"/>
      <c r="G304" s="245"/>
      <c r="H304" s="22"/>
      <c r="I304" s="22"/>
      <c r="J304" s="449"/>
      <c r="K304" s="449"/>
    </row>
    <row r="305" spans="1:11" ht="36" customHeight="1">
      <c r="A305" s="1035" t="s">
        <v>2239</v>
      </c>
      <c r="B305" s="1298" t="s">
        <v>14</v>
      </c>
      <c r="C305" s="1299"/>
      <c r="D305" s="1299"/>
      <c r="E305" s="1299"/>
      <c r="F305" s="1299"/>
      <c r="G305" s="1704"/>
      <c r="H305" s="22">
        <f>SUM(D306:D310)</f>
        <v>4</v>
      </c>
      <c r="I305" s="22">
        <f>COUNT(D306:D310)*2</f>
        <v>8</v>
      </c>
    </row>
    <row r="306" spans="1:11" ht="31.5">
      <c r="A306" s="11" t="s">
        <v>2240</v>
      </c>
      <c r="B306" s="12" t="s">
        <v>1313</v>
      </c>
      <c r="C306" s="18" t="s">
        <v>1314</v>
      </c>
      <c r="D306" s="473">
        <v>1</v>
      </c>
      <c r="E306" s="21" t="s">
        <v>653</v>
      </c>
      <c r="F306" s="19"/>
      <c r="G306" s="245"/>
      <c r="H306" s="22"/>
      <c r="I306" s="22"/>
    </row>
    <row r="307" spans="1:11" ht="47.25">
      <c r="A307" s="11" t="s">
        <v>1320</v>
      </c>
      <c r="B307" s="42" t="s">
        <v>1321</v>
      </c>
      <c r="C307" s="101" t="s">
        <v>1322</v>
      </c>
      <c r="D307" s="473">
        <v>1</v>
      </c>
      <c r="E307" s="21" t="s">
        <v>653</v>
      </c>
      <c r="F307" s="19"/>
      <c r="G307" s="245"/>
      <c r="H307" s="22"/>
      <c r="I307" s="22"/>
    </row>
    <row r="308" spans="1:11" ht="47.25">
      <c r="A308" s="11" t="s">
        <v>2250</v>
      </c>
      <c r="B308" s="12" t="s">
        <v>1324</v>
      </c>
      <c r="C308" s="19" t="s">
        <v>1325</v>
      </c>
      <c r="D308" s="473">
        <v>1</v>
      </c>
      <c r="E308" s="21" t="s">
        <v>653</v>
      </c>
      <c r="F308" s="19"/>
      <c r="G308" s="245"/>
      <c r="H308" s="22"/>
      <c r="I308" s="22"/>
    </row>
    <row r="309" spans="1:11" ht="47.25">
      <c r="A309" s="11" t="s">
        <v>2252</v>
      </c>
      <c r="B309" s="12" t="s">
        <v>3030</v>
      </c>
      <c r="C309" s="18" t="s">
        <v>1328</v>
      </c>
      <c r="D309" s="473">
        <v>1</v>
      </c>
      <c r="E309" s="21" t="s">
        <v>653</v>
      </c>
      <c r="F309" s="19"/>
      <c r="G309" s="245"/>
      <c r="H309" s="22"/>
      <c r="I309" s="22"/>
    </row>
    <row r="310" spans="1:11" ht="18.75" hidden="1">
      <c r="A310" s="305" t="s">
        <v>2256</v>
      </c>
      <c r="B310" s="1318" t="s">
        <v>1329</v>
      </c>
      <c r="C310" s="1319"/>
      <c r="D310" s="1319"/>
      <c r="E310" s="1319"/>
      <c r="F310" s="1319"/>
      <c r="G310" s="1707"/>
      <c r="H310" s="22">
        <f>SUM(D311:D317)</f>
        <v>2</v>
      </c>
      <c r="I310" s="22">
        <f>COUNT(D311:D317)*2</f>
        <v>4</v>
      </c>
      <c r="J310" s="449"/>
      <c r="K310" s="449"/>
    </row>
    <row r="311" spans="1:11" ht="165" hidden="1">
      <c r="A311" s="73" t="s">
        <v>1343</v>
      </c>
      <c r="B311" s="41" t="s">
        <v>1344</v>
      </c>
      <c r="C311" s="41" t="s">
        <v>1345</v>
      </c>
      <c r="D311" s="445"/>
      <c r="E311" s="19" t="s">
        <v>540</v>
      </c>
      <c r="F311" s="75" t="s">
        <v>1346</v>
      </c>
      <c r="G311" s="245"/>
      <c r="H311" s="22"/>
      <c r="I311" s="22"/>
      <c r="J311" s="449"/>
      <c r="K311" s="449"/>
    </row>
    <row r="312" spans="1:11" ht="120" hidden="1">
      <c r="A312" s="73" t="s">
        <v>1347</v>
      </c>
      <c r="B312" s="41" t="s">
        <v>1348</v>
      </c>
      <c r="C312" s="41" t="s">
        <v>1349</v>
      </c>
      <c r="D312" s="445"/>
      <c r="E312" s="19" t="s">
        <v>540</v>
      </c>
      <c r="F312" s="75" t="s">
        <v>1350</v>
      </c>
      <c r="G312" s="245"/>
      <c r="H312" s="22"/>
      <c r="I312" s="22"/>
      <c r="J312" s="449"/>
      <c r="K312" s="449"/>
    </row>
    <row r="313" spans="1:11" ht="36" customHeight="1">
      <c r="A313" s="1035" t="s">
        <v>2259</v>
      </c>
      <c r="B313" s="1305" t="s">
        <v>11</v>
      </c>
      <c r="C313" s="1306"/>
      <c r="D313" s="1306"/>
      <c r="E313" s="1306"/>
      <c r="F313" s="1306"/>
      <c r="G313" s="1699"/>
      <c r="H313" s="22">
        <f>SUM(D314:D316)</f>
        <v>2</v>
      </c>
      <c r="I313" s="22">
        <f>COUNT(D314:D316)*2</f>
        <v>4</v>
      </c>
    </row>
    <row r="314" spans="1:11" ht="31.5">
      <c r="A314" s="35" t="s">
        <v>2261</v>
      </c>
      <c r="B314" s="415" t="s">
        <v>1360</v>
      </c>
      <c r="C314" s="46" t="s">
        <v>1361</v>
      </c>
      <c r="D314" s="498">
        <v>1</v>
      </c>
      <c r="E314" s="50" t="s">
        <v>271</v>
      </c>
      <c r="F314" s="50" t="s">
        <v>1362</v>
      </c>
      <c r="G314" s="136"/>
      <c r="H314" s="22"/>
      <c r="I314" s="22"/>
    </row>
    <row r="315" spans="1:11" ht="30" hidden="1">
      <c r="A315" s="57"/>
      <c r="B315" s="415"/>
      <c r="C315" s="46" t="s">
        <v>1363</v>
      </c>
      <c r="D315" s="498"/>
      <c r="E315" s="50" t="s">
        <v>271</v>
      </c>
      <c r="F315" s="50" t="s">
        <v>1364</v>
      </c>
      <c r="G315" s="136"/>
      <c r="H315" s="22"/>
      <c r="I315" s="22"/>
      <c r="J315" s="449"/>
      <c r="K315" s="449"/>
    </row>
    <row r="316" spans="1:11" ht="45">
      <c r="A316" s="35" t="s">
        <v>2263</v>
      </c>
      <c r="B316" s="415" t="s">
        <v>1366</v>
      </c>
      <c r="C316" s="50" t="s">
        <v>2265</v>
      </c>
      <c r="D316" s="498">
        <v>1</v>
      </c>
      <c r="E316" s="416" t="s">
        <v>540</v>
      </c>
      <c r="F316" s="46" t="s">
        <v>1367</v>
      </c>
      <c r="G316" s="136"/>
      <c r="H316" s="22"/>
      <c r="I316" s="22"/>
    </row>
    <row r="317" spans="1:11" ht="15.75" hidden="1">
      <c r="A317" s="76" t="s">
        <v>1381</v>
      </c>
      <c r="B317" s="1308" t="s">
        <v>8</v>
      </c>
      <c r="C317" s="1309"/>
      <c r="D317" s="1309"/>
      <c r="E317" s="1309"/>
      <c r="F317" s="1309"/>
      <c r="G317" s="1681"/>
      <c r="H317" s="22">
        <f>SUM(D318:D327)</f>
        <v>3</v>
      </c>
      <c r="I317" s="22">
        <f>COUNT(D318:D327)*2</f>
        <v>6</v>
      </c>
      <c r="J317" s="449"/>
      <c r="K317" s="449"/>
    </row>
    <row r="318" spans="1:11" ht="105" hidden="1">
      <c r="A318" s="20" t="s">
        <v>1388</v>
      </c>
      <c r="B318" s="41" t="s">
        <v>1389</v>
      </c>
      <c r="C318" s="197" t="s">
        <v>4827</v>
      </c>
      <c r="D318" s="515"/>
      <c r="E318" s="4" t="s">
        <v>540</v>
      </c>
      <c r="F318" s="197" t="s">
        <v>4828</v>
      </c>
      <c r="G318" s="362"/>
      <c r="H318" s="22"/>
      <c r="I318" s="22"/>
      <c r="J318" s="449"/>
      <c r="K318" s="449"/>
    </row>
    <row r="319" spans="1:11" ht="135" hidden="1">
      <c r="A319" s="76" t="s">
        <v>1392</v>
      </c>
      <c r="B319" s="41" t="s">
        <v>2266</v>
      </c>
      <c r="C319" s="41" t="s">
        <v>1394</v>
      </c>
      <c r="D319" s="485"/>
      <c r="E319" s="27" t="s">
        <v>540</v>
      </c>
      <c r="F319" s="41" t="s">
        <v>1395</v>
      </c>
      <c r="G319" s="49"/>
      <c r="H319" s="22"/>
      <c r="I319" s="22"/>
      <c r="J319" s="449"/>
      <c r="K319" s="449"/>
    </row>
    <row r="320" spans="1:11" ht="21">
      <c r="A320" s="80"/>
      <c r="B320" s="1450" t="s">
        <v>1404</v>
      </c>
      <c r="C320" s="1452"/>
      <c r="D320" s="1452"/>
      <c r="E320" s="1452"/>
      <c r="F320" s="1452"/>
      <c r="G320" s="1701"/>
      <c r="H320" s="22">
        <f>H321+H329+H336+H344</f>
        <v>3</v>
      </c>
      <c r="I320" s="22">
        <f>I321+I329+I336+I344</f>
        <v>6</v>
      </c>
    </row>
    <row r="321" spans="1:11" ht="36" customHeight="1">
      <c r="A321" s="1041" t="s">
        <v>2269</v>
      </c>
      <c r="B321" s="1305" t="s">
        <v>6</v>
      </c>
      <c r="C321" s="1306"/>
      <c r="D321" s="1306"/>
      <c r="E321" s="1306"/>
      <c r="F321" s="1306"/>
      <c r="G321" s="1699"/>
      <c r="H321" s="22">
        <f>SUM(D322:D328)</f>
        <v>3</v>
      </c>
      <c r="I321" s="22">
        <f>COUNT(D322:D328)*2</f>
        <v>6</v>
      </c>
    </row>
    <row r="322" spans="1:11" ht="30">
      <c r="A322" s="11" t="s">
        <v>2270</v>
      </c>
      <c r="B322" s="23" t="s">
        <v>1406</v>
      </c>
      <c r="C322" s="23" t="s">
        <v>4829</v>
      </c>
      <c r="D322" s="477">
        <v>1</v>
      </c>
      <c r="E322" s="15" t="s">
        <v>648</v>
      </c>
      <c r="F322" s="584"/>
      <c r="G322" s="550"/>
      <c r="H322" s="22"/>
      <c r="I322" s="22"/>
    </row>
    <row r="323" spans="1:11" ht="30" hidden="1">
      <c r="A323" s="20"/>
      <c r="B323" s="23"/>
      <c r="C323" s="23" t="s">
        <v>4830</v>
      </c>
      <c r="D323" s="477"/>
      <c r="E323" s="15" t="s">
        <v>648</v>
      </c>
      <c r="F323" s="584"/>
      <c r="G323" s="550"/>
      <c r="H323" s="22"/>
      <c r="I323" s="22"/>
      <c r="J323" s="449"/>
      <c r="K323" s="449"/>
    </row>
    <row r="324" spans="1:11" ht="30">
      <c r="A324" s="11"/>
      <c r="B324" s="23"/>
      <c r="C324" s="23" t="s">
        <v>4831</v>
      </c>
      <c r="D324" s="477">
        <v>1</v>
      </c>
      <c r="E324" s="15" t="s">
        <v>648</v>
      </c>
      <c r="F324" s="584"/>
      <c r="G324" s="550"/>
      <c r="H324" s="22"/>
      <c r="I324" s="22"/>
    </row>
    <row r="325" spans="1:11" ht="30">
      <c r="A325" s="11"/>
      <c r="B325" s="23"/>
      <c r="C325" s="23" t="s">
        <v>4832</v>
      </c>
      <c r="D325" s="477">
        <v>1</v>
      </c>
      <c r="E325" s="15" t="s">
        <v>648</v>
      </c>
      <c r="F325" s="584"/>
      <c r="G325" s="550"/>
      <c r="H325" s="22"/>
      <c r="I325" s="22"/>
    </row>
    <row r="326" spans="1:11" ht="30" hidden="1">
      <c r="A326" s="20"/>
      <c r="B326" s="23"/>
      <c r="C326" s="23" t="s">
        <v>4833</v>
      </c>
      <c r="D326" s="477"/>
      <c r="E326" s="15" t="s">
        <v>648</v>
      </c>
      <c r="F326" s="584"/>
      <c r="G326" s="550"/>
      <c r="H326" s="22"/>
      <c r="I326" s="22"/>
      <c r="J326" s="449"/>
      <c r="K326" s="449"/>
    </row>
    <row r="327" spans="1:11" ht="30" hidden="1">
      <c r="A327" s="20"/>
      <c r="B327" s="23"/>
      <c r="C327" s="194" t="s">
        <v>4834</v>
      </c>
      <c r="D327" s="477"/>
      <c r="E327" s="15" t="s">
        <v>648</v>
      </c>
      <c r="F327" s="584"/>
      <c r="G327" s="550"/>
      <c r="H327" s="22"/>
      <c r="I327" s="22"/>
      <c r="J327" s="449"/>
      <c r="K327" s="449"/>
    </row>
    <row r="328" spans="1:11" ht="36" customHeight="1">
      <c r="A328" s="1039" t="s">
        <v>2276</v>
      </c>
      <c r="B328" s="1305" t="s">
        <v>4</v>
      </c>
      <c r="C328" s="1306"/>
      <c r="D328" s="1306"/>
      <c r="E328" s="1306"/>
      <c r="F328" s="1306"/>
      <c r="G328" s="1699"/>
      <c r="H328" s="22">
        <f>SUM(D329:D334)</f>
        <v>2</v>
      </c>
      <c r="I328" s="22">
        <f>COUNT(D329:D334)*2</f>
        <v>4</v>
      </c>
    </row>
    <row r="329" spans="1:11" ht="30">
      <c r="A329" s="11" t="s">
        <v>2277</v>
      </c>
      <c r="B329" s="23" t="s">
        <v>1420</v>
      </c>
      <c r="C329" s="23" t="s">
        <v>4835</v>
      </c>
      <c r="D329" s="477">
        <v>1</v>
      </c>
      <c r="E329" s="15" t="s">
        <v>648</v>
      </c>
      <c r="F329" s="584"/>
      <c r="G329" s="550"/>
      <c r="H329" s="22"/>
      <c r="I329" s="22"/>
    </row>
    <row r="330" spans="1:11" ht="30">
      <c r="A330" s="11"/>
      <c r="B330" s="23"/>
      <c r="C330" s="23" t="s">
        <v>4836</v>
      </c>
      <c r="D330" s="477">
        <v>1</v>
      </c>
      <c r="E330" s="15" t="s">
        <v>648</v>
      </c>
      <c r="F330" s="584"/>
      <c r="G330" s="550"/>
      <c r="H330" s="22"/>
      <c r="I330" s="22"/>
    </row>
    <row r="331" spans="1:11" hidden="1">
      <c r="A331" s="20"/>
      <c r="B331" s="23"/>
      <c r="C331" s="23" t="s">
        <v>4837</v>
      </c>
      <c r="D331" s="477"/>
      <c r="E331" s="15" t="s">
        <v>648</v>
      </c>
      <c r="F331" s="584"/>
      <c r="G331" s="550"/>
      <c r="H331" s="22"/>
      <c r="I331" s="22"/>
      <c r="J331" s="449"/>
      <c r="K331" s="449"/>
    </row>
    <row r="332" spans="1:11" ht="30" hidden="1">
      <c r="A332" s="20"/>
      <c r="B332" s="23"/>
      <c r="C332" s="23" t="s">
        <v>4838</v>
      </c>
      <c r="D332" s="477"/>
      <c r="E332" s="15" t="s">
        <v>648</v>
      </c>
      <c r="F332" s="584"/>
      <c r="G332" s="550"/>
      <c r="H332" s="22"/>
      <c r="I332" s="22"/>
      <c r="J332" s="449"/>
      <c r="K332" s="449"/>
    </row>
    <row r="333" spans="1:11" hidden="1">
      <c r="A333" s="20"/>
      <c r="B333" s="23"/>
      <c r="C333" s="23" t="s">
        <v>4839</v>
      </c>
      <c r="D333" s="477"/>
      <c r="E333" s="15" t="s">
        <v>648</v>
      </c>
      <c r="F333" s="584"/>
      <c r="G333" s="550"/>
      <c r="H333" s="22"/>
      <c r="I333" s="22"/>
      <c r="J333" s="449"/>
      <c r="K333" s="449"/>
    </row>
    <row r="334" spans="1:11" ht="36" customHeight="1">
      <c r="A334" s="1039" t="s">
        <v>2283</v>
      </c>
      <c r="B334" s="1305" t="s">
        <v>2</v>
      </c>
      <c r="C334" s="1306"/>
      <c r="D334" s="1306"/>
      <c r="E334" s="1306"/>
      <c r="F334" s="1306"/>
      <c r="G334" s="1699"/>
      <c r="H334" s="22">
        <f>SUM(D335:D341)</f>
        <v>1</v>
      </c>
      <c r="I334" s="22">
        <f>COUNT(D335:D341)*2</f>
        <v>2</v>
      </c>
    </row>
    <row r="335" spans="1:11" ht="45">
      <c r="A335" s="11" t="s">
        <v>2284</v>
      </c>
      <c r="B335" s="23" t="s">
        <v>1431</v>
      </c>
      <c r="C335" s="360" t="s">
        <v>4840</v>
      </c>
      <c r="D335" s="477">
        <v>1</v>
      </c>
      <c r="E335" s="15" t="s">
        <v>648</v>
      </c>
      <c r="F335" s="584"/>
      <c r="G335" s="550"/>
      <c r="H335" s="22"/>
      <c r="I335" s="22"/>
    </row>
    <row r="336" spans="1:11" ht="45" hidden="1">
      <c r="A336" s="20"/>
      <c r="B336" s="23"/>
      <c r="C336" s="23" t="s">
        <v>4841</v>
      </c>
      <c r="D336" s="477"/>
      <c r="E336" s="15" t="s">
        <v>648</v>
      </c>
      <c r="F336" s="584"/>
      <c r="G336" s="550"/>
      <c r="H336" s="22"/>
      <c r="I336" s="22"/>
      <c r="J336" s="449"/>
      <c r="K336" s="449"/>
    </row>
    <row r="337" spans="1:11" ht="60" hidden="1">
      <c r="A337" s="20"/>
      <c r="B337" s="23"/>
      <c r="C337" s="23" t="s">
        <v>4842</v>
      </c>
      <c r="D337" s="477"/>
      <c r="E337" s="15" t="s">
        <v>648</v>
      </c>
      <c r="F337" s="41" t="s">
        <v>4843</v>
      </c>
      <c r="G337" s="550"/>
      <c r="H337" s="22"/>
      <c r="I337" s="22"/>
      <c r="J337" s="449"/>
      <c r="K337" s="449"/>
    </row>
    <row r="338" spans="1:11" ht="90" hidden="1">
      <c r="A338" s="20"/>
      <c r="B338" s="23"/>
      <c r="C338" s="23" t="s">
        <v>4688</v>
      </c>
      <c r="D338" s="477"/>
      <c r="E338" s="15" t="s">
        <v>648</v>
      </c>
      <c r="F338" s="41" t="s">
        <v>4844</v>
      </c>
      <c r="G338" s="550"/>
      <c r="H338" s="22"/>
      <c r="I338" s="22"/>
      <c r="J338" s="449"/>
      <c r="K338" s="449"/>
    </row>
    <row r="339" spans="1:11" ht="30" hidden="1">
      <c r="A339" s="20"/>
      <c r="B339" s="23"/>
      <c r="C339" s="23" t="s">
        <v>1432</v>
      </c>
      <c r="D339" s="477"/>
      <c r="E339" s="15" t="s">
        <v>648</v>
      </c>
      <c r="F339" s="584"/>
      <c r="G339" s="550"/>
      <c r="H339" s="22"/>
      <c r="I339" s="22"/>
      <c r="J339" s="449"/>
      <c r="K339" s="449"/>
    </row>
    <row r="340" spans="1:11" ht="30" hidden="1">
      <c r="A340" s="20"/>
      <c r="B340" s="23"/>
      <c r="C340" s="23" t="s">
        <v>4845</v>
      </c>
      <c r="D340" s="477"/>
      <c r="E340" s="15" t="s">
        <v>648</v>
      </c>
      <c r="F340" s="584"/>
      <c r="G340" s="550"/>
      <c r="H340" s="22"/>
      <c r="I340" s="22"/>
      <c r="J340" s="449"/>
      <c r="K340" s="449"/>
    </row>
    <row r="341" spans="1:11" ht="36" customHeight="1">
      <c r="A341" s="1039" t="s">
        <v>2300</v>
      </c>
      <c r="B341" s="1305" t="s">
        <v>0</v>
      </c>
      <c r="C341" s="1306"/>
      <c r="D341" s="1306"/>
      <c r="E341" s="1306"/>
      <c r="F341" s="1306"/>
      <c r="G341" s="1699"/>
      <c r="H341" s="22">
        <f>SUM(D342:D345)</f>
        <v>3</v>
      </c>
      <c r="I341" s="22">
        <f>COUNT(D342:D345)*2</f>
        <v>6</v>
      </c>
    </row>
    <row r="342" spans="1:11" ht="30">
      <c r="A342" s="11" t="s">
        <v>2302</v>
      </c>
      <c r="B342" s="23" t="s">
        <v>1438</v>
      </c>
      <c r="C342" s="41" t="s">
        <v>4846</v>
      </c>
      <c r="D342" s="477">
        <v>1</v>
      </c>
      <c r="E342" s="15" t="s">
        <v>648</v>
      </c>
      <c r="F342" s="584"/>
      <c r="G342" s="550"/>
      <c r="H342" s="22"/>
      <c r="I342" s="22"/>
    </row>
    <row r="343" spans="1:11">
      <c r="A343" s="11"/>
      <c r="B343" s="23"/>
      <c r="C343" s="41" t="s">
        <v>4847</v>
      </c>
      <c r="D343" s="477">
        <v>1</v>
      </c>
      <c r="E343" s="15" t="s">
        <v>648</v>
      </c>
      <c r="F343" s="584"/>
      <c r="G343" s="550"/>
      <c r="H343" s="22"/>
      <c r="I343" s="22"/>
    </row>
    <row r="344" spans="1:11" ht="30">
      <c r="A344" s="11"/>
      <c r="B344" s="23"/>
      <c r="C344" s="41" t="s">
        <v>4848</v>
      </c>
      <c r="D344" s="477">
        <v>1</v>
      </c>
      <c r="E344" s="15" t="s">
        <v>648</v>
      </c>
      <c r="F344" s="584"/>
      <c r="G344" s="550"/>
      <c r="H344" s="22"/>
      <c r="I344" s="22"/>
    </row>
    <row r="345" spans="1:11">
      <c r="A345" s="314"/>
      <c r="B345" s="22"/>
      <c r="C345" s="22"/>
      <c r="D345" s="494"/>
      <c r="E345" s="22"/>
      <c r="F345" s="81"/>
      <c r="G345" s="82"/>
      <c r="H345" s="81"/>
      <c r="I345" s="81"/>
      <c r="J345" s="268"/>
    </row>
    <row r="346" spans="1:11">
      <c r="A346" s="1042"/>
      <c r="B346" s="1005" t="s">
        <v>1446</v>
      </c>
      <c r="C346" s="1005" t="s">
        <v>2308</v>
      </c>
      <c r="D346" s="1008" t="s">
        <v>2765</v>
      </c>
      <c r="E346" s="1005">
        <f>H2</f>
        <v>15</v>
      </c>
      <c r="F346" s="82"/>
      <c r="G346" s="82"/>
      <c r="H346" s="82"/>
      <c r="I346" s="82"/>
      <c r="J346" s="268"/>
    </row>
    <row r="347" spans="1:11">
      <c r="A347" s="1042" t="s">
        <v>176</v>
      </c>
      <c r="B347" s="1005">
        <f>IF(E346=0,0,H42)</f>
        <v>9</v>
      </c>
      <c r="C347" s="1005">
        <f>IF(E346=0,0,I42)</f>
        <v>18</v>
      </c>
      <c r="D347" s="1009">
        <f>IF(D355=0,0,B347/C347)</f>
        <v>0.5</v>
      </c>
      <c r="E347" s="1005"/>
      <c r="F347" s="82"/>
      <c r="G347" s="82"/>
      <c r="H347" s="82"/>
      <c r="I347" s="82"/>
      <c r="J347" s="268"/>
    </row>
    <row r="348" spans="1:11">
      <c r="A348" s="1042" t="s">
        <v>178</v>
      </c>
      <c r="B348" s="1005">
        <f>IF(E346=0,0,H54)</f>
        <v>7</v>
      </c>
      <c r="C348" s="1005">
        <f>IF(E346=0,0,I54)</f>
        <v>14</v>
      </c>
      <c r="D348" s="1009">
        <f>IF(D355=0,0,B348/C348)</f>
        <v>0.5</v>
      </c>
      <c r="E348" s="1005"/>
      <c r="F348" s="82"/>
      <c r="G348" s="82"/>
      <c r="H348" s="82"/>
      <c r="I348" s="82"/>
      <c r="J348" s="268"/>
    </row>
    <row r="349" spans="1:11">
      <c r="A349" s="1042" t="s">
        <v>180</v>
      </c>
      <c r="B349" s="1005">
        <f>IF(E346=0,0,H80)</f>
        <v>28</v>
      </c>
      <c r="C349" s="1005">
        <f>IF(E346=0,0,I80)</f>
        <v>56</v>
      </c>
      <c r="D349" s="1009">
        <f>IF(D355=0,0,B349/C349)</f>
        <v>0.5</v>
      </c>
      <c r="E349" s="1005"/>
      <c r="F349" s="82"/>
      <c r="G349" s="82"/>
      <c r="H349" s="82"/>
      <c r="I349" s="82"/>
      <c r="J349" s="268"/>
    </row>
    <row r="350" spans="1:11">
      <c r="A350" s="1042" t="s">
        <v>182</v>
      </c>
      <c r="B350" s="1010">
        <f>IF(E346=0,0,H137)</f>
        <v>18</v>
      </c>
      <c r="C350" s="1010">
        <f>IF(E346=0,0,I137)</f>
        <v>36</v>
      </c>
      <c r="D350" s="1009">
        <f>IF(D355=0,0,B350/C350)</f>
        <v>0.5</v>
      </c>
      <c r="E350" s="1005"/>
      <c r="F350" s="82"/>
      <c r="G350" s="82"/>
      <c r="H350" s="82"/>
      <c r="I350" s="82"/>
      <c r="J350" s="268"/>
    </row>
    <row r="351" spans="1:11">
      <c r="A351" s="1042" t="s">
        <v>184</v>
      </c>
      <c r="B351" s="1010">
        <f>IF(E346=0,0,H198)</f>
        <v>20</v>
      </c>
      <c r="C351" s="1010">
        <f>IF(E346=0,0,I198)</f>
        <v>40</v>
      </c>
      <c r="D351" s="1009">
        <f>IF(D355=0,0,B351/C351)</f>
        <v>0.5</v>
      </c>
      <c r="E351" s="1005"/>
      <c r="F351" s="82"/>
      <c r="G351" s="82"/>
      <c r="H351" s="82"/>
      <c r="I351" s="82"/>
      <c r="J351" s="268"/>
    </row>
    <row r="352" spans="1:11">
      <c r="A352" s="1042" t="s">
        <v>186</v>
      </c>
      <c r="B352" s="1010">
        <f>IF(E346=0,0,H239)</f>
        <v>2</v>
      </c>
      <c r="C352" s="1010">
        <f>IF(E346=0,0,I239)</f>
        <v>4</v>
      </c>
      <c r="D352" s="1009">
        <f>IF(D355=0,0,B352/C352)</f>
        <v>0.5</v>
      </c>
      <c r="E352" s="1005"/>
      <c r="F352" s="82"/>
      <c r="G352" s="82"/>
      <c r="H352" s="82"/>
      <c r="I352" s="82"/>
      <c r="J352" s="268"/>
    </row>
    <row r="353" spans="1:10">
      <c r="A353" s="1042" t="s">
        <v>187</v>
      </c>
      <c r="B353" s="1010">
        <f>IF(E346=0,0,H274)</f>
        <v>5</v>
      </c>
      <c r="C353" s="1010">
        <f>IF(E346=0,0,I274)</f>
        <v>10</v>
      </c>
      <c r="D353" s="1009">
        <f>IF(D355=0,0,B353/C353)</f>
        <v>0.5</v>
      </c>
      <c r="E353" s="1005"/>
      <c r="F353" s="82"/>
      <c r="G353" s="82"/>
      <c r="H353" s="82"/>
      <c r="I353" s="82"/>
      <c r="J353" s="268"/>
    </row>
    <row r="354" spans="1:10">
      <c r="A354" s="1042" t="s">
        <v>189</v>
      </c>
      <c r="B354" s="1010">
        <f>IF(E346=0,0,H320)</f>
        <v>3</v>
      </c>
      <c r="C354" s="1010">
        <f>IF(E346=0,0,I320)</f>
        <v>6</v>
      </c>
      <c r="D354" s="1009">
        <f>IF(D355=0,0,B354/C354)</f>
        <v>0.5</v>
      </c>
      <c r="E354" s="1005"/>
      <c r="F354" s="82"/>
      <c r="G354" s="82"/>
      <c r="H354" s="82"/>
      <c r="I354" s="82"/>
      <c r="J354" s="268"/>
    </row>
    <row r="355" spans="1:10">
      <c r="A355" s="1042" t="s">
        <v>1449</v>
      </c>
      <c r="B355" s="1005">
        <f>IF(E346=0,0,SUM(B347:B354))</f>
        <v>92</v>
      </c>
      <c r="C355" s="1005">
        <f>IF(E346=0,0,SUM(C347:C354))</f>
        <v>184</v>
      </c>
      <c r="D355" s="1009">
        <f>IF(E346=0,0,B355/C355)</f>
        <v>0.5</v>
      </c>
      <c r="E355" s="1005"/>
      <c r="F355" s="82"/>
      <c r="G355" s="82"/>
      <c r="H355" s="82"/>
      <c r="I355" s="82"/>
      <c r="J355" s="268"/>
    </row>
    <row r="356" spans="1:10">
      <c r="A356" s="1042"/>
      <c r="B356" s="1005"/>
      <c r="C356" s="1005"/>
      <c r="D356" s="1008"/>
      <c r="E356" s="1005"/>
      <c r="F356" s="82"/>
      <c r="G356" s="82"/>
      <c r="H356" s="82"/>
      <c r="I356" s="82"/>
      <c r="J356" s="268"/>
    </row>
    <row r="357" spans="1:10">
      <c r="A357" s="1042">
        <v>0</v>
      </c>
      <c r="B357" s="1005"/>
      <c r="C357" s="1005"/>
      <c r="D357" s="1008"/>
      <c r="E357" s="1005"/>
      <c r="F357" s="82"/>
      <c r="G357" s="82"/>
      <c r="H357" s="82"/>
      <c r="I357" s="82"/>
      <c r="J357" s="268"/>
    </row>
    <row r="358" spans="1:10">
      <c r="A358" s="1042">
        <v>1</v>
      </c>
      <c r="B358" s="1005"/>
      <c r="C358" s="1005"/>
      <c r="D358" s="1008"/>
      <c r="E358" s="1005"/>
      <c r="F358" s="82"/>
      <c r="G358" s="82"/>
      <c r="H358" s="82"/>
      <c r="I358" s="82"/>
      <c r="J358" s="268"/>
    </row>
    <row r="359" spans="1:10">
      <c r="A359" s="1042">
        <v>2</v>
      </c>
      <c r="B359" s="1005"/>
      <c r="C359" s="1005"/>
      <c r="D359" s="1008"/>
      <c r="E359" s="1005"/>
      <c r="F359" s="82"/>
      <c r="G359" s="82"/>
      <c r="H359" s="82"/>
      <c r="I359" s="82"/>
      <c r="J359" s="268"/>
    </row>
    <row r="360" spans="1:10">
      <c r="A360" s="564"/>
      <c r="B360" s="82"/>
      <c r="C360" s="82"/>
      <c r="D360" s="560"/>
      <c r="E360" s="82"/>
      <c r="F360" s="82"/>
      <c r="G360" s="82"/>
      <c r="H360" s="82"/>
      <c r="I360" s="82"/>
      <c r="J360" s="268"/>
    </row>
    <row r="361" spans="1:10">
      <c r="A361" s="564"/>
      <c r="B361" s="82"/>
      <c r="C361" s="82"/>
      <c r="D361" s="560"/>
      <c r="E361" s="82"/>
      <c r="F361" s="82"/>
      <c r="G361" s="82"/>
      <c r="H361" s="82"/>
      <c r="I361" s="82"/>
      <c r="J361" s="268"/>
    </row>
    <row r="362" spans="1:10">
      <c r="A362" s="564"/>
      <c r="B362" s="82"/>
      <c r="C362" s="82"/>
      <c r="D362" s="560"/>
      <c r="E362" s="82"/>
      <c r="F362" s="82"/>
      <c r="G362" s="82"/>
      <c r="H362" s="82"/>
      <c r="I362" s="82"/>
      <c r="J362" s="268"/>
    </row>
    <row r="363" spans="1:10">
      <c r="A363" s="268"/>
      <c r="B363" s="268"/>
      <c r="C363" s="268"/>
      <c r="D363" s="268"/>
      <c r="E363" s="268"/>
      <c r="F363" s="268"/>
      <c r="G363" s="268"/>
      <c r="H363" s="268"/>
      <c r="I363" s="268"/>
      <c r="J363" s="268"/>
    </row>
    <row r="364" spans="1:10">
      <c r="A364" s="268"/>
      <c r="B364" s="268"/>
      <c r="C364" s="268"/>
      <c r="D364" s="268"/>
      <c r="E364" s="268"/>
      <c r="F364" s="268"/>
      <c r="G364" s="268"/>
      <c r="H364" s="268"/>
      <c r="I364" s="268"/>
      <c r="J364" s="268"/>
    </row>
    <row r="365" spans="1:10">
      <c r="A365" s="268"/>
      <c r="B365" s="268"/>
      <c r="C365" s="268"/>
      <c r="D365" s="268"/>
      <c r="E365" s="268"/>
      <c r="F365" s="268"/>
      <c r="G365" s="268"/>
      <c r="H365" s="268"/>
      <c r="I365" s="268"/>
      <c r="J365" s="268"/>
    </row>
    <row r="366" spans="1:10">
      <c r="A366" s="268"/>
      <c r="B366" s="268"/>
      <c r="C366" s="268"/>
      <c r="D366" s="268"/>
      <c r="E366" s="268"/>
      <c r="F366" s="268"/>
      <c r="G366" s="268"/>
      <c r="H366" s="268"/>
      <c r="I366" s="268"/>
      <c r="J366" s="268"/>
    </row>
    <row r="367" spans="1:10">
      <c r="A367" s="268"/>
      <c r="B367" s="268"/>
      <c r="C367" s="268"/>
      <c r="D367" s="268"/>
      <c r="E367" s="268"/>
      <c r="F367" s="268"/>
      <c r="G367" s="268"/>
      <c r="H367" s="268"/>
      <c r="I367" s="268"/>
      <c r="J367" s="268"/>
    </row>
    <row r="368" spans="1:10">
      <c r="A368" s="268"/>
      <c r="B368" s="268"/>
      <c r="C368" s="268"/>
      <c r="D368" s="268"/>
      <c r="E368" s="268"/>
      <c r="F368" s="268"/>
      <c r="G368" s="268"/>
      <c r="H368" s="268"/>
      <c r="I368" s="268"/>
      <c r="J368" s="268"/>
    </row>
    <row r="369" spans="1:10">
      <c r="A369" s="268"/>
      <c r="B369" s="268"/>
      <c r="C369" s="268"/>
      <c r="D369" s="268"/>
      <c r="E369" s="268"/>
      <c r="F369" s="268"/>
      <c r="G369" s="268"/>
      <c r="H369" s="268"/>
      <c r="I369" s="268"/>
      <c r="J369" s="268"/>
    </row>
    <row r="370" spans="1:10">
      <c r="A370" s="268"/>
      <c r="B370" s="268"/>
      <c r="C370" s="268"/>
      <c r="D370" s="268"/>
      <c r="E370" s="268"/>
      <c r="F370" s="268"/>
      <c r="G370" s="268"/>
      <c r="H370" s="268"/>
      <c r="I370" s="268"/>
      <c r="J370" s="268"/>
    </row>
    <row r="371" spans="1:10">
      <c r="A371" s="268"/>
      <c r="B371" s="268"/>
      <c r="C371" s="268"/>
      <c r="D371" s="268"/>
      <c r="E371" s="268"/>
      <c r="F371" s="268"/>
      <c r="G371" s="268"/>
      <c r="H371" s="268"/>
      <c r="I371" s="268"/>
      <c r="J371" s="268"/>
    </row>
    <row r="372" spans="1:10">
      <c r="A372" s="268"/>
      <c r="B372" s="268"/>
      <c r="C372" s="268"/>
      <c r="D372" s="268"/>
      <c r="E372" s="268"/>
      <c r="F372" s="268"/>
      <c r="G372" s="268"/>
      <c r="H372" s="268"/>
      <c r="I372" s="268"/>
      <c r="J372" s="268"/>
    </row>
    <row r="373" spans="1:10">
      <c r="A373" s="268"/>
      <c r="B373" s="268"/>
      <c r="C373" s="268"/>
      <c r="D373" s="268"/>
      <c r="E373" s="268"/>
      <c r="F373" s="268"/>
      <c r="G373" s="268"/>
      <c r="H373" s="268"/>
      <c r="I373" s="268"/>
      <c r="J373" s="268"/>
    </row>
    <row r="374" spans="1:10">
      <c r="A374" s="268"/>
      <c r="B374" s="268"/>
      <c r="C374" s="268"/>
      <c r="D374" s="268"/>
      <c r="E374" s="268"/>
      <c r="F374" s="268"/>
      <c r="G374" s="268"/>
      <c r="H374" s="268"/>
      <c r="I374" s="268"/>
      <c r="J374" s="268"/>
    </row>
    <row r="375" spans="1:10">
      <c r="A375" s="268"/>
      <c r="B375" s="268"/>
      <c r="C375" s="268"/>
      <c r="D375" s="268"/>
      <c r="E375" s="268"/>
      <c r="F375" s="268"/>
      <c r="G375" s="268"/>
      <c r="H375" s="268"/>
      <c r="I375" s="268"/>
      <c r="J375" s="268"/>
    </row>
    <row r="376" spans="1:10">
      <c r="A376" s="268"/>
      <c r="B376" s="268"/>
      <c r="C376" s="268"/>
      <c r="D376" s="268"/>
      <c r="E376" s="268"/>
      <c r="F376" s="268"/>
      <c r="G376" s="268"/>
      <c r="H376" s="268"/>
      <c r="I376" s="268"/>
      <c r="J376" s="268"/>
    </row>
    <row r="377" spans="1:10">
      <c r="A377" s="268"/>
      <c r="B377" s="268"/>
      <c r="C377" s="268"/>
      <c r="D377" s="268"/>
      <c r="E377" s="268"/>
      <c r="F377" s="268"/>
      <c r="G377" s="268"/>
      <c r="H377" s="268"/>
      <c r="I377" s="268"/>
      <c r="J377" s="268"/>
    </row>
    <row r="378" spans="1:10">
      <c r="A378" s="268"/>
      <c r="B378" s="268"/>
      <c r="C378" s="268"/>
      <c r="D378" s="268"/>
      <c r="E378" s="268"/>
      <c r="F378" s="268"/>
      <c r="G378" s="268"/>
      <c r="H378" s="268"/>
      <c r="I378" s="268"/>
      <c r="J378" s="268"/>
    </row>
    <row r="379" spans="1:10">
      <c r="A379" s="268"/>
      <c r="B379" s="268"/>
      <c r="C379" s="268"/>
      <c r="D379" s="268"/>
      <c r="E379" s="268"/>
      <c r="F379" s="268"/>
      <c r="G379" s="268"/>
    </row>
    <row r="380" spans="1:10">
      <c r="A380" s="268"/>
      <c r="B380" s="268"/>
      <c r="C380" s="268"/>
      <c r="D380" s="268"/>
      <c r="E380" s="268"/>
      <c r="F380" s="268"/>
      <c r="G380" s="268"/>
    </row>
    <row r="381" spans="1:10">
      <c r="A381" s="268"/>
      <c r="B381" s="268"/>
      <c r="C381" s="268"/>
      <c r="D381" s="268"/>
      <c r="E381" s="268"/>
      <c r="F381" s="268"/>
      <c r="G381" s="268"/>
    </row>
    <row r="382" spans="1:10">
      <c r="A382" s="268"/>
      <c r="B382" s="268"/>
      <c r="C382" s="268"/>
      <c r="D382" s="268"/>
      <c r="E382" s="268"/>
      <c r="F382" s="268"/>
      <c r="G382" s="268"/>
    </row>
    <row r="383" spans="1:10">
      <c r="A383" s="268"/>
      <c r="B383" s="268"/>
      <c r="C383" s="268"/>
      <c r="D383" s="268"/>
      <c r="E383" s="268"/>
      <c r="F383" s="268"/>
      <c r="G383" s="268"/>
    </row>
    <row r="384" spans="1:10">
      <c r="A384" s="268"/>
      <c r="B384" s="268"/>
      <c r="C384" s="268"/>
      <c r="D384" s="268"/>
      <c r="E384" s="268"/>
      <c r="F384" s="268"/>
      <c r="G384" s="268"/>
    </row>
    <row r="385" spans="1:7">
      <c r="A385" s="268"/>
      <c r="B385" s="268"/>
      <c r="C385" s="268"/>
      <c r="D385" s="268"/>
      <c r="E385" s="268"/>
      <c r="F385" s="268"/>
      <c r="G385" s="268"/>
    </row>
    <row r="386" spans="1:7">
      <c r="A386" s="268"/>
      <c r="B386" s="268"/>
      <c r="C386" s="268"/>
      <c r="D386" s="268"/>
      <c r="E386" s="268"/>
      <c r="F386" s="268"/>
      <c r="G386" s="268"/>
    </row>
    <row r="387" spans="1:7">
      <c r="A387" s="268"/>
      <c r="B387" s="268"/>
      <c r="C387" s="268"/>
      <c r="D387" s="268"/>
      <c r="E387" s="268"/>
      <c r="F387" s="268"/>
      <c r="G387" s="268"/>
    </row>
    <row r="388" spans="1:7">
      <c r="A388" s="268"/>
      <c r="B388" s="268"/>
      <c r="C388" s="268"/>
      <c r="D388" s="268"/>
      <c r="E388" s="268"/>
      <c r="F388" s="268"/>
      <c r="G388" s="268"/>
    </row>
    <row r="389" spans="1:7">
      <c r="A389" s="268"/>
      <c r="B389" s="268"/>
      <c r="C389" s="268"/>
      <c r="D389" s="268"/>
      <c r="E389" s="268"/>
      <c r="F389" s="268"/>
      <c r="G389" s="268"/>
    </row>
    <row r="390" spans="1:7">
      <c r="A390" s="268"/>
      <c r="B390" s="268"/>
      <c r="C390" s="268"/>
      <c r="D390" s="268"/>
      <c r="E390" s="268"/>
      <c r="F390" s="268"/>
      <c r="G390" s="268"/>
    </row>
    <row r="391" spans="1:7">
      <c r="A391" s="268"/>
      <c r="B391" s="268"/>
      <c r="C391" s="268"/>
      <c r="D391" s="268"/>
      <c r="E391" s="268"/>
      <c r="F391" s="268"/>
      <c r="G391" s="268"/>
    </row>
    <row r="392" spans="1:7">
      <c r="A392" s="268"/>
      <c r="B392" s="268"/>
      <c r="C392" s="268"/>
      <c r="D392" s="268"/>
      <c r="E392" s="268"/>
      <c r="F392" s="268"/>
      <c r="G392" s="268"/>
    </row>
    <row r="628" spans="1:1">
      <c r="A628" s="373">
        <v>0</v>
      </c>
    </row>
    <row r="629" spans="1:1">
      <c r="A629" s="373">
        <v>1</v>
      </c>
    </row>
    <row r="630" spans="1:1">
      <c r="A630" s="373">
        <v>2</v>
      </c>
    </row>
  </sheetData>
  <sheetProtection algorithmName="SHA-512" hashValue="dMxX0U5BJsFm5bpYKRBVr9Y2S2g4PEbR8ixY4HjUIjyNxGhDN+qgGOlnzANu5r6SqlyaaHdHsbwj+MuPyI0oPQ==" saltValue="ustkIPQwBu/OtLE8e/A1dg==" spinCount="100000" sheet="1" objects="1" scenarios="1"/>
  <protectedRanges>
    <protectedRange sqref="G86:G93" name="Range5_1"/>
    <protectedRange sqref="D86:D93" name="Range4_1"/>
    <protectedRange sqref="D131:D132" name="Range1_2"/>
    <protectedRange sqref="G131:G132" name="Range2_2"/>
    <protectedRange sqref="D133:D136" name="Range1_3"/>
    <protectedRange sqref="G133:G136" name="Range2_3"/>
    <protectedRange sqref="G206:G207" name="Range7_1"/>
    <protectedRange sqref="D206:D207" name="Range6_1"/>
    <protectedRange sqref="D311:D312" name="Range3_1"/>
    <protectedRange sqref="G318" name="Range9_2"/>
    <protectedRange sqref="D318" name="Range8_2"/>
    <protectedRange sqref="G319" name="Range9_3"/>
    <protectedRange sqref="D319" name="Range8_3"/>
  </protectedRanges>
  <autoFilter ref="A41:I344">
    <filterColumn colId="0">
      <colorFilter dxfId="7"/>
    </filterColumn>
  </autoFilter>
  <mergeCells count="97">
    <mergeCell ref="B321:G321"/>
    <mergeCell ref="B328:G328"/>
    <mergeCell ref="B334:G334"/>
    <mergeCell ref="B341:G341"/>
    <mergeCell ref="B301:G301"/>
    <mergeCell ref="B305:G305"/>
    <mergeCell ref="B310:G310"/>
    <mergeCell ref="B313:G313"/>
    <mergeCell ref="B317:G317"/>
    <mergeCell ref="B320:G320"/>
    <mergeCell ref="B284:G284"/>
    <mergeCell ref="B239:G239"/>
    <mergeCell ref="B240:G240"/>
    <mergeCell ref="B244:G244"/>
    <mergeCell ref="B252:G252"/>
    <mergeCell ref="B256:G256"/>
    <mergeCell ref="B259:G259"/>
    <mergeCell ref="B267:G267"/>
    <mergeCell ref="B274:G274"/>
    <mergeCell ref="B275:G275"/>
    <mergeCell ref="B277:G277"/>
    <mergeCell ref="B280:G280"/>
    <mergeCell ref="B217:G217"/>
    <mergeCell ref="B169:G169"/>
    <mergeCell ref="B179:G179"/>
    <mergeCell ref="B182:G182"/>
    <mergeCell ref="B191:G191"/>
    <mergeCell ref="B196:G196"/>
    <mergeCell ref="B198:G198"/>
    <mergeCell ref="B199:G199"/>
    <mergeCell ref="B202:G202"/>
    <mergeCell ref="B205:G205"/>
    <mergeCell ref="B208:G208"/>
    <mergeCell ref="B213:G213"/>
    <mergeCell ref="B157:G157"/>
    <mergeCell ref="B80:G80"/>
    <mergeCell ref="B81:G81"/>
    <mergeCell ref="B94:G94"/>
    <mergeCell ref="B102:G102"/>
    <mergeCell ref="B108:G108"/>
    <mergeCell ref="B114:G114"/>
    <mergeCell ref="B118:G118"/>
    <mergeCell ref="B130:G130"/>
    <mergeCell ref="B137:G137"/>
    <mergeCell ref="B138:G138"/>
    <mergeCell ref="B147:G147"/>
    <mergeCell ref="B75:G75"/>
    <mergeCell ref="B37:I37"/>
    <mergeCell ref="B42:G42"/>
    <mergeCell ref="B43:G43"/>
    <mergeCell ref="B46:G46"/>
    <mergeCell ref="B48:G48"/>
    <mergeCell ref="B54:G54"/>
    <mergeCell ref="B55:G55"/>
    <mergeCell ref="B64:G64"/>
    <mergeCell ref="B67:G67"/>
    <mergeCell ref="B72:G72"/>
    <mergeCell ref="A38:I39"/>
    <mergeCell ref="A40:I40"/>
    <mergeCell ref="B36:I36"/>
    <mergeCell ref="B25:I25"/>
    <mergeCell ref="B26:I26"/>
    <mergeCell ref="B27:I27"/>
    <mergeCell ref="B28:I28"/>
    <mergeCell ref="B29:I29"/>
    <mergeCell ref="B30:I30"/>
    <mergeCell ref="B31:I31"/>
    <mergeCell ref="B32:I32"/>
    <mergeCell ref="B33:I33"/>
    <mergeCell ref="B34:I34"/>
    <mergeCell ref="B35:I35"/>
    <mergeCell ref="B24:I24"/>
    <mergeCell ref="A7:I7"/>
    <mergeCell ref="A8:C8"/>
    <mergeCell ref="D8:I8"/>
    <mergeCell ref="D9:I16"/>
    <mergeCell ref="A17:I17"/>
    <mergeCell ref="B18:I18"/>
    <mergeCell ref="B19:I19"/>
    <mergeCell ref="B20:I20"/>
    <mergeCell ref="B21:I21"/>
    <mergeCell ref="B22:I22"/>
    <mergeCell ref="B23:I23"/>
    <mergeCell ref="A5:B5"/>
    <mergeCell ref="C5:E5"/>
    <mergeCell ref="G5:I5"/>
    <mergeCell ref="A6:B6"/>
    <mergeCell ref="C6:E6"/>
    <mergeCell ref="G6:I6"/>
    <mergeCell ref="A4:B4"/>
    <mergeCell ref="C4:E4"/>
    <mergeCell ref="G4:I4"/>
    <mergeCell ref="A1:F1"/>
    <mergeCell ref="G1:I1"/>
    <mergeCell ref="A2:G2"/>
    <mergeCell ref="A3:I3"/>
    <mergeCell ref="H2:I2"/>
  </mergeCells>
  <dataValidations count="4">
    <dataValidation type="list" allowBlank="1" showInputMessage="1" showErrorMessage="1" sqref="D313">
      <formula1>$A$673:$A$675</formula1>
    </dataValidation>
    <dataValidation type="list" allowBlank="1" showInputMessage="1" showErrorMessage="1" sqref="D310">
      <formula1>$A$773:$A$775</formula1>
    </dataValidation>
    <dataValidation type="list" allowBlank="1" showInputMessage="1" showErrorMessage="1" sqref="D137">
      <formula1>$A$687:$A$689</formula1>
    </dataValidation>
    <dataValidation type="list" allowBlank="1" showInputMessage="1" showErrorMessage="1" sqref="D356:D362 D131:D136 D138:D309 D311:D312 D314:D316 D318:D346 D41:D129">
      <formula1>$A$628:$A$630</formula1>
    </dataValidation>
  </dataValidations>
  <pageMargins left="0.4" right="0.25" top="0.39" bottom="0.75" header="0.3" footer="0.3"/>
  <pageSetup scale="64"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M634"/>
  <sheetViews>
    <sheetView view="pageBreakPreview" zoomScale="80" zoomScaleNormal="80" zoomScaleSheetLayoutView="80" zoomScalePageLayoutView="80" workbookViewId="0">
      <selection activeCell="B508" sqref="B508:G508"/>
    </sheetView>
  </sheetViews>
  <sheetFormatPr defaultColWidth="9.140625" defaultRowHeight="15"/>
  <cols>
    <col min="1" max="1" width="14.85546875" style="177" customWidth="1"/>
    <col min="2" max="2" width="45" style="4" customWidth="1"/>
    <col min="3" max="3" width="39" style="4" customWidth="1"/>
    <col min="4" max="4" width="11.140625" style="326" customWidth="1"/>
    <col min="5" max="5" width="12" style="29" customWidth="1"/>
    <col min="6" max="6" width="35.140625" style="4" customWidth="1"/>
    <col min="7" max="7" width="24.7109375" style="101" customWidth="1"/>
    <col min="8" max="8" width="6.5703125" style="22" customWidth="1"/>
    <col min="9" max="9" width="5.7109375" style="22" customWidth="1"/>
    <col min="10" max="13" width="9.140625" style="81"/>
    <col min="14" max="16384" width="9.140625" style="4"/>
  </cols>
  <sheetData>
    <row r="1" spans="1:9" s="81" customFormat="1" ht="33.75" customHeight="1">
      <c r="A1" s="1216" t="s">
        <v>162</v>
      </c>
      <c r="B1" s="1216"/>
      <c r="C1" s="1216"/>
      <c r="D1" s="1216"/>
      <c r="E1" s="1216"/>
      <c r="F1" s="1216"/>
      <c r="G1" s="1217" t="s">
        <v>7154</v>
      </c>
      <c r="H1" s="1218"/>
      <c r="I1" s="1219"/>
    </row>
    <row r="2" spans="1:9" s="81" customFormat="1" ht="33.75">
      <c r="A2" s="1324" t="s">
        <v>4850</v>
      </c>
      <c r="B2" s="1325"/>
      <c r="C2" s="1325"/>
      <c r="D2" s="1325"/>
      <c r="E2" s="1325"/>
      <c r="F2" s="1325"/>
      <c r="G2" s="1708"/>
      <c r="H2" s="1326">
        <v>16</v>
      </c>
      <c r="I2" s="1327"/>
    </row>
    <row r="3" spans="1:9" s="81" customFormat="1" ht="28.5">
      <c r="A3" s="1227" t="s">
        <v>166</v>
      </c>
      <c r="B3" s="1227"/>
      <c r="C3" s="1227"/>
      <c r="D3" s="1227"/>
      <c r="E3" s="1227"/>
      <c r="F3" s="1227"/>
      <c r="G3" s="1227"/>
      <c r="H3" s="1328"/>
      <c r="I3" s="1328"/>
    </row>
    <row r="4" spans="1:9" s="81" customFormat="1" ht="21">
      <c r="A4" s="1247" t="s">
        <v>167</v>
      </c>
      <c r="B4" s="1247"/>
      <c r="C4" s="1248"/>
      <c r="D4" s="1248"/>
      <c r="E4" s="1248"/>
      <c r="F4" s="5" t="s">
        <v>168</v>
      </c>
      <c r="G4" s="1248"/>
      <c r="H4" s="1323"/>
      <c r="I4" s="1323"/>
    </row>
    <row r="5" spans="1:9" s="81" customFormat="1" ht="21">
      <c r="A5" s="1321" t="s">
        <v>169</v>
      </c>
      <c r="B5" s="1322"/>
      <c r="C5" s="1248"/>
      <c r="D5" s="1248"/>
      <c r="E5" s="1248"/>
      <c r="F5" s="585" t="s">
        <v>170</v>
      </c>
      <c r="G5" s="1248"/>
      <c r="H5" s="1323"/>
      <c r="I5" s="1323"/>
    </row>
    <row r="6" spans="1:9" s="81" customFormat="1" ht="42">
      <c r="A6" s="1232" t="s">
        <v>171</v>
      </c>
      <c r="B6" s="1232"/>
      <c r="C6" s="1233"/>
      <c r="D6" s="1233"/>
      <c r="E6" s="1233"/>
      <c r="F6" s="585" t="s">
        <v>172</v>
      </c>
      <c r="G6" s="1248"/>
      <c r="H6" s="1323"/>
      <c r="I6" s="1323"/>
    </row>
    <row r="7" spans="1:9" s="81" customFormat="1" ht="33.75">
      <c r="A7" s="1239" t="s">
        <v>4851</v>
      </c>
      <c r="B7" s="1566"/>
      <c r="C7" s="1566"/>
      <c r="D7" s="1566"/>
      <c r="E7" s="1566"/>
      <c r="F7" s="1566"/>
      <c r="G7" s="1566"/>
      <c r="H7" s="1566"/>
      <c r="I7" s="1566"/>
    </row>
    <row r="8" spans="1:9" s="81" customFormat="1" ht="33.6" customHeight="1">
      <c r="A8" s="1709" t="s">
        <v>174</v>
      </c>
      <c r="B8" s="1709"/>
      <c r="C8" s="1710"/>
      <c r="D8" s="1335" t="s">
        <v>4852</v>
      </c>
      <c r="E8" s="1335"/>
      <c r="F8" s="1335"/>
      <c r="G8" s="1611"/>
      <c r="H8" s="1336"/>
      <c r="I8" s="1336"/>
    </row>
    <row r="9" spans="1:9" s="81" customFormat="1" ht="33.6" customHeight="1">
      <c r="A9" s="364" t="s">
        <v>176</v>
      </c>
      <c r="B9" s="181" t="s">
        <v>177</v>
      </c>
      <c r="C9" s="236">
        <f>'Pharmacy (2)'!D609</f>
        <v>0.5</v>
      </c>
      <c r="D9" s="1338">
        <f>D617</f>
        <v>0.5</v>
      </c>
      <c r="E9" s="1339"/>
      <c r="F9" s="1339"/>
      <c r="G9" s="1495"/>
      <c r="H9" s="1340"/>
      <c r="I9" s="1341"/>
    </row>
    <row r="10" spans="1:9" s="81" customFormat="1" ht="33.6" customHeight="1">
      <c r="A10" s="364" t="s">
        <v>178</v>
      </c>
      <c r="B10" s="181" t="s">
        <v>179</v>
      </c>
      <c r="C10" s="236">
        <f>'Pharmacy (2)'!D610</f>
        <v>0.5</v>
      </c>
      <c r="D10" s="1342"/>
      <c r="E10" s="1343"/>
      <c r="F10" s="1343"/>
      <c r="G10" s="1499"/>
      <c r="H10" s="1344"/>
      <c r="I10" s="1345"/>
    </row>
    <row r="11" spans="1:9" s="81" customFormat="1" ht="33.6" customHeight="1">
      <c r="A11" s="364" t="s">
        <v>180</v>
      </c>
      <c r="B11" s="181" t="s">
        <v>181</v>
      </c>
      <c r="C11" s="236">
        <f>'Pharmacy (2)'!D611</f>
        <v>0.5</v>
      </c>
      <c r="D11" s="1342"/>
      <c r="E11" s="1343"/>
      <c r="F11" s="1343"/>
      <c r="G11" s="1499"/>
      <c r="H11" s="1344"/>
      <c r="I11" s="1345"/>
    </row>
    <row r="12" spans="1:9" s="81" customFormat="1" ht="33.6" customHeight="1">
      <c r="A12" s="364" t="s">
        <v>182</v>
      </c>
      <c r="B12" s="181" t="s">
        <v>183</v>
      </c>
      <c r="C12" s="236">
        <f>'Pharmacy (2)'!D612</f>
        <v>0.5</v>
      </c>
      <c r="D12" s="1342"/>
      <c r="E12" s="1343"/>
      <c r="F12" s="1343"/>
      <c r="G12" s="1499"/>
      <c r="H12" s="1344"/>
      <c r="I12" s="1345"/>
    </row>
    <row r="13" spans="1:9" s="81" customFormat="1" ht="33.6" customHeight="1">
      <c r="A13" s="364" t="s">
        <v>184</v>
      </c>
      <c r="B13" s="181" t="s">
        <v>185</v>
      </c>
      <c r="C13" s="236">
        <f>'Pharmacy (2)'!D613</f>
        <v>0.5</v>
      </c>
      <c r="D13" s="1342"/>
      <c r="E13" s="1343"/>
      <c r="F13" s="1343"/>
      <c r="G13" s="1499"/>
      <c r="H13" s="1344"/>
      <c r="I13" s="1345"/>
    </row>
    <row r="14" spans="1:9" s="81" customFormat="1" ht="33.6" customHeight="1">
      <c r="A14" s="364" t="s">
        <v>186</v>
      </c>
      <c r="B14" s="181" t="s">
        <v>146</v>
      </c>
      <c r="C14" s="236">
        <f>'Pharmacy (2)'!D614</f>
        <v>0.5</v>
      </c>
      <c r="D14" s="1342"/>
      <c r="E14" s="1343"/>
      <c r="F14" s="1343"/>
      <c r="G14" s="1499"/>
      <c r="H14" s="1344"/>
      <c r="I14" s="1345"/>
    </row>
    <row r="15" spans="1:9" s="81" customFormat="1" ht="33.6" customHeight="1">
      <c r="A15" s="364" t="s">
        <v>187</v>
      </c>
      <c r="B15" s="181" t="s">
        <v>1454</v>
      </c>
      <c r="C15" s="236">
        <f>'Pharmacy (2)'!D615</f>
        <v>0.5</v>
      </c>
      <c r="D15" s="1342"/>
      <c r="E15" s="1343"/>
      <c r="F15" s="1343"/>
      <c r="G15" s="1499"/>
      <c r="H15" s="1344"/>
      <c r="I15" s="1345"/>
    </row>
    <row r="16" spans="1:9" s="81" customFormat="1" ht="33.6" customHeight="1">
      <c r="A16" s="364" t="s">
        <v>189</v>
      </c>
      <c r="B16" s="181" t="s">
        <v>190</v>
      </c>
      <c r="C16" s="236">
        <f>'Pharmacy (2)'!D616</f>
        <v>0.5</v>
      </c>
      <c r="D16" s="1346"/>
      <c r="E16" s="1347"/>
      <c r="F16" s="1347"/>
      <c r="G16" s="1503"/>
      <c r="H16" s="1348"/>
      <c r="I16" s="1349"/>
    </row>
    <row r="17" spans="1:9" s="81" customFormat="1" ht="33.6" customHeight="1">
      <c r="A17" s="1357"/>
      <c r="B17" s="1358"/>
      <c r="C17" s="1358"/>
      <c r="D17" s="1358"/>
      <c r="E17" s="1358"/>
      <c r="F17" s="1358"/>
      <c r="G17" s="1358"/>
      <c r="H17" s="1359"/>
      <c r="I17" s="1360"/>
    </row>
    <row r="18" spans="1:9" s="81" customFormat="1" ht="33.6" customHeight="1">
      <c r="A18" s="590"/>
      <c r="B18" s="1510" t="s">
        <v>191</v>
      </c>
      <c r="C18" s="1510"/>
      <c r="D18" s="1510"/>
      <c r="E18" s="1510"/>
      <c r="F18" s="1510"/>
      <c r="G18" s="1510"/>
      <c r="H18" s="1511"/>
      <c r="I18" s="1511"/>
    </row>
    <row r="19" spans="1:9" s="81" customFormat="1" ht="33.6" customHeight="1">
      <c r="A19" s="6">
        <v>1</v>
      </c>
      <c r="B19" s="1259"/>
      <c r="C19" s="1259"/>
      <c r="D19" s="1259"/>
      <c r="E19" s="1259"/>
      <c r="F19" s="1259"/>
      <c r="G19" s="1259"/>
      <c r="H19" s="1515"/>
      <c r="I19" s="1515"/>
    </row>
    <row r="20" spans="1:9" s="81" customFormat="1" ht="33.6" customHeight="1">
      <c r="A20" s="6">
        <v>2</v>
      </c>
      <c r="B20" s="1259"/>
      <c r="C20" s="1259"/>
      <c r="D20" s="1259"/>
      <c r="E20" s="1259"/>
      <c r="F20" s="1259"/>
      <c r="G20" s="1259"/>
      <c r="H20" s="1515"/>
      <c r="I20" s="1515"/>
    </row>
    <row r="21" spans="1:9" s="81" customFormat="1" ht="33.6" customHeight="1">
      <c r="A21" s="6">
        <v>3</v>
      </c>
      <c r="B21" s="1259"/>
      <c r="C21" s="1259"/>
      <c r="D21" s="1259"/>
      <c r="E21" s="1259"/>
      <c r="F21" s="1259"/>
      <c r="G21" s="1259"/>
      <c r="H21" s="1515"/>
      <c r="I21" s="1515"/>
    </row>
    <row r="22" spans="1:9" s="81" customFormat="1" ht="33.6" customHeight="1">
      <c r="A22" s="6">
        <v>4</v>
      </c>
      <c r="B22" s="1259"/>
      <c r="C22" s="1259"/>
      <c r="D22" s="1259"/>
      <c r="E22" s="1259"/>
      <c r="F22" s="1259"/>
      <c r="G22" s="1259"/>
      <c r="H22" s="1515"/>
      <c r="I22" s="1515"/>
    </row>
    <row r="23" spans="1:9" s="81" customFormat="1" ht="33.6" customHeight="1">
      <c r="A23" s="6">
        <v>5</v>
      </c>
      <c r="B23" s="1259"/>
      <c r="C23" s="1259"/>
      <c r="D23" s="1259"/>
      <c r="E23" s="1259"/>
      <c r="F23" s="1259"/>
      <c r="G23" s="1259"/>
      <c r="H23" s="1515"/>
      <c r="I23" s="1515"/>
    </row>
    <row r="24" spans="1:9" s="81" customFormat="1" ht="33.6" customHeight="1">
      <c r="A24" s="590"/>
      <c r="B24" s="1353" t="s">
        <v>192</v>
      </c>
      <c r="C24" s="1354"/>
      <c r="D24" s="1354"/>
      <c r="E24" s="1354"/>
      <c r="F24" s="1354"/>
      <c r="G24" s="1354"/>
      <c r="H24" s="1355"/>
      <c r="I24" s="1356"/>
    </row>
    <row r="25" spans="1:9" s="81" customFormat="1" ht="33.6" customHeight="1">
      <c r="A25" s="6">
        <v>1</v>
      </c>
      <c r="B25" s="1259"/>
      <c r="C25" s="1259"/>
      <c r="D25" s="1259"/>
      <c r="E25" s="1259"/>
      <c r="F25" s="1259"/>
      <c r="G25" s="1259"/>
      <c r="H25" s="1515"/>
      <c r="I25" s="1515"/>
    </row>
    <row r="26" spans="1:9" s="81" customFormat="1" ht="33.6" customHeight="1">
      <c r="A26" s="6">
        <v>2</v>
      </c>
      <c r="B26" s="1259"/>
      <c r="C26" s="1259"/>
      <c r="D26" s="1259"/>
      <c r="E26" s="1259"/>
      <c r="F26" s="1259"/>
      <c r="G26" s="1259"/>
      <c r="H26" s="1515"/>
      <c r="I26" s="1515"/>
    </row>
    <row r="27" spans="1:9" s="81" customFormat="1" ht="33.6" customHeight="1">
      <c r="A27" s="6">
        <v>3</v>
      </c>
      <c r="B27" s="1259"/>
      <c r="C27" s="1259"/>
      <c r="D27" s="1259"/>
      <c r="E27" s="1259"/>
      <c r="F27" s="1259"/>
      <c r="G27" s="1259"/>
      <c r="H27" s="1515"/>
      <c r="I27" s="1515"/>
    </row>
    <row r="28" spans="1:9" s="81" customFormat="1" ht="33.6" customHeight="1">
      <c r="A28" s="6">
        <v>4</v>
      </c>
      <c r="B28" s="1261"/>
      <c r="C28" s="1350"/>
      <c r="D28" s="1350"/>
      <c r="E28" s="1350"/>
      <c r="F28" s="1350"/>
      <c r="G28" s="1350"/>
      <c r="H28" s="1351"/>
      <c r="I28" s="1352"/>
    </row>
    <row r="29" spans="1:9" s="81" customFormat="1" ht="33.6" customHeight="1">
      <c r="A29" s="6">
        <v>5</v>
      </c>
      <c r="B29" s="1261"/>
      <c r="C29" s="1350"/>
      <c r="D29" s="1350"/>
      <c r="E29" s="1350"/>
      <c r="F29" s="1350"/>
      <c r="G29" s="1350"/>
      <c r="H29" s="1351"/>
      <c r="I29" s="1352"/>
    </row>
    <row r="30" spans="1:9" s="81" customFormat="1" ht="33.6" customHeight="1">
      <c r="A30" s="590"/>
      <c r="B30" s="1510" t="s">
        <v>193</v>
      </c>
      <c r="C30" s="1510"/>
      <c r="D30" s="1510"/>
      <c r="E30" s="1510"/>
      <c r="F30" s="1510"/>
      <c r="G30" s="1510"/>
      <c r="H30" s="1511"/>
      <c r="I30" s="1511"/>
    </row>
    <row r="31" spans="1:9" s="81" customFormat="1" ht="33.6" customHeight="1">
      <c r="A31" s="6">
        <v>1</v>
      </c>
      <c r="B31" s="1259"/>
      <c r="C31" s="1259"/>
      <c r="D31" s="1259"/>
      <c r="E31" s="1259"/>
      <c r="F31" s="1259"/>
      <c r="G31" s="1259"/>
      <c r="H31" s="1515"/>
      <c r="I31" s="1515"/>
    </row>
    <row r="32" spans="1:9" s="81" customFormat="1" ht="33.6" customHeight="1">
      <c r="A32" s="6">
        <v>2</v>
      </c>
      <c r="B32" s="1259"/>
      <c r="C32" s="1259"/>
      <c r="D32" s="1259"/>
      <c r="E32" s="1259"/>
      <c r="F32" s="1259"/>
      <c r="G32" s="1259"/>
      <c r="H32" s="1515"/>
      <c r="I32" s="1515"/>
    </row>
    <row r="33" spans="1:13" s="81" customFormat="1" ht="33.6" customHeight="1">
      <c r="A33" s="6">
        <v>3</v>
      </c>
      <c r="B33" s="1259"/>
      <c r="C33" s="1259"/>
      <c r="D33" s="1259"/>
      <c r="E33" s="1259"/>
      <c r="F33" s="1259"/>
      <c r="G33" s="1259"/>
      <c r="H33" s="1515"/>
      <c r="I33" s="1515"/>
    </row>
    <row r="34" spans="1:13" s="81" customFormat="1" ht="33.6" customHeight="1">
      <c r="A34" s="6">
        <v>4</v>
      </c>
      <c r="B34" s="1259"/>
      <c r="C34" s="1259"/>
      <c r="D34" s="1259"/>
      <c r="E34" s="1259"/>
      <c r="F34" s="1259"/>
      <c r="G34" s="1259"/>
      <c r="H34" s="1515"/>
      <c r="I34" s="1515"/>
    </row>
    <row r="35" spans="1:13" s="81" customFormat="1" ht="33.6" customHeight="1">
      <c r="A35" s="6">
        <v>5</v>
      </c>
      <c r="B35" s="1261"/>
      <c r="C35" s="1350"/>
      <c r="D35" s="1350"/>
      <c r="E35" s="1350"/>
      <c r="F35" s="1350"/>
      <c r="G35" s="1350"/>
      <c r="H35" s="1351"/>
      <c r="I35" s="1352"/>
    </row>
    <row r="36" spans="1:13" s="81" customFormat="1" ht="33.6" customHeight="1">
      <c r="A36" s="590"/>
      <c r="B36" s="1282" t="s">
        <v>194</v>
      </c>
      <c r="C36" s="1361"/>
      <c r="D36" s="1361"/>
      <c r="E36" s="1361"/>
      <c r="F36" s="1361"/>
      <c r="G36" s="1361"/>
      <c r="H36" s="1362"/>
      <c r="I36" s="1363"/>
    </row>
    <row r="37" spans="1:13" s="81" customFormat="1" ht="33.6" customHeight="1">
      <c r="A37" s="590"/>
      <c r="B37" s="1417" t="s">
        <v>195</v>
      </c>
      <c r="C37" s="1417"/>
      <c r="D37" s="1417"/>
      <c r="E37" s="1417"/>
      <c r="F37" s="1417"/>
      <c r="G37" s="1417"/>
      <c r="H37" s="1516"/>
      <c r="I37" s="1516"/>
    </row>
    <row r="38" spans="1:13" s="81" customFormat="1" ht="33.6" customHeight="1">
      <c r="A38" s="1517"/>
      <c r="B38" s="1518"/>
      <c r="C38" s="1518"/>
      <c r="D38" s="1518"/>
      <c r="E38" s="1518"/>
      <c r="F38" s="1518"/>
      <c r="G38" s="1518"/>
      <c r="H38" s="1518"/>
      <c r="I38" s="1577"/>
    </row>
    <row r="39" spans="1:13" s="81" customFormat="1">
      <c r="A39" s="1525"/>
      <c r="B39" s="1526"/>
      <c r="C39" s="1526"/>
      <c r="D39" s="1526"/>
      <c r="E39" s="1526"/>
      <c r="F39" s="1526"/>
      <c r="G39" s="1526"/>
      <c r="H39" s="1526"/>
      <c r="I39" s="1578"/>
    </row>
    <row r="40" spans="1:13" s="81" customFormat="1" ht="33.75" customHeight="1">
      <c r="A40" s="1369" t="s">
        <v>4850</v>
      </c>
      <c r="B40" s="1370"/>
      <c r="C40" s="1370"/>
      <c r="D40" s="1370"/>
      <c r="E40" s="1370"/>
      <c r="F40" s="1370"/>
      <c r="G40" s="1370"/>
      <c r="H40" s="1370"/>
      <c r="I40" s="1371"/>
    </row>
    <row r="41" spans="1:13" s="81" customFormat="1" ht="60">
      <c r="A41" s="7" t="s">
        <v>1456</v>
      </c>
      <c r="B41" s="182" t="s">
        <v>2770</v>
      </c>
      <c r="C41" s="183" t="s">
        <v>199</v>
      </c>
      <c r="D41" s="183" t="s">
        <v>3917</v>
      </c>
      <c r="E41" s="184" t="s">
        <v>201</v>
      </c>
      <c r="F41" s="183" t="s">
        <v>202</v>
      </c>
      <c r="G41" s="183" t="s">
        <v>203</v>
      </c>
      <c r="H41" s="22"/>
      <c r="I41" s="22"/>
    </row>
    <row r="42" spans="1:13" s="81" customFormat="1" ht="21">
      <c r="A42" s="156"/>
      <c r="B42" s="1460" t="s">
        <v>204</v>
      </c>
      <c r="C42" s="1461"/>
      <c r="D42" s="1461"/>
      <c r="E42" s="1461"/>
      <c r="F42" s="1461"/>
      <c r="G42" s="1711"/>
      <c r="H42" s="22">
        <f>H43+H74+H88+H64+H70+H100</f>
        <v>7</v>
      </c>
      <c r="I42" s="22">
        <f>I43+I74+I88+I64+I70</f>
        <v>14</v>
      </c>
    </row>
    <row r="43" spans="1:13" s="81" customFormat="1" ht="33.75" customHeight="1">
      <c r="A43" s="1035" t="s">
        <v>1458</v>
      </c>
      <c r="B43" s="1305" t="s">
        <v>142</v>
      </c>
      <c r="C43" s="1306"/>
      <c r="D43" s="1306"/>
      <c r="E43" s="1306"/>
      <c r="F43" s="1306"/>
      <c r="G43" s="1307"/>
      <c r="H43" s="22">
        <f>SUM(D44:D63)</f>
        <v>2</v>
      </c>
      <c r="I43" s="22">
        <f>COUNT(D44:D63)*2</f>
        <v>4</v>
      </c>
    </row>
    <row r="44" spans="1:13" s="81" customFormat="1" ht="31.5" hidden="1">
      <c r="A44" s="20" t="s">
        <v>1460</v>
      </c>
      <c r="B44" s="12" t="s">
        <v>206</v>
      </c>
      <c r="C44" s="19"/>
      <c r="D44" s="438"/>
      <c r="E44" s="21"/>
      <c r="F44" s="19"/>
      <c r="G44" s="19"/>
      <c r="K44" s="4"/>
      <c r="L44" s="4"/>
      <c r="M44" s="4"/>
    </row>
    <row r="45" spans="1:13" s="81" customFormat="1" ht="15.75" hidden="1">
      <c r="A45" s="20" t="s">
        <v>1461</v>
      </c>
      <c r="B45" s="12" t="s">
        <v>211</v>
      </c>
      <c r="C45" s="19"/>
      <c r="D45" s="438"/>
      <c r="E45" s="21"/>
      <c r="F45" s="19"/>
      <c r="G45" s="19"/>
      <c r="K45" s="4"/>
      <c r="L45" s="4"/>
      <c r="M45" s="4"/>
    </row>
    <row r="46" spans="1:13" s="81" customFormat="1" ht="31.5" hidden="1">
      <c r="A46" s="20" t="s">
        <v>1462</v>
      </c>
      <c r="B46" s="12" t="s">
        <v>215</v>
      </c>
      <c r="C46" s="19"/>
      <c r="D46" s="438"/>
      <c r="E46" s="21"/>
      <c r="F46" s="19"/>
      <c r="G46" s="19"/>
      <c r="K46" s="4"/>
      <c r="L46" s="4"/>
      <c r="M46" s="4"/>
    </row>
    <row r="47" spans="1:13" s="81" customFormat="1" ht="15.75" hidden="1">
      <c r="A47" s="20" t="s">
        <v>1463</v>
      </c>
      <c r="B47" s="12" t="s">
        <v>1464</v>
      </c>
      <c r="C47" s="19"/>
      <c r="D47" s="438"/>
      <c r="E47" s="21"/>
      <c r="F47" s="19"/>
      <c r="G47" s="19"/>
      <c r="K47" s="4"/>
      <c r="L47" s="4"/>
      <c r="M47" s="4"/>
    </row>
    <row r="48" spans="1:13" s="81" customFormat="1" ht="15.75" hidden="1">
      <c r="A48" s="20" t="s">
        <v>1465</v>
      </c>
      <c r="B48" s="12" t="s">
        <v>223</v>
      </c>
      <c r="C48" s="19"/>
      <c r="D48" s="438"/>
      <c r="E48" s="21"/>
      <c r="F48" s="19"/>
      <c r="G48" s="19"/>
      <c r="K48" s="4"/>
      <c r="L48" s="4"/>
      <c r="M48" s="4"/>
    </row>
    <row r="49" spans="1:13" ht="15.75" hidden="1">
      <c r="A49" s="20" t="s">
        <v>1466</v>
      </c>
      <c r="B49" s="12" t="s">
        <v>227</v>
      </c>
      <c r="C49" s="19"/>
      <c r="D49" s="438"/>
      <c r="E49" s="21"/>
      <c r="F49" s="19"/>
      <c r="G49" s="19"/>
      <c r="H49" s="81"/>
      <c r="I49" s="81"/>
      <c r="K49" s="4"/>
      <c r="L49" s="4"/>
      <c r="M49" s="4"/>
    </row>
    <row r="50" spans="1:13" ht="15.75" hidden="1">
      <c r="A50" s="20" t="s">
        <v>1467</v>
      </c>
      <c r="B50" s="12" t="s">
        <v>231</v>
      </c>
      <c r="C50" s="19"/>
      <c r="D50" s="438"/>
      <c r="E50" s="21"/>
      <c r="F50" s="19"/>
      <c r="G50" s="19"/>
      <c r="H50" s="81"/>
      <c r="I50" s="81"/>
      <c r="K50" s="4"/>
      <c r="L50" s="4"/>
      <c r="M50" s="4"/>
    </row>
    <row r="51" spans="1:13" ht="15.75" hidden="1">
      <c r="A51" s="20" t="s">
        <v>234</v>
      </c>
      <c r="B51" s="12" t="s">
        <v>235</v>
      </c>
      <c r="C51" s="19"/>
      <c r="D51" s="438"/>
      <c r="E51" s="21"/>
      <c r="F51" s="19"/>
      <c r="G51" s="19"/>
      <c r="H51" s="81"/>
      <c r="I51" s="81"/>
      <c r="K51" s="4"/>
      <c r="L51" s="4"/>
      <c r="M51" s="4"/>
    </row>
    <row r="52" spans="1:13" ht="15.75" hidden="1">
      <c r="A52" s="20" t="s">
        <v>1468</v>
      </c>
      <c r="B52" s="12" t="s">
        <v>237</v>
      </c>
      <c r="C52" s="19"/>
      <c r="D52" s="438"/>
      <c r="E52" s="21"/>
      <c r="F52" s="19"/>
      <c r="G52" s="19"/>
      <c r="H52" s="81"/>
      <c r="I52" s="81"/>
      <c r="K52" s="4"/>
      <c r="L52" s="4"/>
      <c r="M52" s="4"/>
    </row>
    <row r="53" spans="1:13" ht="31.5" hidden="1">
      <c r="A53" s="20" t="s">
        <v>240</v>
      </c>
      <c r="B53" s="12" t="s">
        <v>241</v>
      </c>
      <c r="C53" s="19"/>
      <c r="D53" s="438"/>
      <c r="E53" s="21"/>
      <c r="F53" s="19"/>
      <c r="G53" s="19"/>
      <c r="H53" s="81"/>
      <c r="I53" s="81"/>
      <c r="K53" s="4"/>
      <c r="L53" s="4"/>
      <c r="M53" s="4"/>
    </row>
    <row r="54" spans="1:13" ht="15.75" hidden="1">
      <c r="A54" s="20" t="s">
        <v>242</v>
      </c>
      <c r="B54" s="12" t="s">
        <v>243</v>
      </c>
      <c r="C54" s="19"/>
      <c r="D54" s="438"/>
      <c r="E54" s="21"/>
      <c r="F54" s="19"/>
      <c r="G54" s="19"/>
      <c r="H54" s="81"/>
      <c r="I54" s="81"/>
      <c r="K54" s="4"/>
      <c r="L54" s="4"/>
      <c r="M54" s="4"/>
    </row>
    <row r="55" spans="1:13" ht="15.75" hidden="1">
      <c r="A55" s="20" t="s">
        <v>244</v>
      </c>
      <c r="B55" s="12" t="s">
        <v>245</v>
      </c>
      <c r="C55" s="19"/>
      <c r="D55" s="438"/>
      <c r="E55" s="21"/>
      <c r="F55" s="19"/>
      <c r="G55" s="19"/>
      <c r="H55" s="81"/>
      <c r="I55" s="81"/>
      <c r="K55" s="4"/>
      <c r="L55" s="4"/>
      <c r="M55" s="4"/>
    </row>
    <row r="56" spans="1:13" ht="31.5" hidden="1">
      <c r="A56" s="20" t="s">
        <v>1469</v>
      </c>
      <c r="B56" s="12" t="s">
        <v>247</v>
      </c>
      <c r="C56" s="19"/>
      <c r="D56" s="438"/>
      <c r="E56" s="21"/>
      <c r="F56" s="19"/>
      <c r="G56" s="19"/>
      <c r="H56" s="81"/>
      <c r="I56" s="81"/>
      <c r="K56" s="4"/>
      <c r="L56" s="4"/>
      <c r="M56" s="4"/>
    </row>
    <row r="57" spans="1:13" ht="31.5">
      <c r="A57" s="11" t="s">
        <v>1470</v>
      </c>
      <c r="B57" s="12" t="s">
        <v>253</v>
      </c>
      <c r="C57" s="23" t="s">
        <v>4853</v>
      </c>
      <c r="D57" s="473">
        <v>1</v>
      </c>
      <c r="E57" s="21" t="s">
        <v>540</v>
      </c>
      <c r="G57" s="131"/>
    </row>
    <row r="58" spans="1:13" s="850" customFormat="1" ht="45" hidden="1">
      <c r="A58" s="576"/>
      <c r="B58" s="881"/>
      <c r="C58" s="882" t="s">
        <v>4854</v>
      </c>
      <c r="D58" s="883"/>
      <c r="E58" s="884" t="s">
        <v>540</v>
      </c>
      <c r="F58" s="882"/>
      <c r="G58" s="885"/>
      <c r="H58" s="886"/>
      <c r="I58" s="886"/>
      <c r="J58" s="886"/>
      <c r="K58" s="886"/>
      <c r="L58" s="886"/>
      <c r="M58" s="886"/>
    </row>
    <row r="59" spans="1:13" ht="34.5" customHeight="1">
      <c r="A59" s="11"/>
      <c r="B59" s="12"/>
      <c r="C59" s="23" t="s">
        <v>4855</v>
      </c>
      <c r="D59" s="473">
        <v>1</v>
      </c>
      <c r="E59" s="21" t="s">
        <v>540</v>
      </c>
      <c r="F59" s="23"/>
      <c r="G59" s="131"/>
    </row>
    <row r="60" spans="1:13" ht="30" hidden="1" customHeight="1">
      <c r="A60" s="20" t="s">
        <v>256</v>
      </c>
      <c r="B60" s="12" t="s">
        <v>257</v>
      </c>
      <c r="C60" s="19"/>
      <c r="D60" s="438"/>
      <c r="E60" s="21"/>
      <c r="F60" s="19"/>
      <c r="G60" s="19"/>
      <c r="H60" s="81"/>
      <c r="I60" s="81"/>
      <c r="K60" s="4"/>
      <c r="L60" s="4"/>
      <c r="M60" s="4"/>
    </row>
    <row r="61" spans="1:13" ht="31.5" hidden="1">
      <c r="A61" s="20" t="s">
        <v>1473</v>
      </c>
      <c r="B61" s="12" t="s">
        <v>259</v>
      </c>
      <c r="C61" s="19"/>
      <c r="D61" s="438"/>
      <c r="E61" s="21"/>
      <c r="F61" s="19"/>
      <c r="G61" s="19"/>
      <c r="H61" s="81"/>
      <c r="I61" s="81"/>
      <c r="K61" s="4"/>
      <c r="L61" s="4"/>
      <c r="M61" s="4"/>
    </row>
    <row r="62" spans="1:13" ht="15.75" hidden="1">
      <c r="A62" s="20" t="s">
        <v>262</v>
      </c>
      <c r="B62" s="12" t="s">
        <v>263</v>
      </c>
      <c r="C62" s="19"/>
      <c r="D62" s="438"/>
      <c r="E62" s="21"/>
      <c r="F62" s="19"/>
      <c r="G62" s="19"/>
      <c r="H62" s="81"/>
      <c r="I62" s="81"/>
      <c r="K62" s="4"/>
      <c r="L62" s="4"/>
      <c r="M62" s="4"/>
    </row>
    <row r="63" spans="1:13" ht="31.5" hidden="1">
      <c r="A63" s="20" t="s">
        <v>264</v>
      </c>
      <c r="B63" s="12" t="s">
        <v>265</v>
      </c>
      <c r="C63" s="19"/>
      <c r="D63" s="438"/>
      <c r="E63" s="21"/>
      <c r="F63" s="19"/>
      <c r="G63" s="19"/>
      <c r="H63" s="81"/>
      <c r="I63" s="81"/>
      <c r="K63" s="4"/>
      <c r="L63" s="4"/>
      <c r="M63" s="4"/>
    </row>
    <row r="64" spans="1:13" ht="40.15" hidden="1" customHeight="1">
      <c r="A64" s="102" t="s">
        <v>141</v>
      </c>
      <c r="B64" s="1366" t="s">
        <v>140</v>
      </c>
      <c r="C64" s="1458"/>
      <c r="D64" s="1458"/>
      <c r="E64" s="1458"/>
      <c r="F64" s="1458"/>
      <c r="G64" s="1459"/>
      <c r="H64" s="81">
        <f>SUM(D65:D69)</f>
        <v>0</v>
      </c>
      <c r="I64" s="81">
        <f>COUNT(D65:D69)*2</f>
        <v>0</v>
      </c>
      <c r="K64" s="4"/>
      <c r="L64" s="4"/>
      <c r="M64" s="4"/>
    </row>
    <row r="65" spans="1:13" ht="31.5" hidden="1">
      <c r="A65" s="20" t="s">
        <v>266</v>
      </c>
      <c r="B65" s="92" t="s">
        <v>267</v>
      </c>
      <c r="C65" s="19"/>
      <c r="D65" s="438"/>
      <c r="E65" s="21"/>
      <c r="F65" s="19"/>
      <c r="G65" s="19"/>
      <c r="H65" s="81"/>
      <c r="I65" s="81"/>
      <c r="K65" s="4"/>
      <c r="L65" s="4"/>
      <c r="M65" s="4"/>
    </row>
    <row r="66" spans="1:13" ht="15.75" hidden="1">
      <c r="A66" s="20" t="s">
        <v>268</v>
      </c>
      <c r="B66" s="92" t="s">
        <v>269</v>
      </c>
      <c r="C66" s="19"/>
      <c r="D66" s="438"/>
      <c r="E66" s="21"/>
      <c r="F66" s="19"/>
      <c r="G66" s="19"/>
      <c r="H66" s="81"/>
      <c r="I66" s="81"/>
      <c r="K66" s="4"/>
      <c r="L66" s="4"/>
      <c r="M66" s="4"/>
    </row>
    <row r="67" spans="1:13" ht="15.75" hidden="1">
      <c r="A67" s="20" t="s">
        <v>272</v>
      </c>
      <c r="B67" s="92" t="s">
        <v>273</v>
      </c>
      <c r="C67" s="19"/>
      <c r="D67" s="438"/>
      <c r="E67" s="21"/>
      <c r="F67" s="19"/>
      <c r="G67" s="19"/>
      <c r="H67" s="81"/>
      <c r="I67" s="81"/>
      <c r="K67" s="4"/>
      <c r="L67" s="4"/>
      <c r="M67" s="4"/>
    </row>
    <row r="68" spans="1:13" ht="15.75" hidden="1">
      <c r="A68" s="20" t="s">
        <v>274</v>
      </c>
      <c r="B68" s="92" t="s">
        <v>275</v>
      </c>
      <c r="C68" s="19"/>
      <c r="D68" s="438"/>
      <c r="E68" s="21"/>
      <c r="F68" s="19"/>
      <c r="G68" s="19"/>
      <c r="H68" s="81"/>
      <c r="I68" s="81"/>
      <c r="K68" s="4"/>
      <c r="L68" s="4"/>
      <c r="M68" s="4"/>
    </row>
    <row r="69" spans="1:13" ht="31.5" hidden="1">
      <c r="A69" s="20" t="s">
        <v>277</v>
      </c>
      <c r="B69" s="92" t="s">
        <v>278</v>
      </c>
      <c r="C69" s="19"/>
      <c r="D69" s="438"/>
      <c r="E69" s="21"/>
      <c r="F69" s="19"/>
      <c r="G69" s="19"/>
      <c r="H69" s="81"/>
      <c r="I69" s="81"/>
      <c r="K69" s="4"/>
      <c r="L69" s="4"/>
      <c r="M69" s="4"/>
    </row>
    <row r="70" spans="1:13" ht="40.15" hidden="1" customHeight="1">
      <c r="A70" s="102" t="s">
        <v>279</v>
      </c>
      <c r="B70" s="1366" t="s">
        <v>138</v>
      </c>
      <c r="C70" s="1458"/>
      <c r="D70" s="1458"/>
      <c r="E70" s="1458"/>
      <c r="F70" s="1458"/>
      <c r="G70" s="1459"/>
      <c r="H70" s="81">
        <f>SUM(D71:D73)</f>
        <v>0</v>
      </c>
      <c r="I70" s="81">
        <f>COUNT(D71:D73)*2</f>
        <v>0</v>
      </c>
      <c r="K70" s="4"/>
      <c r="L70" s="4"/>
      <c r="M70" s="4"/>
    </row>
    <row r="71" spans="1:13" ht="15.75" hidden="1">
      <c r="A71" s="20" t="s">
        <v>1494</v>
      </c>
      <c r="B71" s="92" t="s">
        <v>281</v>
      </c>
      <c r="C71" s="19"/>
      <c r="D71" s="438"/>
      <c r="E71" s="21"/>
      <c r="F71" s="19"/>
      <c r="G71" s="19"/>
      <c r="H71" s="81"/>
      <c r="I71" s="81"/>
      <c r="K71" s="4"/>
      <c r="L71" s="4"/>
      <c r="M71" s="4"/>
    </row>
    <row r="72" spans="1:13" ht="15.75" hidden="1">
      <c r="A72" s="20" t="s">
        <v>1495</v>
      </c>
      <c r="B72" s="92" t="s">
        <v>286</v>
      </c>
      <c r="C72" s="19"/>
      <c r="D72" s="438"/>
      <c r="E72" s="21"/>
      <c r="F72" s="19"/>
      <c r="G72" s="19"/>
      <c r="H72" s="81"/>
      <c r="I72" s="81"/>
      <c r="K72" s="4"/>
      <c r="L72" s="4"/>
      <c r="M72" s="4"/>
    </row>
    <row r="73" spans="1:13" ht="31.5" hidden="1">
      <c r="A73" s="20" t="s">
        <v>1498</v>
      </c>
      <c r="B73" s="92" t="s">
        <v>290</v>
      </c>
      <c r="C73" s="19"/>
      <c r="D73" s="438"/>
      <c r="E73" s="21"/>
      <c r="F73" s="19"/>
      <c r="G73" s="19"/>
      <c r="H73" s="81"/>
      <c r="I73" s="81"/>
      <c r="K73" s="4"/>
      <c r="L73" s="4"/>
      <c r="M73" s="4"/>
    </row>
    <row r="74" spans="1:13" ht="40.15" customHeight="1">
      <c r="A74" s="1035" t="s">
        <v>137</v>
      </c>
      <c r="B74" s="1305" t="s">
        <v>136</v>
      </c>
      <c r="C74" s="1306"/>
      <c r="D74" s="1306"/>
      <c r="E74" s="1306"/>
      <c r="F74" s="1306"/>
      <c r="G74" s="1307"/>
      <c r="H74" s="22">
        <f>SUM(D75:D87)</f>
        <v>4</v>
      </c>
      <c r="I74" s="22">
        <f>COUNT(D75:D87)*2</f>
        <v>8</v>
      </c>
    </row>
    <row r="75" spans="1:13" ht="47.25">
      <c r="A75" s="11" t="s">
        <v>292</v>
      </c>
      <c r="B75" s="12" t="s">
        <v>293</v>
      </c>
      <c r="C75" s="23" t="s">
        <v>4856</v>
      </c>
      <c r="D75" s="473">
        <v>1</v>
      </c>
      <c r="E75" s="21" t="s">
        <v>271</v>
      </c>
      <c r="F75" s="23" t="s">
        <v>4857</v>
      </c>
      <c r="G75" s="131"/>
    </row>
    <row r="76" spans="1:13" ht="47.25">
      <c r="A76" s="11" t="s">
        <v>294</v>
      </c>
      <c r="B76" s="12" t="s">
        <v>295</v>
      </c>
      <c r="C76" s="23" t="s">
        <v>4858</v>
      </c>
      <c r="D76" s="473">
        <v>1</v>
      </c>
      <c r="E76" s="21" t="s">
        <v>271</v>
      </c>
      <c r="F76" s="34"/>
      <c r="G76" s="131"/>
    </row>
    <row r="77" spans="1:13" ht="47.25">
      <c r="A77" s="11" t="s">
        <v>296</v>
      </c>
      <c r="B77" s="12" t="s">
        <v>297</v>
      </c>
      <c r="C77" s="34" t="s">
        <v>4859</v>
      </c>
      <c r="D77" s="473">
        <v>1</v>
      </c>
      <c r="E77" s="21" t="s">
        <v>271</v>
      </c>
      <c r="F77" s="34" t="s">
        <v>4860</v>
      </c>
      <c r="G77" s="131"/>
    </row>
    <row r="78" spans="1:13" ht="45">
      <c r="A78" s="11" t="s">
        <v>298</v>
      </c>
      <c r="B78" s="12" t="s">
        <v>299</v>
      </c>
      <c r="C78" s="23" t="s">
        <v>4861</v>
      </c>
      <c r="D78" s="473">
        <v>1</v>
      </c>
      <c r="E78" s="21" t="s">
        <v>271</v>
      </c>
      <c r="F78" s="23" t="s">
        <v>4862</v>
      </c>
      <c r="G78" s="131"/>
    </row>
    <row r="79" spans="1:13" s="850" customFormat="1" ht="60" hidden="1">
      <c r="A79" s="576"/>
      <c r="B79" s="881"/>
      <c r="C79" s="887" t="s">
        <v>4863</v>
      </c>
      <c r="D79" s="888"/>
      <c r="E79" s="884" t="s">
        <v>271</v>
      </c>
      <c r="F79" s="887" t="s">
        <v>4864</v>
      </c>
      <c r="G79" s="889" t="s">
        <v>7124</v>
      </c>
      <c r="H79" s="886"/>
      <c r="I79" s="886"/>
      <c r="J79" s="886"/>
      <c r="K79" s="886"/>
      <c r="L79" s="886"/>
      <c r="M79" s="886"/>
    </row>
    <row r="80" spans="1:13" ht="47.25" hidden="1">
      <c r="A80" s="20" t="s">
        <v>300</v>
      </c>
      <c r="B80" s="12" t="s">
        <v>2076</v>
      </c>
      <c r="C80" s="19"/>
      <c r="D80" s="438"/>
      <c r="E80" s="21"/>
      <c r="F80" s="19"/>
      <c r="G80" s="19"/>
      <c r="H80" s="81"/>
      <c r="I80" s="81"/>
      <c r="K80" s="4"/>
      <c r="L80" s="4"/>
      <c r="M80" s="4"/>
    </row>
    <row r="81" spans="1:13" ht="31.5" hidden="1">
      <c r="A81" s="20" t="s">
        <v>302</v>
      </c>
      <c r="B81" s="12" t="s">
        <v>303</v>
      </c>
      <c r="C81" s="19"/>
      <c r="D81" s="438"/>
      <c r="E81" s="21"/>
      <c r="F81" s="19"/>
      <c r="G81" s="19"/>
      <c r="H81" s="81"/>
      <c r="I81" s="81"/>
      <c r="K81" s="4"/>
      <c r="L81" s="4"/>
      <c r="M81" s="4"/>
    </row>
    <row r="82" spans="1:13" ht="47.25" hidden="1">
      <c r="A82" s="20" t="s">
        <v>304</v>
      </c>
      <c r="B82" s="12" t="s">
        <v>305</v>
      </c>
      <c r="C82" s="19"/>
      <c r="D82" s="438"/>
      <c r="E82" s="21"/>
      <c r="F82" s="19"/>
      <c r="G82" s="19"/>
      <c r="H82" s="81"/>
      <c r="I82" s="81"/>
      <c r="K82" s="4"/>
      <c r="L82" s="4"/>
      <c r="M82" s="4"/>
    </row>
    <row r="83" spans="1:13" ht="63" hidden="1">
      <c r="A83" s="20" t="s">
        <v>306</v>
      </c>
      <c r="B83" s="12" t="s">
        <v>307</v>
      </c>
      <c r="C83" s="19"/>
      <c r="D83" s="438"/>
      <c r="E83" s="21"/>
      <c r="F83" s="19"/>
      <c r="G83" s="19"/>
      <c r="H83" s="81"/>
      <c r="I83" s="81"/>
      <c r="K83" s="4"/>
      <c r="L83" s="4"/>
      <c r="M83" s="4"/>
    </row>
    <row r="84" spans="1:13" ht="47.25" hidden="1">
      <c r="A84" s="20" t="s">
        <v>308</v>
      </c>
      <c r="B84" s="12" t="s">
        <v>309</v>
      </c>
      <c r="C84" s="19"/>
      <c r="D84" s="438"/>
      <c r="E84" s="21"/>
      <c r="F84" s="19"/>
      <c r="G84" s="19"/>
      <c r="H84" s="81"/>
      <c r="I84" s="81"/>
      <c r="K84" s="4"/>
      <c r="L84" s="4"/>
      <c r="M84" s="4"/>
    </row>
    <row r="85" spans="1:13" ht="31.5" hidden="1">
      <c r="A85" s="20" t="s">
        <v>310</v>
      </c>
      <c r="B85" s="12" t="s">
        <v>311</v>
      </c>
      <c r="C85" s="19"/>
      <c r="D85" s="438"/>
      <c r="E85" s="21"/>
      <c r="F85" s="19"/>
      <c r="G85" s="19"/>
      <c r="H85" s="81"/>
      <c r="I85" s="81"/>
      <c r="K85" s="4"/>
      <c r="L85" s="4"/>
      <c r="M85" s="4"/>
    </row>
    <row r="86" spans="1:13" ht="30" hidden="1">
      <c r="A86" s="20" t="s">
        <v>312</v>
      </c>
      <c r="B86" s="16" t="s">
        <v>313</v>
      </c>
      <c r="C86" s="19"/>
      <c r="D86" s="438"/>
      <c r="E86" s="21"/>
      <c r="F86" s="19"/>
      <c r="G86" s="19"/>
      <c r="H86" s="81"/>
      <c r="I86" s="81"/>
      <c r="K86" s="4"/>
      <c r="L86" s="4"/>
      <c r="M86" s="4"/>
    </row>
    <row r="87" spans="1:13" ht="30" hidden="1">
      <c r="A87" s="350" t="s">
        <v>3061</v>
      </c>
      <c r="B87" s="16" t="s">
        <v>6056</v>
      </c>
      <c r="C87" s="23"/>
      <c r="D87" s="43"/>
      <c r="E87" s="21"/>
      <c r="F87" s="19"/>
      <c r="G87" s="388"/>
      <c r="H87" s="81"/>
      <c r="I87" s="81"/>
      <c r="K87" s="4"/>
      <c r="L87" s="4"/>
      <c r="M87" s="4"/>
    </row>
    <row r="88" spans="1:13" ht="37.5">
      <c r="A88" s="1035" t="s">
        <v>1501</v>
      </c>
      <c r="B88" s="1305" t="s">
        <v>134</v>
      </c>
      <c r="C88" s="1306"/>
      <c r="D88" s="1306"/>
      <c r="E88" s="1306"/>
      <c r="F88" s="1306"/>
      <c r="G88" s="1307"/>
      <c r="H88" s="22">
        <f>SUM(D89:D99)</f>
        <v>1</v>
      </c>
      <c r="I88" s="22">
        <f>COUNT(D89:D99)*2</f>
        <v>2</v>
      </c>
    </row>
    <row r="89" spans="1:13" ht="15.75" hidden="1">
      <c r="A89" s="20" t="s">
        <v>314</v>
      </c>
      <c r="B89" s="12" t="s">
        <v>315</v>
      </c>
      <c r="C89" s="19"/>
      <c r="D89" s="438"/>
      <c r="E89" s="21"/>
      <c r="F89" s="19"/>
      <c r="G89" s="19"/>
      <c r="H89" s="81"/>
      <c r="I89" s="81"/>
      <c r="K89" s="4"/>
      <c r="L89" s="4"/>
      <c r="M89" s="4"/>
    </row>
    <row r="90" spans="1:13" ht="15.75" hidden="1">
      <c r="A90" s="20" t="s">
        <v>316</v>
      </c>
      <c r="B90" s="12" t="s">
        <v>317</v>
      </c>
      <c r="C90" s="19"/>
      <c r="D90" s="438"/>
      <c r="E90" s="21"/>
      <c r="F90" s="19"/>
      <c r="G90" s="19"/>
      <c r="H90" s="81"/>
      <c r="I90" s="81"/>
      <c r="K90" s="4"/>
      <c r="L90" s="4"/>
      <c r="M90" s="4"/>
    </row>
    <row r="91" spans="1:13" ht="15.75" hidden="1">
      <c r="A91" s="20" t="s">
        <v>1503</v>
      </c>
      <c r="B91" s="12" t="s">
        <v>319</v>
      </c>
      <c r="C91" s="19"/>
      <c r="D91" s="438"/>
      <c r="E91" s="21"/>
      <c r="F91" s="19"/>
      <c r="G91" s="19"/>
      <c r="H91" s="81"/>
      <c r="I91" s="81"/>
      <c r="K91" s="4"/>
      <c r="L91" s="4"/>
      <c r="M91" s="4"/>
    </row>
    <row r="92" spans="1:13" ht="15.75" hidden="1">
      <c r="A92" s="20" t="s">
        <v>321</v>
      </c>
      <c r="B92" s="12" t="s">
        <v>322</v>
      </c>
      <c r="C92" s="19"/>
      <c r="D92" s="438"/>
      <c r="E92" s="21"/>
      <c r="F92" s="19"/>
      <c r="G92" s="19"/>
      <c r="H92" s="81"/>
      <c r="I92" s="81"/>
      <c r="K92" s="4"/>
      <c r="L92" s="4"/>
      <c r="M92" s="4"/>
    </row>
    <row r="93" spans="1:13" ht="15.75" hidden="1">
      <c r="A93" s="20" t="s">
        <v>323</v>
      </c>
      <c r="B93" s="12" t="s">
        <v>324</v>
      </c>
      <c r="C93" s="19"/>
      <c r="D93" s="438"/>
      <c r="E93" s="21"/>
      <c r="F93" s="19"/>
      <c r="G93" s="19"/>
      <c r="H93" s="81"/>
      <c r="I93" s="81"/>
      <c r="K93" s="4"/>
      <c r="L93" s="4"/>
      <c r="M93" s="4"/>
    </row>
    <row r="94" spans="1:13" s="850" customFormat="1" ht="57.75" hidden="1" customHeight="1">
      <c r="A94" s="576" t="s">
        <v>325</v>
      </c>
      <c r="B94" s="881" t="s">
        <v>326</v>
      </c>
      <c r="C94" s="890" t="s">
        <v>4865</v>
      </c>
      <c r="D94" s="891"/>
      <c r="E94" s="892" t="s">
        <v>271</v>
      </c>
      <c r="F94" s="890" t="s">
        <v>4866</v>
      </c>
      <c r="G94" s="885" t="s">
        <v>7125</v>
      </c>
      <c r="H94" s="886"/>
      <c r="I94" s="886"/>
      <c r="J94" s="886"/>
      <c r="K94" s="886"/>
      <c r="L94" s="886"/>
      <c r="M94" s="886"/>
    </row>
    <row r="95" spans="1:13" s="850" customFormat="1" ht="45.75" hidden="1" customHeight="1">
      <c r="A95" s="576"/>
      <c r="B95" s="881"/>
      <c r="C95" s="890" t="s">
        <v>4867</v>
      </c>
      <c r="D95" s="891"/>
      <c r="E95" s="892" t="s">
        <v>271</v>
      </c>
      <c r="F95" s="890" t="s">
        <v>4868</v>
      </c>
      <c r="G95" s="885"/>
      <c r="H95" s="886"/>
      <c r="I95" s="886"/>
      <c r="J95" s="886"/>
      <c r="K95" s="886"/>
      <c r="L95" s="886"/>
      <c r="M95" s="886"/>
    </row>
    <row r="96" spans="1:13" s="850" customFormat="1" ht="15.75" hidden="1">
      <c r="A96" s="576"/>
      <c r="B96" s="881"/>
      <c r="C96" s="893" t="s">
        <v>4869</v>
      </c>
      <c r="D96" s="891"/>
      <c r="E96" s="892" t="s">
        <v>271</v>
      </c>
      <c r="F96" s="890"/>
      <c r="G96" s="885"/>
      <c r="H96" s="886"/>
      <c r="I96" s="886"/>
      <c r="J96" s="886"/>
      <c r="K96" s="886"/>
      <c r="L96" s="886"/>
      <c r="M96" s="886"/>
    </row>
    <row r="97" spans="1:13" ht="15.75">
      <c r="A97" s="11"/>
      <c r="B97" s="12"/>
      <c r="C97" s="37" t="s">
        <v>4870</v>
      </c>
      <c r="D97" s="473">
        <v>1</v>
      </c>
      <c r="E97" s="24" t="s">
        <v>271</v>
      </c>
      <c r="F97" s="117"/>
      <c r="G97" s="131"/>
    </row>
    <row r="98" spans="1:13" ht="31.5" hidden="1">
      <c r="A98" s="20" t="s">
        <v>1504</v>
      </c>
      <c r="B98" s="12" t="s">
        <v>328</v>
      </c>
      <c r="C98" s="19"/>
      <c r="D98" s="438"/>
      <c r="E98" s="21"/>
      <c r="F98" s="19"/>
      <c r="G98" s="19"/>
      <c r="H98" s="81"/>
      <c r="I98" s="81"/>
      <c r="K98" s="4"/>
      <c r="L98" s="4"/>
      <c r="M98" s="4"/>
    </row>
    <row r="99" spans="1:13" ht="15.75" hidden="1">
      <c r="A99" s="20" t="s">
        <v>3063</v>
      </c>
      <c r="B99" s="12" t="s">
        <v>3064</v>
      </c>
      <c r="C99" s="16"/>
      <c r="D99" s="435"/>
      <c r="E99" s="15"/>
      <c r="F99" s="21"/>
      <c r="G99" s="389"/>
      <c r="H99" s="81"/>
      <c r="I99" s="81"/>
      <c r="K99" s="4"/>
      <c r="L99" s="4"/>
      <c r="M99" s="4"/>
    </row>
    <row r="100" spans="1:13" ht="40.15" hidden="1" customHeight="1">
      <c r="A100" s="102" t="s">
        <v>1505</v>
      </c>
      <c r="B100" s="1302" t="s">
        <v>132</v>
      </c>
      <c r="C100" s="1303"/>
      <c r="D100" s="1303"/>
      <c r="E100" s="1303"/>
      <c r="F100" s="1303"/>
      <c r="G100" s="1304"/>
      <c r="H100" s="81">
        <f>SUM(D101:D102)</f>
        <v>0</v>
      </c>
      <c r="I100" s="81">
        <f>COUNT(D101:D102)*2</f>
        <v>0</v>
      </c>
      <c r="K100" s="4"/>
      <c r="L100" s="4"/>
      <c r="M100" s="4"/>
    </row>
    <row r="101" spans="1:13" ht="47.25" hidden="1">
      <c r="A101" s="20" t="s">
        <v>1506</v>
      </c>
      <c r="B101" s="12" t="s">
        <v>331</v>
      </c>
      <c r="C101" s="19"/>
      <c r="D101" s="438"/>
      <c r="E101" s="21"/>
      <c r="F101" s="19"/>
      <c r="G101" s="19"/>
      <c r="H101" s="81"/>
      <c r="I101" s="81"/>
      <c r="K101" s="4"/>
      <c r="L101" s="4"/>
      <c r="M101" s="4"/>
    </row>
    <row r="102" spans="1:13" ht="47.25" hidden="1">
      <c r="A102" s="20" t="s">
        <v>334</v>
      </c>
      <c r="B102" s="12" t="s">
        <v>335</v>
      </c>
      <c r="C102" s="19"/>
      <c r="D102" s="438"/>
      <c r="E102" s="21"/>
      <c r="F102" s="19"/>
      <c r="G102" s="19"/>
      <c r="H102" s="81"/>
      <c r="I102" s="81"/>
      <c r="K102" s="4"/>
      <c r="L102" s="4"/>
      <c r="M102" s="4"/>
    </row>
    <row r="103" spans="1:13" ht="21">
      <c r="A103" s="80"/>
      <c r="B103" s="1460" t="s">
        <v>337</v>
      </c>
      <c r="C103" s="1461"/>
      <c r="D103" s="1461"/>
      <c r="E103" s="1461"/>
      <c r="F103" s="1461"/>
      <c r="G103" s="1715"/>
      <c r="H103" s="22">
        <f>H104+H116+H122+H127+H133+H141</f>
        <v>5</v>
      </c>
      <c r="I103" s="22">
        <f>I104+I116+I122+I127+I133+I141</f>
        <v>10</v>
      </c>
    </row>
    <row r="104" spans="1:13" ht="40.15" customHeight="1">
      <c r="A104" s="1035" t="s">
        <v>1507</v>
      </c>
      <c r="B104" s="1305" t="s">
        <v>130</v>
      </c>
      <c r="C104" s="1306"/>
      <c r="D104" s="1306"/>
      <c r="E104" s="1306"/>
      <c r="F104" s="1306"/>
      <c r="G104" s="1307"/>
      <c r="H104" s="22">
        <f>SUM(D105:D115)</f>
        <v>2</v>
      </c>
      <c r="I104" s="22">
        <f>COUNT(D105:D115)*2</f>
        <v>4</v>
      </c>
    </row>
    <row r="105" spans="1:13" ht="31.5">
      <c r="A105" s="11" t="s">
        <v>1509</v>
      </c>
      <c r="B105" s="42" t="s">
        <v>339</v>
      </c>
      <c r="C105" s="74" t="s">
        <v>4487</v>
      </c>
      <c r="D105" s="473">
        <v>1</v>
      </c>
      <c r="E105" s="21" t="s">
        <v>341</v>
      </c>
      <c r="F105" s="23" t="s">
        <v>2341</v>
      </c>
      <c r="G105" s="131"/>
    </row>
    <row r="106" spans="1:13" s="850" customFormat="1" ht="45" hidden="1">
      <c r="A106" s="576"/>
      <c r="B106" s="894"/>
      <c r="C106" s="890" t="s">
        <v>4871</v>
      </c>
      <c r="D106" s="883"/>
      <c r="E106" s="884" t="s">
        <v>341</v>
      </c>
      <c r="F106" s="895"/>
      <c r="G106" s="885" t="s">
        <v>7126</v>
      </c>
      <c r="H106" s="886"/>
      <c r="I106" s="886"/>
      <c r="J106" s="886"/>
      <c r="K106" s="886"/>
      <c r="L106" s="886"/>
      <c r="M106" s="886"/>
    </row>
    <row r="107" spans="1:13" ht="31.5">
      <c r="A107" s="11" t="s">
        <v>1512</v>
      </c>
      <c r="B107" s="42" t="s">
        <v>347</v>
      </c>
      <c r="C107" s="23" t="s">
        <v>4872</v>
      </c>
      <c r="D107" s="473">
        <v>1</v>
      </c>
      <c r="E107" s="21" t="s">
        <v>341</v>
      </c>
      <c r="F107" s="131" t="s">
        <v>7127</v>
      </c>
      <c r="G107" s="131"/>
    </row>
    <row r="108" spans="1:13" s="850" customFormat="1" ht="30" hidden="1">
      <c r="A108" s="576"/>
      <c r="B108" s="894"/>
      <c r="C108" s="882" t="s">
        <v>4873</v>
      </c>
      <c r="D108" s="883"/>
      <c r="E108" s="884" t="s">
        <v>341</v>
      </c>
      <c r="F108" s="895"/>
      <c r="G108" s="885" t="s">
        <v>7128</v>
      </c>
      <c r="H108" s="886"/>
      <c r="I108" s="886"/>
      <c r="J108" s="886"/>
      <c r="K108" s="886"/>
      <c r="L108" s="886"/>
      <c r="M108" s="886"/>
    </row>
    <row r="109" spans="1:13" ht="39.950000000000003" hidden="1" customHeight="1">
      <c r="A109" s="576"/>
      <c r="B109" s="576"/>
      <c r="C109" s="884" t="s">
        <v>4874</v>
      </c>
      <c r="D109" s="576"/>
      <c r="E109" s="576" t="s">
        <v>341</v>
      </c>
      <c r="F109" s="576"/>
      <c r="G109" s="576"/>
      <c r="H109" s="941"/>
      <c r="I109" s="941"/>
    </row>
    <row r="110" spans="1:13" ht="51" hidden="1" customHeight="1">
      <c r="A110" s="576" t="s">
        <v>352</v>
      </c>
      <c r="B110" s="894" t="s">
        <v>353</v>
      </c>
      <c r="C110" s="895"/>
      <c r="D110" s="896"/>
      <c r="E110" s="884"/>
      <c r="F110" s="895"/>
      <c r="G110" s="895"/>
      <c r="H110" s="886"/>
      <c r="I110" s="886"/>
    </row>
    <row r="111" spans="1:13" ht="47.45" hidden="1" customHeight="1">
      <c r="A111" s="576" t="s">
        <v>1515</v>
      </c>
      <c r="B111" s="884" t="s">
        <v>355</v>
      </c>
      <c r="C111" s="887" t="s">
        <v>4875</v>
      </c>
      <c r="D111" s="576"/>
      <c r="E111" s="576" t="s">
        <v>341</v>
      </c>
      <c r="F111" s="576"/>
      <c r="G111" s="576"/>
      <c r="H111" s="941"/>
      <c r="I111" s="941"/>
    </row>
    <row r="112" spans="1:13" ht="39.6" hidden="1" customHeight="1">
      <c r="A112" s="576" t="s">
        <v>356</v>
      </c>
      <c r="B112" s="894" t="s">
        <v>357</v>
      </c>
      <c r="C112" s="895"/>
      <c r="D112" s="896"/>
      <c r="E112" s="884"/>
      <c r="F112" s="895"/>
      <c r="G112" s="895"/>
      <c r="H112" s="886"/>
      <c r="I112" s="886"/>
    </row>
    <row r="113" spans="1:13" s="850" customFormat="1" ht="31.5" hidden="1">
      <c r="A113" s="576" t="s">
        <v>1517</v>
      </c>
      <c r="B113" s="894" t="s">
        <v>360</v>
      </c>
      <c r="C113" s="897" t="s">
        <v>361</v>
      </c>
      <c r="D113" s="883"/>
      <c r="E113" s="884" t="s">
        <v>341</v>
      </c>
      <c r="F113" s="895"/>
      <c r="G113" s="885" t="s">
        <v>7079</v>
      </c>
      <c r="H113" s="886"/>
      <c r="I113" s="886"/>
      <c r="J113" s="886"/>
      <c r="K113" s="886"/>
      <c r="L113" s="886"/>
      <c r="M113" s="886"/>
    </row>
    <row r="114" spans="1:13" ht="31.5" hidden="1">
      <c r="A114" s="20" t="s">
        <v>1519</v>
      </c>
      <c r="B114" s="28" t="s">
        <v>363</v>
      </c>
      <c r="C114" s="19"/>
      <c r="D114" s="438"/>
      <c r="E114" s="21"/>
      <c r="F114" s="19"/>
      <c r="G114" s="19"/>
      <c r="H114" s="81"/>
      <c r="I114" s="81"/>
      <c r="K114" s="4"/>
      <c r="L114" s="4"/>
      <c r="M114" s="4"/>
    </row>
    <row r="115" spans="1:13" ht="31.5" hidden="1">
      <c r="A115" s="20" t="s">
        <v>366</v>
      </c>
      <c r="B115" s="28" t="s">
        <v>367</v>
      </c>
      <c r="C115" s="19"/>
      <c r="D115" s="438"/>
      <c r="E115" s="21"/>
      <c r="F115" s="19"/>
      <c r="G115" s="19"/>
      <c r="H115" s="81"/>
      <c r="I115" s="81"/>
      <c r="K115" s="4"/>
      <c r="L115" s="4"/>
      <c r="M115" s="4"/>
    </row>
    <row r="116" spans="1:13" ht="40.15" customHeight="1">
      <c r="A116" s="1035" t="s">
        <v>1520</v>
      </c>
      <c r="B116" s="1298" t="s">
        <v>3068</v>
      </c>
      <c r="C116" s="1299"/>
      <c r="D116" s="1299"/>
      <c r="E116" s="1299"/>
      <c r="F116" s="1299"/>
      <c r="G116" s="1300"/>
      <c r="H116" s="22">
        <f>SUM(D117:D121)</f>
        <v>1</v>
      </c>
      <c r="I116" s="22">
        <f>COUNT(D117:D121)*2</f>
        <v>2</v>
      </c>
    </row>
    <row r="117" spans="1:13" ht="31.5">
      <c r="A117" s="11" t="s">
        <v>1522</v>
      </c>
      <c r="B117" s="12" t="s">
        <v>371</v>
      </c>
      <c r="C117" s="34" t="s">
        <v>4876</v>
      </c>
      <c r="D117" s="473">
        <v>1</v>
      </c>
      <c r="E117" s="21" t="s">
        <v>341</v>
      </c>
      <c r="F117" s="19"/>
      <c r="G117" s="131"/>
    </row>
    <row r="118" spans="1:13" ht="47.25" hidden="1">
      <c r="A118" s="20" t="s">
        <v>382</v>
      </c>
      <c r="B118" s="36" t="s">
        <v>383</v>
      </c>
      <c r="C118" s="19"/>
      <c r="D118" s="438"/>
      <c r="E118" s="21"/>
      <c r="F118" s="19"/>
      <c r="G118" s="19"/>
      <c r="H118" s="81"/>
      <c r="I118" s="81"/>
      <c r="K118" s="4"/>
      <c r="L118" s="4"/>
      <c r="M118" s="4"/>
    </row>
    <row r="119" spans="1:13" ht="63.75" hidden="1" customHeight="1">
      <c r="A119" s="576" t="s">
        <v>1525</v>
      </c>
      <c r="B119" s="898" t="s">
        <v>385</v>
      </c>
      <c r="C119" s="882" t="s">
        <v>4877</v>
      </c>
      <c r="D119" s="883"/>
      <c r="E119" s="884" t="s">
        <v>341</v>
      </c>
      <c r="F119" s="882" t="s">
        <v>4878</v>
      </c>
      <c r="G119" s="885"/>
      <c r="H119" s="81"/>
      <c r="I119" s="81"/>
    </row>
    <row r="120" spans="1:13" ht="31.5" hidden="1">
      <c r="A120" s="20" t="s">
        <v>1530</v>
      </c>
      <c r="B120" s="36" t="s">
        <v>393</v>
      </c>
      <c r="C120" s="19"/>
      <c r="D120" s="438"/>
      <c r="E120" s="21"/>
      <c r="F120" s="19"/>
      <c r="G120" s="19"/>
      <c r="H120" s="81"/>
      <c r="I120" s="81"/>
      <c r="K120" s="4"/>
      <c r="L120" s="4"/>
      <c r="M120" s="4"/>
    </row>
    <row r="121" spans="1:13" ht="31.5" hidden="1">
      <c r="A121" s="20" t="s">
        <v>394</v>
      </c>
      <c r="B121" s="38" t="s">
        <v>395</v>
      </c>
      <c r="C121" s="19"/>
      <c r="D121" s="438"/>
      <c r="E121" s="21"/>
      <c r="F121" s="19"/>
      <c r="G121" s="19"/>
      <c r="H121" s="81"/>
      <c r="I121" s="81"/>
      <c r="K121" s="4"/>
      <c r="L121" s="4"/>
      <c r="M121" s="4"/>
    </row>
    <row r="122" spans="1:13" ht="40.15" hidden="1" customHeight="1">
      <c r="A122" s="678" t="s">
        <v>1533</v>
      </c>
      <c r="B122" s="1712"/>
      <c r="C122" s="1713"/>
      <c r="D122" s="1713"/>
      <c r="E122" s="1713"/>
      <c r="F122" s="1713"/>
      <c r="G122" s="1714"/>
      <c r="H122" s="81">
        <f>SUM(D123:D126)</f>
        <v>0</v>
      </c>
      <c r="I122" s="81">
        <f>COUNT(D123:D126)*2</f>
        <v>0</v>
      </c>
    </row>
    <row r="123" spans="1:13" ht="31.5" hidden="1">
      <c r="A123" s="20" t="s">
        <v>1535</v>
      </c>
      <c r="B123" s="36" t="s">
        <v>397</v>
      </c>
      <c r="C123" s="19"/>
      <c r="D123" s="438"/>
      <c r="E123" s="21"/>
      <c r="F123" s="19"/>
      <c r="G123" s="19"/>
      <c r="H123" s="81"/>
      <c r="I123" s="81"/>
      <c r="K123" s="4"/>
      <c r="L123" s="4"/>
      <c r="M123" s="4"/>
    </row>
    <row r="124" spans="1:13" ht="31.5" hidden="1">
      <c r="A124" s="20" t="s">
        <v>1542</v>
      </c>
      <c r="B124" s="36" t="s">
        <v>401</v>
      </c>
      <c r="C124" s="19"/>
      <c r="D124" s="438"/>
      <c r="E124" s="21"/>
      <c r="F124" s="19"/>
      <c r="G124" s="19"/>
      <c r="H124" s="81"/>
      <c r="I124" s="81"/>
      <c r="K124" s="4"/>
      <c r="L124" s="4"/>
      <c r="M124" s="4"/>
    </row>
    <row r="125" spans="1:13" ht="47.25" hidden="1">
      <c r="A125" s="576" t="s">
        <v>1545</v>
      </c>
      <c r="B125" s="894" t="s">
        <v>405</v>
      </c>
      <c r="C125" s="887" t="s">
        <v>406</v>
      </c>
      <c r="D125" s="883"/>
      <c r="E125" s="884" t="s">
        <v>424</v>
      </c>
      <c r="F125" s="895"/>
      <c r="G125" s="885"/>
      <c r="H125" s="81"/>
      <c r="I125" s="81"/>
    </row>
    <row r="126" spans="1:13" ht="63" hidden="1">
      <c r="A126" s="20" t="s">
        <v>1556</v>
      </c>
      <c r="B126" s="36" t="s">
        <v>409</v>
      </c>
      <c r="C126" s="19"/>
      <c r="D126" s="438"/>
      <c r="E126" s="21"/>
      <c r="F126" s="19"/>
      <c r="G126" s="19"/>
      <c r="H126" s="81"/>
      <c r="I126" s="81"/>
      <c r="K126" s="4"/>
      <c r="L126" s="4"/>
      <c r="M126" s="4"/>
    </row>
    <row r="127" spans="1:13" ht="40.15" customHeight="1">
      <c r="A127" s="1035" t="s">
        <v>1559</v>
      </c>
      <c r="B127" s="1305" t="s">
        <v>124</v>
      </c>
      <c r="C127" s="1306"/>
      <c r="D127" s="1306"/>
      <c r="E127" s="1306"/>
      <c r="F127" s="1306"/>
      <c r="G127" s="1307"/>
      <c r="H127" s="22">
        <f>SUM(D128:D132)</f>
        <v>1</v>
      </c>
      <c r="I127" s="22">
        <f>COUNT(D128:D132)*2</f>
        <v>2</v>
      </c>
    </row>
    <row r="128" spans="1:13" ht="47.25" hidden="1">
      <c r="A128" s="20" t="s">
        <v>1561</v>
      </c>
      <c r="B128" s="195" t="s">
        <v>412</v>
      </c>
      <c r="C128" s="19"/>
      <c r="D128" s="438"/>
      <c r="E128" s="21"/>
      <c r="F128" s="19"/>
      <c r="G128" s="19"/>
      <c r="H128" s="81"/>
      <c r="I128" s="81"/>
      <c r="K128" s="4"/>
      <c r="L128" s="4"/>
      <c r="M128" s="4"/>
    </row>
    <row r="129" spans="1:13" ht="31.5" hidden="1">
      <c r="A129" s="20" t="s">
        <v>1565</v>
      </c>
      <c r="B129" s="195" t="s">
        <v>415</v>
      </c>
      <c r="C129" s="19"/>
      <c r="D129" s="438"/>
      <c r="E129" s="21"/>
      <c r="F129" s="19"/>
      <c r="G129" s="19"/>
      <c r="H129" s="81"/>
      <c r="I129" s="81"/>
      <c r="K129" s="4"/>
      <c r="L129" s="4"/>
      <c r="M129" s="4"/>
    </row>
    <row r="130" spans="1:13" ht="31.5" hidden="1">
      <c r="A130" s="20" t="s">
        <v>1566</v>
      </c>
      <c r="B130" s="195" t="s">
        <v>418</v>
      </c>
      <c r="C130" s="19"/>
      <c r="D130" s="438"/>
      <c r="E130" s="21"/>
      <c r="F130" s="19"/>
      <c r="G130" s="19"/>
      <c r="H130" s="81"/>
      <c r="I130" s="81"/>
      <c r="K130" s="4"/>
      <c r="L130" s="4"/>
      <c r="M130" s="4"/>
    </row>
    <row r="131" spans="1:13" ht="60" hidden="1">
      <c r="A131" s="576" t="s">
        <v>1567</v>
      </c>
      <c r="B131" s="899" t="s">
        <v>422</v>
      </c>
      <c r="C131" s="890" t="s">
        <v>4879</v>
      </c>
      <c r="D131" s="883"/>
      <c r="E131" s="884" t="s">
        <v>660</v>
      </c>
      <c r="F131" s="895"/>
      <c r="G131" s="885"/>
      <c r="H131" s="81"/>
      <c r="I131" s="81"/>
    </row>
    <row r="132" spans="1:13" ht="45">
      <c r="A132" s="11" t="s">
        <v>1570</v>
      </c>
      <c r="B132" s="92" t="s">
        <v>427</v>
      </c>
      <c r="C132" s="13" t="s">
        <v>2638</v>
      </c>
      <c r="D132" s="473">
        <v>1</v>
      </c>
      <c r="E132" s="21" t="s">
        <v>341</v>
      </c>
      <c r="F132" s="19"/>
      <c r="G132" s="131"/>
    </row>
    <row r="133" spans="1:13" ht="40.15" customHeight="1">
      <c r="A133" s="1035" t="s">
        <v>1571</v>
      </c>
      <c r="B133" s="1305" t="s">
        <v>122</v>
      </c>
      <c r="C133" s="1306"/>
      <c r="D133" s="1306"/>
      <c r="E133" s="1306"/>
      <c r="F133" s="1306"/>
      <c r="G133" s="1307"/>
      <c r="H133" s="22">
        <f>SUM(D134:D140)</f>
        <v>1</v>
      </c>
      <c r="I133" s="22">
        <f>COUNT(D134:D140)*2</f>
        <v>2</v>
      </c>
    </row>
    <row r="134" spans="1:13" ht="47.25">
      <c r="A134" s="11" t="s">
        <v>429</v>
      </c>
      <c r="B134" s="12" t="s">
        <v>430</v>
      </c>
      <c r="C134" s="107" t="s">
        <v>4880</v>
      </c>
      <c r="D134" s="473">
        <v>1</v>
      </c>
      <c r="E134" s="21" t="s">
        <v>432</v>
      </c>
      <c r="F134" s="19"/>
      <c r="G134" s="131"/>
    </row>
    <row r="135" spans="1:13" s="850" customFormat="1" ht="31.5" hidden="1">
      <c r="A135" s="576" t="s">
        <v>1575</v>
      </c>
      <c r="B135" s="894" t="s">
        <v>434</v>
      </c>
      <c r="C135" s="900" t="s">
        <v>4881</v>
      </c>
      <c r="D135" s="883"/>
      <c r="E135" s="884" t="s">
        <v>271</v>
      </c>
      <c r="F135" s="895"/>
      <c r="G135" s="885"/>
      <c r="H135" s="886"/>
      <c r="I135" s="886"/>
      <c r="J135" s="886"/>
      <c r="K135" s="886"/>
      <c r="L135" s="886"/>
      <c r="M135" s="886"/>
    </row>
    <row r="136" spans="1:13" ht="45" hidden="1">
      <c r="A136" s="576"/>
      <c r="B136" s="894"/>
      <c r="C136" s="887" t="s">
        <v>4882</v>
      </c>
      <c r="D136" s="883"/>
      <c r="E136" s="884" t="s">
        <v>432</v>
      </c>
      <c r="F136" s="895"/>
      <c r="G136" s="885"/>
      <c r="H136" s="886"/>
      <c r="I136" s="886"/>
    </row>
    <row r="137" spans="1:13" ht="31.5" hidden="1">
      <c r="A137" s="20" t="s">
        <v>1576</v>
      </c>
      <c r="B137" s="36" t="s">
        <v>437</v>
      </c>
      <c r="C137" s="19"/>
      <c r="D137" s="438"/>
      <c r="E137" s="21"/>
      <c r="F137" s="19"/>
      <c r="G137" s="19"/>
      <c r="H137" s="81"/>
      <c r="I137" s="81"/>
      <c r="K137" s="4"/>
      <c r="L137" s="4"/>
      <c r="M137" s="4"/>
    </row>
    <row r="138" spans="1:13" ht="47.25" hidden="1">
      <c r="A138" s="576" t="s">
        <v>1577</v>
      </c>
      <c r="B138" s="894" t="s">
        <v>440</v>
      </c>
      <c r="C138" s="900" t="s">
        <v>4883</v>
      </c>
      <c r="D138" s="883"/>
      <c r="E138" s="884" t="s">
        <v>442</v>
      </c>
      <c r="F138" s="895"/>
      <c r="G138" s="885"/>
      <c r="H138" s="886"/>
      <c r="I138" s="886"/>
    </row>
    <row r="139" spans="1:13" ht="47.25" hidden="1">
      <c r="A139" s="576" t="s">
        <v>2371</v>
      </c>
      <c r="B139" s="894" t="s">
        <v>444</v>
      </c>
      <c r="C139" s="900" t="s">
        <v>4884</v>
      </c>
      <c r="D139" s="883"/>
      <c r="E139" s="884" t="s">
        <v>442</v>
      </c>
      <c r="F139" s="895"/>
      <c r="G139" s="885"/>
      <c r="H139" s="886"/>
      <c r="I139" s="886"/>
    </row>
    <row r="140" spans="1:13" ht="47.25" hidden="1">
      <c r="A140" s="20" t="s">
        <v>445</v>
      </c>
      <c r="B140" s="135" t="s">
        <v>446</v>
      </c>
      <c r="C140" s="21"/>
      <c r="D140" s="438"/>
      <c r="E140" s="21"/>
      <c r="F140" s="19"/>
      <c r="G140" s="19"/>
      <c r="H140" s="81"/>
      <c r="I140" s="81"/>
      <c r="K140" s="4"/>
      <c r="L140" s="4"/>
      <c r="M140" s="4"/>
    </row>
    <row r="141" spans="1:13" ht="15.75" hidden="1">
      <c r="A141" s="25" t="s">
        <v>6103</v>
      </c>
      <c r="B141" s="1308" t="s">
        <v>3086</v>
      </c>
      <c r="C141" s="1309"/>
      <c r="D141" s="1309"/>
      <c r="E141" s="1309"/>
      <c r="F141" s="1309"/>
      <c r="G141" s="1320"/>
      <c r="H141" s="81">
        <f>SUM(D142:D152)</f>
        <v>0</v>
      </c>
      <c r="I141" s="81">
        <f>COUNT(D142:D152)*2</f>
        <v>0</v>
      </c>
      <c r="K141" s="4"/>
      <c r="L141" s="4"/>
      <c r="M141" s="4"/>
    </row>
    <row r="142" spans="1:13" ht="60" hidden="1">
      <c r="A142" s="25" t="s">
        <v>3087</v>
      </c>
      <c r="B142" s="41" t="s">
        <v>3088</v>
      </c>
      <c r="C142" s="41" t="s">
        <v>6057</v>
      </c>
      <c r="D142" s="439"/>
      <c r="E142" s="19"/>
      <c r="F142" s="41" t="s">
        <v>6058</v>
      </c>
      <c r="G142" s="391"/>
      <c r="H142" s="81"/>
      <c r="I142" s="81"/>
      <c r="K142" s="4"/>
      <c r="L142" s="4"/>
      <c r="M142" s="4"/>
    </row>
    <row r="143" spans="1:13" ht="30" hidden="1">
      <c r="A143" s="25" t="s">
        <v>3089</v>
      </c>
      <c r="B143" s="41" t="s">
        <v>3090</v>
      </c>
      <c r="C143" s="41" t="s">
        <v>6059</v>
      </c>
      <c r="D143" s="439"/>
      <c r="E143" s="19"/>
      <c r="F143" s="41" t="s">
        <v>6060</v>
      </c>
      <c r="G143" s="391"/>
      <c r="H143" s="81"/>
      <c r="I143" s="81"/>
      <c r="K143" s="4"/>
      <c r="L143" s="4"/>
      <c r="M143" s="4"/>
    </row>
    <row r="144" spans="1:13" ht="105" hidden="1">
      <c r="A144" s="25" t="s">
        <v>3091</v>
      </c>
      <c r="B144" s="41" t="s">
        <v>3092</v>
      </c>
      <c r="C144" s="41" t="s">
        <v>6061</v>
      </c>
      <c r="D144" s="439"/>
      <c r="E144" s="19"/>
      <c r="F144" s="41" t="s">
        <v>6062</v>
      </c>
      <c r="G144" s="391"/>
      <c r="H144" s="81"/>
      <c r="I144" s="81"/>
      <c r="K144" s="4"/>
      <c r="L144" s="4"/>
      <c r="M144" s="4"/>
    </row>
    <row r="145" spans="1:13" ht="75" hidden="1">
      <c r="A145" s="25" t="s">
        <v>3093</v>
      </c>
      <c r="B145" s="41" t="s">
        <v>3094</v>
      </c>
      <c r="C145" s="41" t="s">
        <v>6063</v>
      </c>
      <c r="D145" s="439"/>
      <c r="E145" s="19"/>
      <c r="F145" s="41" t="s">
        <v>6064</v>
      </c>
      <c r="G145" s="391"/>
      <c r="H145" s="81"/>
      <c r="I145" s="81"/>
      <c r="K145" s="4"/>
      <c r="L145" s="4"/>
      <c r="M145" s="4"/>
    </row>
    <row r="146" spans="1:13" ht="105" hidden="1">
      <c r="A146" s="25" t="s">
        <v>3095</v>
      </c>
      <c r="B146" s="41" t="s">
        <v>3096</v>
      </c>
      <c r="C146" s="41" t="s">
        <v>6065</v>
      </c>
      <c r="D146" s="439"/>
      <c r="E146" s="19"/>
      <c r="F146" s="41" t="s">
        <v>6066</v>
      </c>
      <c r="G146" s="391"/>
      <c r="H146" s="81"/>
      <c r="I146" s="81"/>
      <c r="K146" s="4"/>
      <c r="L146" s="4"/>
      <c r="M146" s="4"/>
    </row>
    <row r="147" spans="1:13" ht="30" hidden="1">
      <c r="A147" s="25" t="s">
        <v>3097</v>
      </c>
      <c r="B147" s="41" t="s">
        <v>3098</v>
      </c>
      <c r="C147" s="46"/>
      <c r="D147" s="473"/>
      <c r="E147" s="50"/>
      <c r="F147" s="46"/>
      <c r="G147" s="391"/>
      <c r="H147" s="81"/>
      <c r="I147" s="81"/>
      <c r="K147" s="4"/>
      <c r="L147" s="4"/>
      <c r="M147" s="4"/>
    </row>
    <row r="148" spans="1:13" ht="45" hidden="1">
      <c r="A148" s="25" t="s">
        <v>6104</v>
      </c>
      <c r="B148" s="41" t="s">
        <v>3100</v>
      </c>
      <c r="C148" s="41" t="s">
        <v>4058</v>
      </c>
      <c r="D148" s="473"/>
      <c r="E148" s="21"/>
      <c r="F148" s="19"/>
      <c r="G148" s="391"/>
      <c r="H148" s="81"/>
      <c r="I148" s="81"/>
      <c r="K148" s="4"/>
      <c r="L148" s="4"/>
      <c r="M148" s="4"/>
    </row>
    <row r="149" spans="1:13" ht="60" hidden="1">
      <c r="A149" s="25" t="s">
        <v>3101</v>
      </c>
      <c r="B149" s="41" t="s">
        <v>3102</v>
      </c>
      <c r="C149" s="41" t="s">
        <v>6067</v>
      </c>
      <c r="D149" s="439"/>
      <c r="E149" s="19"/>
      <c r="F149" s="41" t="s">
        <v>6068</v>
      </c>
      <c r="G149" s="391"/>
      <c r="H149" s="81"/>
      <c r="I149" s="81"/>
      <c r="K149" s="4"/>
      <c r="L149" s="4"/>
      <c r="M149" s="4"/>
    </row>
    <row r="150" spans="1:13" ht="150" hidden="1">
      <c r="A150" s="25" t="s">
        <v>3103</v>
      </c>
      <c r="B150" s="41" t="s">
        <v>3104</v>
      </c>
      <c r="C150" s="41" t="s">
        <v>6069</v>
      </c>
      <c r="D150" s="439"/>
      <c r="E150" s="19"/>
      <c r="F150" s="41" t="s">
        <v>6070</v>
      </c>
      <c r="G150" s="391"/>
      <c r="H150" s="81"/>
      <c r="I150" s="81"/>
      <c r="K150" s="4"/>
      <c r="L150" s="4"/>
      <c r="M150" s="4"/>
    </row>
    <row r="151" spans="1:13" ht="120" hidden="1">
      <c r="A151" s="25" t="s">
        <v>3105</v>
      </c>
      <c r="B151" s="41" t="s">
        <v>3106</v>
      </c>
      <c r="C151" s="41" t="s">
        <v>6071</v>
      </c>
      <c r="D151" s="439"/>
      <c r="E151" s="19"/>
      <c r="F151" s="41" t="s">
        <v>6072</v>
      </c>
      <c r="G151" s="391"/>
      <c r="H151" s="81"/>
      <c r="I151" s="81"/>
      <c r="K151" s="4"/>
      <c r="L151" s="4"/>
      <c r="M151" s="4"/>
    </row>
    <row r="152" spans="1:13" ht="45" hidden="1">
      <c r="A152" s="25" t="s">
        <v>3107</v>
      </c>
      <c r="B152" s="41" t="s">
        <v>3108</v>
      </c>
      <c r="C152" s="41" t="s">
        <v>6073</v>
      </c>
      <c r="D152" s="440"/>
      <c r="E152" s="4"/>
      <c r="F152" s="41" t="s">
        <v>6074</v>
      </c>
      <c r="G152" s="391"/>
      <c r="H152" s="81"/>
      <c r="I152" s="81"/>
      <c r="K152" s="4"/>
      <c r="L152" s="4"/>
      <c r="M152" s="4"/>
    </row>
    <row r="153" spans="1:13" ht="21">
      <c r="A153" s="80"/>
      <c r="B153" s="1460" t="s">
        <v>447</v>
      </c>
      <c r="C153" s="1461"/>
      <c r="D153" s="1461"/>
      <c r="E153" s="1461"/>
      <c r="F153" s="1461"/>
      <c r="G153" s="1715"/>
      <c r="H153" s="22">
        <f>H154+H168+H175+H182+H188+H210+H218</f>
        <v>11</v>
      </c>
      <c r="I153" s="22">
        <f>I154+I168+I175+I182+I188+I210+I218</f>
        <v>22</v>
      </c>
    </row>
    <row r="154" spans="1:13" ht="40.15" hidden="1" customHeight="1">
      <c r="A154" s="678" t="s">
        <v>1578</v>
      </c>
      <c r="B154" s="1716"/>
      <c r="C154" s="1717"/>
      <c r="D154" s="1717"/>
      <c r="E154" s="1717"/>
      <c r="F154" s="1717"/>
      <c r="G154" s="1718"/>
      <c r="H154" s="886">
        <f>SUM(D155:D167)</f>
        <v>4</v>
      </c>
      <c r="I154" s="886">
        <f>COUNT(D155:D167)*2</f>
        <v>8</v>
      </c>
    </row>
    <row r="155" spans="1:13" ht="31.5" hidden="1">
      <c r="A155" s="576" t="s">
        <v>1579</v>
      </c>
      <c r="B155" s="901" t="s">
        <v>449</v>
      </c>
      <c r="C155" s="890" t="s">
        <v>4885</v>
      </c>
      <c r="D155" s="891"/>
      <c r="E155" s="892" t="s">
        <v>341</v>
      </c>
      <c r="F155" s="890" t="s">
        <v>4886</v>
      </c>
      <c r="G155" s="885" t="s">
        <v>7129</v>
      </c>
      <c r="H155" s="886"/>
      <c r="I155" s="886"/>
    </row>
    <row r="156" spans="1:13" s="850" customFormat="1" ht="30" hidden="1">
      <c r="A156" s="576"/>
      <c r="B156" s="901"/>
      <c r="C156" s="890" t="s">
        <v>4887</v>
      </c>
      <c r="D156" s="891"/>
      <c r="E156" s="892" t="s">
        <v>341</v>
      </c>
      <c r="F156" s="890"/>
      <c r="G156" s="885" t="s">
        <v>7130</v>
      </c>
      <c r="H156" s="886"/>
      <c r="I156" s="886"/>
      <c r="J156" s="886"/>
      <c r="K156" s="886"/>
      <c r="L156" s="886"/>
      <c r="M156" s="886"/>
    </row>
    <row r="157" spans="1:13" ht="31.5">
      <c r="A157" s="11" t="s">
        <v>1582</v>
      </c>
      <c r="B157" s="45" t="s">
        <v>454</v>
      </c>
      <c r="C157" s="34" t="s">
        <v>4888</v>
      </c>
      <c r="D157" s="473">
        <v>1</v>
      </c>
      <c r="E157" s="24" t="s">
        <v>341</v>
      </c>
      <c r="F157" s="131" t="s">
        <v>7131</v>
      </c>
      <c r="G157" s="131"/>
    </row>
    <row r="158" spans="1:13" s="850" customFormat="1" ht="30" hidden="1">
      <c r="A158" s="576"/>
      <c r="B158" s="901"/>
      <c r="C158" s="890" t="s">
        <v>4889</v>
      </c>
      <c r="D158" s="883"/>
      <c r="E158" s="892" t="s">
        <v>341</v>
      </c>
      <c r="F158" s="895"/>
      <c r="G158" s="885" t="s">
        <v>7132</v>
      </c>
      <c r="H158" s="886"/>
      <c r="I158" s="886"/>
      <c r="J158" s="886"/>
      <c r="K158" s="886"/>
      <c r="L158" s="886"/>
      <c r="M158" s="886"/>
    </row>
    <row r="159" spans="1:13" ht="31.5">
      <c r="A159" s="11" t="s">
        <v>1586</v>
      </c>
      <c r="B159" s="275" t="s">
        <v>459</v>
      </c>
      <c r="C159" s="34" t="s">
        <v>4890</v>
      </c>
      <c r="D159" s="473">
        <v>1</v>
      </c>
      <c r="E159" s="24" t="s">
        <v>341</v>
      </c>
      <c r="F159" s="19"/>
      <c r="G159" s="131"/>
    </row>
    <row r="160" spans="1:13" ht="30">
      <c r="A160" s="11"/>
      <c r="B160" s="275"/>
      <c r="C160" s="34" t="s">
        <v>4891</v>
      </c>
      <c r="D160" s="473">
        <v>1</v>
      </c>
      <c r="E160" s="24" t="s">
        <v>341</v>
      </c>
      <c r="F160" s="131" t="s">
        <v>7133</v>
      </c>
      <c r="G160" s="131"/>
    </row>
    <row r="161" spans="1:13" s="850" customFormat="1" ht="30" hidden="1">
      <c r="A161" s="576"/>
      <c r="B161" s="901"/>
      <c r="C161" s="902" t="s">
        <v>7134</v>
      </c>
      <c r="D161" s="891"/>
      <c r="E161" s="892" t="s">
        <v>341</v>
      </c>
      <c r="F161" s="895"/>
      <c r="G161" s="885" t="s">
        <v>7135</v>
      </c>
      <c r="H161" s="886"/>
      <c r="I161" s="886"/>
      <c r="J161" s="886"/>
      <c r="K161" s="886"/>
      <c r="L161" s="886"/>
      <c r="M161" s="886"/>
    </row>
    <row r="162" spans="1:13" s="850" customFormat="1" ht="30" hidden="1">
      <c r="A162" s="576"/>
      <c r="B162" s="901"/>
      <c r="C162" s="902" t="s">
        <v>4892</v>
      </c>
      <c r="D162" s="891"/>
      <c r="E162" s="892" t="s">
        <v>341</v>
      </c>
      <c r="F162" s="895"/>
      <c r="G162" s="885" t="s">
        <v>7135</v>
      </c>
      <c r="H162" s="886"/>
      <c r="I162" s="886"/>
      <c r="J162" s="886"/>
      <c r="K162" s="886"/>
      <c r="L162" s="886"/>
      <c r="M162" s="886"/>
    </row>
    <row r="163" spans="1:13" s="850" customFormat="1" ht="30" hidden="1">
      <c r="A163" s="576"/>
      <c r="B163" s="901"/>
      <c r="C163" s="902" t="s">
        <v>4893</v>
      </c>
      <c r="D163" s="891"/>
      <c r="E163" s="892" t="s">
        <v>341</v>
      </c>
      <c r="F163" s="895"/>
      <c r="G163" s="885"/>
      <c r="H163" s="886"/>
      <c r="I163" s="886"/>
      <c r="J163" s="886"/>
      <c r="K163" s="886"/>
      <c r="L163" s="886"/>
      <c r="M163" s="886"/>
    </row>
    <row r="164" spans="1:13" ht="31.5" hidden="1">
      <c r="A164" s="576" t="s">
        <v>1601</v>
      </c>
      <c r="B164" s="901" t="s">
        <v>477</v>
      </c>
      <c r="C164" s="890" t="s">
        <v>4894</v>
      </c>
      <c r="D164" s="883"/>
      <c r="E164" s="892" t="s">
        <v>341</v>
      </c>
      <c r="F164" s="895"/>
      <c r="G164" s="885"/>
      <c r="H164" s="886"/>
      <c r="I164" s="886"/>
    </row>
    <row r="165" spans="1:13" ht="31.5">
      <c r="A165" s="11" t="s">
        <v>1604</v>
      </c>
      <c r="B165" s="275" t="s">
        <v>481</v>
      </c>
      <c r="C165" s="34" t="s">
        <v>1605</v>
      </c>
      <c r="D165" s="473">
        <v>1</v>
      </c>
      <c r="E165" s="24" t="s">
        <v>341</v>
      </c>
      <c r="F165" s="19"/>
      <c r="G165" s="131"/>
    </row>
    <row r="166" spans="1:13" s="850" customFormat="1" ht="31.5" hidden="1">
      <c r="A166" s="576" t="s">
        <v>1607</v>
      </c>
      <c r="B166" s="901" t="s">
        <v>485</v>
      </c>
      <c r="C166" s="890" t="s">
        <v>4895</v>
      </c>
      <c r="D166" s="883"/>
      <c r="E166" s="892" t="s">
        <v>341</v>
      </c>
      <c r="F166" s="895"/>
      <c r="G166" s="885"/>
      <c r="H166" s="886"/>
      <c r="I166" s="886"/>
      <c r="J166" s="886"/>
      <c r="K166" s="886"/>
      <c r="L166" s="886"/>
      <c r="M166" s="886"/>
    </row>
    <row r="167" spans="1:13" ht="63" hidden="1">
      <c r="A167" s="20" t="s">
        <v>1610</v>
      </c>
      <c r="B167" s="901" t="s">
        <v>490</v>
      </c>
      <c r="C167" s="890" t="s">
        <v>4896</v>
      </c>
      <c r="D167" s="883"/>
      <c r="E167" s="892" t="s">
        <v>341</v>
      </c>
      <c r="F167" s="882" t="s">
        <v>4897</v>
      </c>
      <c r="G167" s="885"/>
      <c r="H167" s="886"/>
      <c r="I167" s="886"/>
    </row>
    <row r="168" spans="1:13" ht="40.15" customHeight="1">
      <c r="A168" s="1035" t="s">
        <v>1615</v>
      </c>
      <c r="B168" s="1305" t="s">
        <v>118</v>
      </c>
      <c r="C168" s="1306"/>
      <c r="D168" s="1306"/>
      <c r="E168" s="1306"/>
      <c r="F168" s="1306"/>
      <c r="G168" s="1307"/>
      <c r="H168" s="22">
        <f>SUM(D169:D174)</f>
        <v>1</v>
      </c>
      <c r="I168" s="22">
        <f>COUNT(D169:D174)*2</f>
        <v>2</v>
      </c>
    </row>
    <row r="169" spans="1:13" ht="60" hidden="1">
      <c r="A169" s="576" t="s">
        <v>497</v>
      </c>
      <c r="B169" s="903" t="s">
        <v>498</v>
      </c>
      <c r="C169" s="887" t="s">
        <v>499</v>
      </c>
      <c r="D169" s="888"/>
      <c r="E169" s="884" t="s">
        <v>341</v>
      </c>
      <c r="F169" s="887" t="s">
        <v>500</v>
      </c>
      <c r="G169" s="885"/>
      <c r="H169" s="886"/>
      <c r="I169" s="886"/>
    </row>
    <row r="170" spans="1:13" ht="47.25" hidden="1">
      <c r="A170" s="20" t="s">
        <v>501</v>
      </c>
      <c r="B170" s="45" t="s">
        <v>502</v>
      </c>
      <c r="C170" s="19"/>
      <c r="D170" s="438"/>
      <c r="E170" s="21"/>
      <c r="F170" s="19"/>
      <c r="G170" s="19"/>
      <c r="H170" s="81"/>
      <c r="I170" s="81"/>
      <c r="K170" s="4"/>
      <c r="L170" s="4"/>
      <c r="M170" s="4"/>
    </row>
    <row r="171" spans="1:13" ht="45">
      <c r="A171" s="11" t="s">
        <v>1617</v>
      </c>
      <c r="B171" s="45" t="s">
        <v>504</v>
      </c>
      <c r="C171" s="107" t="s">
        <v>4898</v>
      </c>
      <c r="D171" s="473">
        <v>1</v>
      </c>
      <c r="E171" s="21" t="s">
        <v>341</v>
      </c>
      <c r="F171" s="131" t="s">
        <v>7136</v>
      </c>
      <c r="G171" s="131"/>
    </row>
    <row r="172" spans="1:13" s="850" customFormat="1" ht="15.75" hidden="1">
      <c r="A172" s="576"/>
      <c r="B172" s="904"/>
      <c r="C172" s="905" t="s">
        <v>4899</v>
      </c>
      <c r="D172" s="883"/>
      <c r="E172" s="884" t="s">
        <v>341</v>
      </c>
      <c r="F172" s="895"/>
      <c r="G172" s="885"/>
      <c r="H172" s="886"/>
      <c r="I172" s="886"/>
      <c r="J172" s="886"/>
      <c r="K172" s="886"/>
      <c r="L172" s="886"/>
      <c r="M172" s="886"/>
    </row>
    <row r="173" spans="1:13" ht="45" hidden="1">
      <c r="A173" s="576" t="s">
        <v>1620</v>
      </c>
      <c r="B173" s="906" t="s">
        <v>507</v>
      </c>
      <c r="C173" s="890" t="s">
        <v>4900</v>
      </c>
      <c r="D173" s="883"/>
      <c r="E173" s="884" t="s">
        <v>341</v>
      </c>
      <c r="F173" s="895"/>
      <c r="G173" s="885" t="s">
        <v>4901</v>
      </c>
      <c r="H173" s="886"/>
      <c r="I173" s="886"/>
    </row>
    <row r="174" spans="1:13" s="850" customFormat="1" ht="45" hidden="1">
      <c r="A174" s="576"/>
      <c r="B174" s="907"/>
      <c r="C174" s="890" t="s">
        <v>4901</v>
      </c>
      <c r="D174" s="883"/>
      <c r="E174" s="884" t="s">
        <v>341</v>
      </c>
      <c r="F174" s="895"/>
      <c r="G174" s="885" t="s">
        <v>7137</v>
      </c>
      <c r="H174" s="886"/>
      <c r="I174" s="886"/>
      <c r="J174" s="886"/>
      <c r="K174" s="886"/>
      <c r="L174" s="886"/>
      <c r="M174" s="886"/>
    </row>
    <row r="175" spans="1:13" ht="40.15" customHeight="1">
      <c r="A175" s="1035" t="s">
        <v>1623</v>
      </c>
      <c r="B175" s="1305" t="s">
        <v>116</v>
      </c>
      <c r="C175" s="1306"/>
      <c r="D175" s="1306"/>
      <c r="E175" s="1306"/>
      <c r="F175" s="1306"/>
      <c r="G175" s="1307"/>
      <c r="H175" s="22">
        <f>SUM(D176:D181)</f>
        <v>1</v>
      </c>
      <c r="I175" s="22">
        <f>COUNT(D176:D181)*2</f>
        <v>2</v>
      </c>
    </row>
    <row r="176" spans="1:13" ht="105" hidden="1">
      <c r="A176" s="576" t="s">
        <v>1624</v>
      </c>
      <c r="B176" s="903" t="s">
        <v>511</v>
      </c>
      <c r="C176" s="905" t="s">
        <v>4902</v>
      </c>
      <c r="D176" s="883"/>
      <c r="E176" s="884" t="s">
        <v>379</v>
      </c>
      <c r="F176" s="895"/>
      <c r="G176" s="885" t="s">
        <v>7138</v>
      </c>
      <c r="H176" s="81"/>
      <c r="I176" s="81"/>
    </row>
    <row r="177" spans="1:13" s="850" customFormat="1" ht="45" hidden="1">
      <c r="A177" s="576"/>
      <c r="B177" s="908"/>
      <c r="C177" s="905" t="s">
        <v>4903</v>
      </c>
      <c r="D177" s="883"/>
      <c r="E177" s="884" t="s">
        <v>341</v>
      </c>
      <c r="F177" s="895"/>
      <c r="G177" s="1719"/>
      <c r="H177" s="886"/>
      <c r="I177" s="886"/>
      <c r="J177" s="886"/>
      <c r="K177" s="886"/>
      <c r="L177" s="886"/>
      <c r="M177" s="886"/>
    </row>
    <row r="178" spans="1:13" s="850" customFormat="1" ht="30" hidden="1">
      <c r="A178" s="576"/>
      <c r="B178" s="908"/>
      <c r="C178" s="905" t="s">
        <v>513</v>
      </c>
      <c r="D178" s="883"/>
      <c r="E178" s="884" t="s">
        <v>341</v>
      </c>
      <c r="F178" s="895"/>
      <c r="G178" s="1720"/>
      <c r="H178" s="886"/>
      <c r="I178" s="886"/>
      <c r="J178" s="886"/>
      <c r="K178" s="886"/>
      <c r="L178" s="886"/>
      <c r="M178" s="886"/>
    </row>
    <row r="179" spans="1:13" ht="60">
      <c r="A179" s="11" t="s">
        <v>1626</v>
      </c>
      <c r="B179" s="277" t="s">
        <v>515</v>
      </c>
      <c r="C179" s="304" t="s">
        <v>4904</v>
      </c>
      <c r="D179" s="473">
        <v>1</v>
      </c>
      <c r="E179" s="21" t="s">
        <v>377</v>
      </c>
      <c r="F179" s="131" t="s">
        <v>7081</v>
      </c>
      <c r="G179" s="131"/>
    </row>
    <row r="180" spans="1:13" s="850" customFormat="1" ht="60" hidden="1">
      <c r="A180" s="576"/>
      <c r="B180" s="908"/>
      <c r="C180" s="905" t="s">
        <v>517</v>
      </c>
      <c r="D180" s="883"/>
      <c r="E180" s="884" t="s">
        <v>377</v>
      </c>
      <c r="F180" s="895"/>
      <c r="G180" s="885" t="s">
        <v>7139</v>
      </c>
      <c r="H180" s="886"/>
      <c r="I180" s="886"/>
      <c r="J180" s="886"/>
      <c r="K180" s="886"/>
      <c r="L180" s="886"/>
      <c r="M180" s="886"/>
    </row>
    <row r="181" spans="1:13" ht="47.25" hidden="1">
      <c r="A181" s="576" t="s">
        <v>1629</v>
      </c>
      <c r="B181" s="903" t="s">
        <v>519</v>
      </c>
      <c r="C181" s="887" t="s">
        <v>520</v>
      </c>
      <c r="D181" s="883"/>
      <c r="E181" s="884" t="s">
        <v>255</v>
      </c>
      <c r="F181" s="895"/>
      <c r="G181" s="885"/>
      <c r="H181" s="886"/>
      <c r="I181" s="886"/>
    </row>
    <row r="182" spans="1:13" ht="40.15" customHeight="1">
      <c r="A182" s="1035" t="s">
        <v>1631</v>
      </c>
      <c r="B182" s="1298" t="s">
        <v>114</v>
      </c>
      <c r="C182" s="1299"/>
      <c r="D182" s="1299"/>
      <c r="E182" s="1299"/>
      <c r="F182" s="1299"/>
      <c r="G182" s="1300"/>
      <c r="H182" s="22">
        <f>SUM(D183:D187)</f>
        <v>2</v>
      </c>
      <c r="I182" s="22">
        <f>COUNT(D183:D187)*2</f>
        <v>4</v>
      </c>
    </row>
    <row r="183" spans="1:13" ht="31.5" hidden="1">
      <c r="A183" s="20" t="s">
        <v>1632</v>
      </c>
      <c r="B183" s="198" t="s">
        <v>522</v>
      </c>
      <c r="C183" s="19"/>
      <c r="D183" s="438"/>
      <c r="E183" s="21"/>
      <c r="F183" s="19"/>
      <c r="G183" s="19"/>
      <c r="H183" s="81"/>
      <c r="I183" s="81"/>
      <c r="K183" s="4"/>
      <c r="L183" s="4"/>
      <c r="M183" s="4"/>
    </row>
    <row r="184" spans="1:13" ht="31.5" hidden="1">
      <c r="A184" s="20" t="s">
        <v>1637</v>
      </c>
      <c r="B184" s="198" t="s">
        <v>526</v>
      </c>
      <c r="C184" s="19"/>
      <c r="D184" s="438"/>
      <c r="E184" s="21"/>
      <c r="F184" s="19"/>
      <c r="G184" s="19"/>
      <c r="H184" s="81"/>
      <c r="I184" s="81"/>
      <c r="K184" s="4"/>
      <c r="L184" s="4"/>
      <c r="M184" s="4"/>
    </row>
    <row r="185" spans="1:13" ht="31.5" hidden="1">
      <c r="A185" s="20" t="s">
        <v>1640</v>
      </c>
      <c r="B185" s="198" t="s">
        <v>529</v>
      </c>
      <c r="C185" s="19"/>
      <c r="D185" s="438"/>
      <c r="E185" s="21"/>
      <c r="F185" s="19"/>
      <c r="G185" s="19"/>
      <c r="H185" s="81"/>
      <c r="I185" s="81"/>
      <c r="K185" s="4"/>
      <c r="L185" s="4"/>
      <c r="M185" s="4"/>
    </row>
    <row r="186" spans="1:13" ht="31.5">
      <c r="A186" s="11" t="s">
        <v>1643</v>
      </c>
      <c r="B186" s="198" t="s">
        <v>534</v>
      </c>
      <c r="C186" s="19" t="s">
        <v>4905</v>
      </c>
      <c r="D186" s="473">
        <v>1</v>
      </c>
      <c r="E186" s="21" t="s">
        <v>540</v>
      </c>
      <c r="F186" s="19"/>
      <c r="G186" s="131"/>
    </row>
    <row r="187" spans="1:13" ht="31.5">
      <c r="A187" s="11" t="s">
        <v>1644</v>
      </c>
      <c r="B187" s="198" t="s">
        <v>537</v>
      </c>
      <c r="C187" s="19" t="s">
        <v>4249</v>
      </c>
      <c r="D187" s="473">
        <v>1</v>
      </c>
      <c r="E187" s="21" t="s">
        <v>540</v>
      </c>
      <c r="F187" s="19"/>
      <c r="G187" s="131"/>
    </row>
    <row r="188" spans="1:13" ht="40.15" customHeight="1">
      <c r="A188" s="1035" t="s">
        <v>1649</v>
      </c>
      <c r="B188" s="1305" t="s">
        <v>112</v>
      </c>
      <c r="C188" s="1306"/>
      <c r="D188" s="1306"/>
      <c r="E188" s="1306"/>
      <c r="F188" s="1306"/>
      <c r="G188" s="1307"/>
      <c r="H188" s="22">
        <f>SUM(D189:D209)</f>
        <v>1</v>
      </c>
      <c r="I188" s="22">
        <f>COUNT(D189:D209)*2</f>
        <v>2</v>
      </c>
    </row>
    <row r="189" spans="1:13" ht="45">
      <c r="A189" s="11" t="s">
        <v>1651</v>
      </c>
      <c r="B189" s="198" t="s">
        <v>552</v>
      </c>
      <c r="C189" s="34" t="s">
        <v>7140</v>
      </c>
      <c r="D189" s="473">
        <v>1</v>
      </c>
      <c r="E189" s="24" t="s">
        <v>377</v>
      </c>
      <c r="F189" s="13" t="s">
        <v>7159</v>
      </c>
      <c r="G189" s="131"/>
    </row>
    <row r="190" spans="1:13" s="850" customFormat="1" ht="15.75" hidden="1">
      <c r="A190" s="576"/>
      <c r="B190" s="903"/>
      <c r="C190" s="893" t="s">
        <v>4913</v>
      </c>
      <c r="D190" s="891"/>
      <c r="E190" s="892" t="s">
        <v>377</v>
      </c>
      <c r="F190" s="893" t="s">
        <v>4912</v>
      </c>
      <c r="G190" s="885"/>
      <c r="H190" s="886"/>
      <c r="I190" s="886"/>
      <c r="J190" s="886"/>
      <c r="K190" s="886"/>
      <c r="L190" s="886"/>
      <c r="M190" s="886"/>
    </row>
    <row r="191" spans="1:13" s="850" customFormat="1" ht="15.75" hidden="1">
      <c r="A191" s="576"/>
      <c r="B191" s="903"/>
      <c r="C191" s="893" t="s">
        <v>4914</v>
      </c>
      <c r="D191" s="891"/>
      <c r="E191" s="892" t="s">
        <v>377</v>
      </c>
      <c r="F191" s="893" t="s">
        <v>4912</v>
      </c>
      <c r="G191" s="885"/>
      <c r="H191" s="886"/>
      <c r="I191" s="886"/>
      <c r="J191" s="886"/>
      <c r="K191" s="886"/>
      <c r="L191" s="886"/>
      <c r="M191" s="886"/>
    </row>
    <row r="192" spans="1:13" s="850" customFormat="1" ht="15.75" hidden="1">
      <c r="A192" s="576"/>
      <c r="B192" s="903"/>
      <c r="C192" s="893" t="s">
        <v>2910</v>
      </c>
      <c r="D192" s="891"/>
      <c r="E192" s="892" t="s">
        <v>377</v>
      </c>
      <c r="F192" s="893" t="s">
        <v>4912</v>
      </c>
      <c r="G192" s="885"/>
      <c r="H192" s="886"/>
      <c r="I192" s="886"/>
      <c r="J192" s="886"/>
      <c r="K192" s="886"/>
      <c r="L192" s="886"/>
      <c r="M192" s="886"/>
    </row>
    <row r="193" spans="1:13" s="850" customFormat="1" ht="15.75" hidden="1">
      <c r="A193" s="576"/>
      <c r="B193" s="903"/>
      <c r="C193" s="893" t="s">
        <v>4915</v>
      </c>
      <c r="D193" s="891"/>
      <c r="E193" s="892" t="s">
        <v>377</v>
      </c>
      <c r="F193" s="893" t="s">
        <v>4912</v>
      </c>
      <c r="G193" s="885"/>
      <c r="H193" s="886"/>
      <c r="I193" s="886"/>
      <c r="J193" s="886"/>
      <c r="K193" s="886"/>
      <c r="L193" s="886"/>
      <c r="M193" s="886"/>
    </row>
    <row r="194" spans="1:13" s="850" customFormat="1" ht="15.75" hidden="1">
      <c r="A194" s="576"/>
      <c r="B194" s="903"/>
      <c r="C194" s="890" t="s">
        <v>4916</v>
      </c>
      <c r="D194" s="891"/>
      <c r="E194" s="892" t="s">
        <v>377</v>
      </c>
      <c r="F194" s="893" t="s">
        <v>4912</v>
      </c>
      <c r="G194" s="885"/>
      <c r="H194" s="886"/>
      <c r="I194" s="886"/>
      <c r="J194" s="886"/>
      <c r="K194" s="886"/>
      <c r="L194" s="886"/>
      <c r="M194" s="886"/>
    </row>
    <row r="195" spans="1:13" s="850" customFormat="1" ht="15.75" hidden="1">
      <c r="A195" s="576"/>
      <c r="B195" s="903"/>
      <c r="C195" s="893" t="s">
        <v>4917</v>
      </c>
      <c r="D195" s="891"/>
      <c r="E195" s="892" t="s">
        <v>377</v>
      </c>
      <c r="F195" s="893" t="s">
        <v>4912</v>
      </c>
      <c r="G195" s="885"/>
      <c r="H195" s="886"/>
      <c r="I195" s="886"/>
      <c r="J195" s="886"/>
      <c r="K195" s="886"/>
      <c r="L195" s="886"/>
      <c r="M195" s="886"/>
    </row>
    <row r="196" spans="1:13" s="850" customFormat="1" ht="15.75" hidden="1">
      <c r="A196" s="576"/>
      <c r="B196" s="903"/>
      <c r="C196" s="893" t="s">
        <v>4918</v>
      </c>
      <c r="D196" s="891"/>
      <c r="E196" s="892" t="s">
        <v>377</v>
      </c>
      <c r="F196" s="893" t="s">
        <v>4912</v>
      </c>
      <c r="G196" s="885"/>
      <c r="H196" s="886"/>
      <c r="I196" s="886"/>
      <c r="J196" s="886"/>
      <c r="K196" s="886"/>
      <c r="L196" s="886"/>
      <c r="M196" s="886"/>
    </row>
    <row r="197" spans="1:13" s="850" customFormat="1" ht="15.75" hidden="1">
      <c r="A197" s="576"/>
      <c r="B197" s="903"/>
      <c r="C197" s="890" t="s">
        <v>4919</v>
      </c>
      <c r="D197" s="891"/>
      <c r="E197" s="892" t="s">
        <v>377</v>
      </c>
      <c r="F197" s="893" t="s">
        <v>4912</v>
      </c>
      <c r="G197" s="885"/>
      <c r="H197" s="886"/>
      <c r="I197" s="886"/>
      <c r="J197" s="886"/>
      <c r="K197" s="886"/>
      <c r="L197" s="886"/>
      <c r="M197" s="886"/>
    </row>
    <row r="198" spans="1:13" s="850" customFormat="1" ht="15.75" hidden="1">
      <c r="A198" s="576"/>
      <c r="B198" s="903"/>
      <c r="C198" s="890" t="s">
        <v>4920</v>
      </c>
      <c r="D198" s="891"/>
      <c r="E198" s="892" t="s">
        <v>377</v>
      </c>
      <c r="F198" s="893" t="s">
        <v>4912</v>
      </c>
      <c r="G198" s="885"/>
      <c r="H198" s="886"/>
      <c r="I198" s="886"/>
      <c r="J198" s="886"/>
      <c r="K198" s="886"/>
      <c r="L198" s="886"/>
      <c r="M198" s="886"/>
    </row>
    <row r="199" spans="1:13" s="850" customFormat="1" ht="30" hidden="1">
      <c r="A199" s="576"/>
      <c r="B199" s="903"/>
      <c r="C199" s="890" t="s">
        <v>4921</v>
      </c>
      <c r="D199" s="891"/>
      <c r="E199" s="892" t="s">
        <v>377</v>
      </c>
      <c r="F199" s="893" t="s">
        <v>4912</v>
      </c>
      <c r="G199" s="885"/>
      <c r="H199" s="886"/>
      <c r="I199" s="886"/>
      <c r="J199" s="886"/>
      <c r="K199" s="886"/>
      <c r="L199" s="886"/>
      <c r="M199" s="886"/>
    </row>
    <row r="200" spans="1:13" s="850" customFormat="1" ht="15.75" hidden="1">
      <c r="A200" s="576"/>
      <c r="B200" s="903"/>
      <c r="C200" s="890" t="s">
        <v>4922</v>
      </c>
      <c r="D200" s="891"/>
      <c r="E200" s="892" t="s">
        <v>377</v>
      </c>
      <c r="F200" s="893" t="s">
        <v>4912</v>
      </c>
      <c r="G200" s="885"/>
      <c r="H200" s="886"/>
      <c r="I200" s="886"/>
      <c r="J200" s="886"/>
      <c r="K200" s="886"/>
      <c r="L200" s="886"/>
      <c r="M200" s="886"/>
    </row>
    <row r="201" spans="1:13" s="850" customFormat="1" ht="15.75" hidden="1">
      <c r="A201" s="576"/>
      <c r="B201" s="903"/>
      <c r="C201" s="890" t="s">
        <v>4923</v>
      </c>
      <c r="D201" s="891"/>
      <c r="E201" s="892" t="s">
        <v>377</v>
      </c>
      <c r="F201" s="893" t="s">
        <v>4912</v>
      </c>
      <c r="G201" s="885"/>
      <c r="H201" s="886"/>
      <c r="I201" s="886"/>
      <c r="J201" s="886"/>
      <c r="K201" s="886"/>
      <c r="L201" s="886"/>
      <c r="M201" s="886"/>
    </row>
    <row r="202" spans="1:13" s="850" customFormat="1" ht="30" hidden="1">
      <c r="A202" s="576"/>
      <c r="B202" s="903"/>
      <c r="C202" s="890" t="s">
        <v>4924</v>
      </c>
      <c r="D202" s="891"/>
      <c r="E202" s="892" t="s">
        <v>377</v>
      </c>
      <c r="F202" s="893" t="s">
        <v>4912</v>
      </c>
      <c r="G202" s="885"/>
      <c r="H202" s="886"/>
      <c r="I202" s="886"/>
      <c r="J202" s="886"/>
      <c r="K202" s="886"/>
      <c r="L202" s="886"/>
      <c r="M202" s="886"/>
    </row>
    <row r="203" spans="1:13" s="850" customFormat="1" ht="15.75" hidden="1">
      <c r="A203" s="576"/>
      <c r="B203" s="903"/>
      <c r="C203" s="890" t="s">
        <v>4925</v>
      </c>
      <c r="D203" s="891"/>
      <c r="E203" s="892" t="s">
        <v>377</v>
      </c>
      <c r="F203" s="893" t="s">
        <v>4912</v>
      </c>
      <c r="G203" s="885"/>
      <c r="H203" s="886"/>
      <c r="I203" s="886"/>
      <c r="J203" s="886"/>
      <c r="K203" s="886"/>
      <c r="L203" s="886"/>
      <c r="M203" s="886"/>
    </row>
    <row r="204" spans="1:13" s="850" customFormat="1" ht="15.75" hidden="1">
      <c r="A204" s="576"/>
      <c r="B204" s="903"/>
      <c r="C204" s="890" t="s">
        <v>4926</v>
      </c>
      <c r="D204" s="891"/>
      <c r="E204" s="892" t="s">
        <v>377</v>
      </c>
      <c r="F204" s="893" t="s">
        <v>4912</v>
      </c>
      <c r="G204" s="885"/>
      <c r="H204" s="886"/>
      <c r="I204" s="886"/>
      <c r="J204" s="886"/>
      <c r="K204" s="886"/>
      <c r="L204" s="886"/>
      <c r="M204" s="886"/>
    </row>
    <row r="205" spans="1:13" s="850" customFormat="1" ht="15.75" hidden="1">
      <c r="A205" s="576"/>
      <c r="B205" s="903"/>
      <c r="C205" s="890" t="s">
        <v>4927</v>
      </c>
      <c r="D205" s="891"/>
      <c r="E205" s="892" t="s">
        <v>377</v>
      </c>
      <c r="F205" s="893" t="s">
        <v>4912</v>
      </c>
      <c r="G205" s="885"/>
      <c r="H205" s="886"/>
      <c r="I205" s="886"/>
      <c r="J205" s="886"/>
      <c r="K205" s="886"/>
      <c r="L205" s="886"/>
      <c r="M205" s="886"/>
    </row>
    <row r="206" spans="1:13" s="850" customFormat="1" ht="15.75" hidden="1">
      <c r="A206" s="576"/>
      <c r="B206" s="903"/>
      <c r="C206" s="890" t="s">
        <v>4928</v>
      </c>
      <c r="D206" s="891"/>
      <c r="E206" s="892" t="s">
        <v>377</v>
      </c>
      <c r="F206" s="893" t="s">
        <v>4912</v>
      </c>
      <c r="G206" s="885"/>
      <c r="H206" s="886"/>
      <c r="I206" s="886"/>
      <c r="J206" s="886"/>
      <c r="K206" s="886"/>
      <c r="L206" s="886"/>
      <c r="M206" s="886"/>
    </row>
    <row r="207" spans="1:13" s="850" customFormat="1" ht="15.75" hidden="1">
      <c r="A207" s="576"/>
      <c r="B207" s="903"/>
      <c r="C207" s="890" t="s">
        <v>4929</v>
      </c>
      <c r="D207" s="891"/>
      <c r="E207" s="892" t="s">
        <v>377</v>
      </c>
      <c r="F207" s="893" t="s">
        <v>4912</v>
      </c>
      <c r="G207" s="885"/>
      <c r="H207" s="886"/>
      <c r="I207" s="886"/>
      <c r="J207" s="886"/>
      <c r="K207" s="886"/>
      <c r="L207" s="886"/>
      <c r="M207" s="886"/>
    </row>
    <row r="208" spans="1:13" ht="31.5" hidden="1">
      <c r="A208" s="576" t="s">
        <v>1662</v>
      </c>
      <c r="B208" s="903" t="s">
        <v>573</v>
      </c>
      <c r="C208" s="909" t="s">
        <v>4930</v>
      </c>
      <c r="D208" s="910"/>
      <c r="E208" s="892" t="s">
        <v>377</v>
      </c>
      <c r="F208" s="893" t="s">
        <v>4931</v>
      </c>
      <c r="G208" s="885"/>
      <c r="H208" s="886"/>
      <c r="I208" s="886"/>
    </row>
    <row r="209" spans="1:13" s="81" customFormat="1" ht="31.5" hidden="1">
      <c r="A209" s="20" t="s">
        <v>1665</v>
      </c>
      <c r="B209" s="45" t="s">
        <v>580</v>
      </c>
      <c r="C209" s="19"/>
      <c r="D209" s="438"/>
      <c r="E209" s="21"/>
      <c r="F209" s="19"/>
      <c r="G209" s="19"/>
      <c r="K209" s="4"/>
      <c r="L209" s="4"/>
      <c r="M209" s="4"/>
    </row>
    <row r="210" spans="1:13" s="81" customFormat="1" ht="40.15" customHeight="1">
      <c r="A210" s="1035" t="s">
        <v>1669</v>
      </c>
      <c r="B210" s="1305" t="s">
        <v>110</v>
      </c>
      <c r="C210" s="1306"/>
      <c r="D210" s="1306"/>
      <c r="E210" s="1306"/>
      <c r="F210" s="1306"/>
      <c r="G210" s="1307"/>
      <c r="H210" s="22">
        <f>SUM(D211:D217)</f>
        <v>1</v>
      </c>
      <c r="I210" s="22">
        <f>COUNT(D211:D217)*2</f>
        <v>2</v>
      </c>
    </row>
    <row r="211" spans="1:13" s="81" customFormat="1" ht="31.5" hidden="1">
      <c r="A211" s="20" t="s">
        <v>1670</v>
      </c>
      <c r="B211" s="198" t="s">
        <v>583</v>
      </c>
      <c r="C211" s="19"/>
      <c r="D211" s="438"/>
      <c r="E211" s="21"/>
      <c r="F211" s="19"/>
      <c r="G211" s="19"/>
      <c r="K211" s="4"/>
      <c r="L211" s="4"/>
      <c r="M211" s="4"/>
    </row>
    <row r="212" spans="1:13" s="81" customFormat="1" ht="47.25" hidden="1">
      <c r="A212" s="20" t="s">
        <v>1672</v>
      </c>
      <c r="B212" s="198" t="s">
        <v>588</v>
      </c>
      <c r="C212" s="19"/>
      <c r="D212" s="438"/>
      <c r="E212" s="21"/>
      <c r="F212" s="19"/>
      <c r="G212" s="19"/>
      <c r="K212" s="4"/>
      <c r="L212" s="4"/>
      <c r="M212" s="4"/>
    </row>
    <row r="213" spans="1:13" s="81" customFormat="1" ht="47.25" hidden="1">
      <c r="A213" s="20" t="s">
        <v>1687</v>
      </c>
      <c r="B213" s="198" t="s">
        <v>593</v>
      </c>
      <c r="C213" s="19"/>
      <c r="D213" s="438"/>
      <c r="E213" s="21"/>
      <c r="F213" s="19"/>
      <c r="G213" s="19"/>
      <c r="K213" s="4"/>
      <c r="L213" s="4"/>
      <c r="M213" s="4"/>
    </row>
    <row r="214" spans="1:13" s="81" customFormat="1" ht="47.25" hidden="1">
      <c r="A214" s="20" t="s">
        <v>1689</v>
      </c>
      <c r="B214" s="198" t="s">
        <v>597</v>
      </c>
      <c r="C214" s="19"/>
      <c r="D214" s="438"/>
      <c r="E214" s="21"/>
      <c r="F214" s="19"/>
      <c r="G214" s="19"/>
      <c r="K214" s="4"/>
      <c r="L214" s="4"/>
      <c r="M214" s="4"/>
    </row>
    <row r="215" spans="1:13" s="81" customFormat="1" ht="31.5">
      <c r="A215" s="11" t="s">
        <v>1692</v>
      </c>
      <c r="B215" s="198" t="s">
        <v>602</v>
      </c>
      <c r="C215" s="159" t="s">
        <v>4932</v>
      </c>
      <c r="D215" s="473">
        <v>1</v>
      </c>
      <c r="E215" s="24" t="s">
        <v>341</v>
      </c>
      <c r="F215" s="271" t="s">
        <v>4933</v>
      </c>
      <c r="G215" s="131"/>
      <c r="H215" s="22"/>
      <c r="I215" s="22"/>
    </row>
    <row r="216" spans="1:13" s="81" customFormat="1" ht="31.5" hidden="1">
      <c r="A216" s="576" t="s">
        <v>605</v>
      </c>
      <c r="B216" s="903" t="s">
        <v>606</v>
      </c>
      <c r="C216" s="881" t="s">
        <v>607</v>
      </c>
      <c r="D216" s="883"/>
      <c r="E216" s="892" t="s">
        <v>341</v>
      </c>
      <c r="F216" s="887" t="s">
        <v>608</v>
      </c>
      <c r="G216" s="885"/>
      <c r="H216" s="886"/>
      <c r="I216" s="886"/>
    </row>
    <row r="217" spans="1:13" s="81" customFormat="1" ht="31.5" hidden="1">
      <c r="A217" s="576" t="s">
        <v>1696</v>
      </c>
      <c r="B217" s="903" t="s">
        <v>612</v>
      </c>
      <c r="C217" s="890" t="s">
        <v>4934</v>
      </c>
      <c r="D217" s="891"/>
      <c r="E217" s="892" t="s">
        <v>341</v>
      </c>
      <c r="F217" s="890" t="s">
        <v>4935</v>
      </c>
      <c r="G217" s="885"/>
      <c r="H217" s="886"/>
      <c r="I217" s="886"/>
    </row>
    <row r="218" spans="1:13" s="81" customFormat="1" ht="37.5">
      <c r="A218" s="1022" t="s">
        <v>109</v>
      </c>
      <c r="B218" s="1305" t="s">
        <v>6075</v>
      </c>
      <c r="C218" s="1306"/>
      <c r="D218" s="1306"/>
      <c r="E218" s="1306"/>
      <c r="F218" s="1306"/>
      <c r="G218" s="1307"/>
      <c r="H218" s="22">
        <f>SUM(D219:D233)</f>
        <v>1</v>
      </c>
      <c r="I218" s="22">
        <f>COUNT(D219:D233)*2</f>
        <v>2</v>
      </c>
    </row>
    <row r="219" spans="1:13" s="81" customFormat="1" ht="105" hidden="1">
      <c r="A219" s="577" t="s">
        <v>1700</v>
      </c>
      <c r="B219" s="890" t="s">
        <v>1701</v>
      </c>
      <c r="C219" s="890" t="s">
        <v>1702</v>
      </c>
      <c r="D219" s="911"/>
      <c r="E219" s="895"/>
      <c r="F219" s="890" t="s">
        <v>6076</v>
      </c>
      <c r="G219" s="912"/>
      <c r="H219" s="886"/>
      <c r="I219" s="886"/>
    </row>
    <row r="220" spans="1:13" s="81" customFormat="1" ht="75" hidden="1">
      <c r="A220" s="577" t="s">
        <v>1704</v>
      </c>
      <c r="B220" s="890" t="s">
        <v>1705</v>
      </c>
      <c r="C220" s="890" t="s">
        <v>1706</v>
      </c>
      <c r="D220" s="911"/>
      <c r="E220" s="895"/>
      <c r="F220" s="890" t="s">
        <v>3194</v>
      </c>
      <c r="G220" s="912"/>
      <c r="H220" s="886"/>
      <c r="I220" s="886"/>
    </row>
    <row r="221" spans="1:13" s="81" customFormat="1" ht="75" hidden="1">
      <c r="A221" s="392" t="s">
        <v>3195</v>
      </c>
      <c r="B221" s="41" t="s">
        <v>3196</v>
      </c>
      <c r="C221" s="41" t="s">
        <v>6077</v>
      </c>
      <c r="D221" s="439"/>
      <c r="E221" s="19"/>
      <c r="F221" s="41" t="s">
        <v>6078</v>
      </c>
      <c r="G221" s="391"/>
      <c r="K221" s="4"/>
      <c r="L221" s="4"/>
      <c r="M221" s="4"/>
    </row>
    <row r="222" spans="1:13" s="81" customFormat="1" ht="90" hidden="1">
      <c r="A222" s="392" t="s">
        <v>3197</v>
      </c>
      <c r="B222" s="41" t="s">
        <v>3198</v>
      </c>
      <c r="C222" s="41" t="s">
        <v>6079</v>
      </c>
      <c r="D222" s="439"/>
      <c r="E222" s="19"/>
      <c r="F222" s="41" t="s">
        <v>6080</v>
      </c>
      <c r="G222" s="391"/>
      <c r="K222" s="4"/>
      <c r="L222" s="4"/>
      <c r="M222" s="4"/>
    </row>
    <row r="223" spans="1:13" s="81" customFormat="1" ht="90" hidden="1">
      <c r="A223" s="392" t="s">
        <v>3199</v>
      </c>
      <c r="B223" s="410" t="s">
        <v>3200</v>
      </c>
      <c r="C223" s="410" t="s">
        <v>6081</v>
      </c>
      <c r="D223" s="439"/>
      <c r="E223" s="19"/>
      <c r="F223" s="41" t="s">
        <v>6082</v>
      </c>
      <c r="G223" s="391"/>
      <c r="K223" s="4"/>
      <c r="L223" s="4"/>
      <c r="M223" s="4"/>
    </row>
    <row r="224" spans="1:13" s="81" customFormat="1" ht="105" hidden="1">
      <c r="A224" s="392" t="s">
        <v>3201</v>
      </c>
      <c r="B224" s="41" t="s">
        <v>3202</v>
      </c>
      <c r="C224" s="41" t="s">
        <v>6083</v>
      </c>
      <c r="D224" s="439"/>
      <c r="E224" s="19"/>
      <c r="F224" s="41" t="s">
        <v>6084</v>
      </c>
      <c r="G224" s="391"/>
      <c r="K224" s="4"/>
      <c r="L224" s="4"/>
      <c r="M224" s="4"/>
    </row>
    <row r="225" spans="1:13" ht="150" hidden="1">
      <c r="A225" s="392" t="s">
        <v>3203</v>
      </c>
      <c r="B225" s="41" t="s">
        <v>6085</v>
      </c>
      <c r="C225" s="41" t="s">
        <v>6086</v>
      </c>
      <c r="D225" s="439"/>
      <c r="E225" s="19"/>
      <c r="F225" s="41" t="s">
        <v>6087</v>
      </c>
      <c r="G225" s="391"/>
      <c r="H225" s="81"/>
      <c r="I225" s="81"/>
      <c r="K225" s="4"/>
      <c r="L225" s="4"/>
      <c r="M225" s="4"/>
    </row>
    <row r="226" spans="1:13" ht="135" hidden="1">
      <c r="A226" s="392" t="s">
        <v>3205</v>
      </c>
      <c r="B226" s="41" t="s">
        <v>3206</v>
      </c>
      <c r="C226" s="41" t="s">
        <v>6088</v>
      </c>
      <c r="D226" s="439"/>
      <c r="E226" s="19"/>
      <c r="F226" s="41" t="s">
        <v>6089</v>
      </c>
      <c r="G226" s="388"/>
      <c r="H226" s="81"/>
      <c r="I226" s="81"/>
      <c r="K226" s="4"/>
      <c r="L226" s="4"/>
      <c r="M226" s="4"/>
    </row>
    <row r="227" spans="1:13" ht="30">
      <c r="A227" s="11" t="s">
        <v>6093</v>
      </c>
      <c r="B227" s="34" t="s">
        <v>1709</v>
      </c>
      <c r="C227" s="34" t="s">
        <v>4906</v>
      </c>
      <c r="D227" s="476">
        <v>1</v>
      </c>
      <c r="E227" s="21" t="s">
        <v>540</v>
      </c>
      <c r="F227" s="131" t="s">
        <v>7141</v>
      </c>
      <c r="G227" s="131"/>
    </row>
    <row r="228" spans="1:13" s="850" customFormat="1" ht="30" hidden="1" customHeight="1">
      <c r="A228" s="576"/>
      <c r="B228" s="907"/>
      <c r="C228" s="890" t="s">
        <v>4907</v>
      </c>
      <c r="D228" s="910"/>
      <c r="E228" s="884" t="s">
        <v>540</v>
      </c>
      <c r="F228" s="890"/>
      <c r="G228" s="913"/>
      <c r="H228" s="886"/>
      <c r="I228" s="886"/>
      <c r="J228" s="886"/>
      <c r="K228" s="886"/>
      <c r="L228" s="886"/>
      <c r="M228" s="886"/>
    </row>
    <row r="229" spans="1:13" s="850" customFormat="1" ht="15.75" hidden="1">
      <c r="A229" s="576"/>
      <c r="B229" s="907"/>
      <c r="C229" s="882" t="s">
        <v>4908</v>
      </c>
      <c r="D229" s="883"/>
      <c r="E229" s="884" t="s">
        <v>540</v>
      </c>
      <c r="F229" s="890"/>
      <c r="G229" s="914"/>
      <c r="H229" s="886"/>
      <c r="I229" s="886"/>
      <c r="J229" s="886"/>
      <c r="K229" s="886"/>
      <c r="L229" s="886"/>
      <c r="M229" s="886"/>
    </row>
    <row r="230" spans="1:13" s="850" customFormat="1" ht="15.75" hidden="1">
      <c r="A230" s="576"/>
      <c r="B230" s="907"/>
      <c r="C230" s="890" t="s">
        <v>4909</v>
      </c>
      <c r="D230" s="883"/>
      <c r="E230" s="884" t="s">
        <v>540</v>
      </c>
      <c r="F230" s="890"/>
      <c r="G230" s="915"/>
      <c r="H230" s="886"/>
      <c r="I230" s="886"/>
      <c r="J230" s="886"/>
      <c r="K230" s="886"/>
      <c r="L230" s="886"/>
      <c r="M230" s="886"/>
    </row>
    <row r="231" spans="1:13" ht="90" hidden="1">
      <c r="A231" s="577" t="s">
        <v>3212</v>
      </c>
      <c r="B231" s="890" t="s">
        <v>1717</v>
      </c>
      <c r="C231" s="882" t="s">
        <v>4910</v>
      </c>
      <c r="D231" s="883"/>
      <c r="E231" s="884" t="s">
        <v>540</v>
      </c>
      <c r="F231" s="890" t="s">
        <v>6090</v>
      </c>
      <c r="G231" s="885"/>
      <c r="H231" s="886"/>
      <c r="I231" s="886"/>
    </row>
    <row r="232" spans="1:13" ht="90" hidden="1">
      <c r="A232" s="576"/>
      <c r="B232" s="903"/>
      <c r="C232" s="882" t="s">
        <v>4911</v>
      </c>
      <c r="D232" s="883"/>
      <c r="E232" s="884" t="s">
        <v>540</v>
      </c>
      <c r="F232" s="890" t="s">
        <v>6090</v>
      </c>
      <c r="G232" s="885"/>
      <c r="H232" s="886"/>
      <c r="I232" s="886"/>
    </row>
    <row r="233" spans="1:13" ht="90" hidden="1">
      <c r="A233" s="392" t="s">
        <v>3213</v>
      </c>
      <c r="B233" s="41" t="s">
        <v>3214</v>
      </c>
      <c r="C233" s="41" t="s">
        <v>6091</v>
      </c>
      <c r="D233" s="439"/>
      <c r="E233" s="19"/>
      <c r="F233" s="41" t="s">
        <v>6092</v>
      </c>
      <c r="G233" s="44"/>
      <c r="H233" s="81"/>
      <c r="I233" s="81"/>
      <c r="K233" s="4"/>
      <c r="L233" s="4"/>
      <c r="M233" s="4"/>
    </row>
    <row r="234" spans="1:13" ht="21">
      <c r="A234" s="80"/>
      <c r="B234" s="1460" t="s">
        <v>620</v>
      </c>
      <c r="C234" s="1461"/>
      <c r="D234" s="1461"/>
      <c r="E234" s="1461"/>
      <c r="F234" s="1461"/>
      <c r="G234" s="1715"/>
      <c r="H234" s="22">
        <f>H235+H240+H280+H287+H298+H317+H321+H326+H303+H307+H311+H314</f>
        <v>19</v>
      </c>
      <c r="I234" s="22">
        <f>I235+I240+I280+I287+I298+I317+I321+I326+I303+I307+I311+I314</f>
        <v>38</v>
      </c>
    </row>
    <row r="235" spans="1:13" ht="40.15" customHeight="1">
      <c r="A235" s="1035" t="s">
        <v>1720</v>
      </c>
      <c r="B235" s="1305" t="s">
        <v>106</v>
      </c>
      <c r="C235" s="1306"/>
      <c r="D235" s="1306"/>
      <c r="E235" s="1306"/>
      <c r="F235" s="1306"/>
      <c r="G235" s="1307"/>
      <c r="H235" s="22">
        <f>SUM(D236:D239)</f>
        <v>3</v>
      </c>
      <c r="I235" s="22">
        <f>COUNT(D236:D239)*2</f>
        <v>6</v>
      </c>
    </row>
    <row r="236" spans="1:13" ht="31.5">
      <c r="A236" s="11" t="s">
        <v>1721</v>
      </c>
      <c r="B236" s="135" t="s">
        <v>622</v>
      </c>
      <c r="C236" s="16" t="s">
        <v>623</v>
      </c>
      <c r="D236" s="473">
        <v>1</v>
      </c>
      <c r="E236" s="21" t="s">
        <v>540</v>
      </c>
      <c r="F236" s="19"/>
      <c r="G236" s="131"/>
    </row>
    <row r="237" spans="1:13" ht="45" hidden="1">
      <c r="A237" s="576"/>
      <c r="B237" s="907"/>
      <c r="C237" s="916" t="s">
        <v>624</v>
      </c>
      <c r="D237" s="883"/>
      <c r="E237" s="884" t="s">
        <v>540</v>
      </c>
      <c r="F237" s="882" t="s">
        <v>4936</v>
      </c>
      <c r="G237" s="885"/>
      <c r="H237" s="886"/>
      <c r="I237" s="886"/>
    </row>
    <row r="238" spans="1:13" ht="47.25">
      <c r="A238" s="11" t="s">
        <v>1724</v>
      </c>
      <c r="B238" s="92" t="s">
        <v>627</v>
      </c>
      <c r="C238" s="16" t="s">
        <v>628</v>
      </c>
      <c r="D238" s="473">
        <v>1</v>
      </c>
      <c r="E238" s="21" t="s">
        <v>629</v>
      </c>
      <c r="F238" s="23" t="s">
        <v>4937</v>
      </c>
      <c r="G238" s="131"/>
    </row>
    <row r="239" spans="1:13" ht="31.5">
      <c r="A239" s="11" t="s">
        <v>1726</v>
      </c>
      <c r="B239" s="92" t="s">
        <v>631</v>
      </c>
      <c r="C239" s="23" t="s">
        <v>4938</v>
      </c>
      <c r="D239" s="473">
        <v>1</v>
      </c>
      <c r="E239" s="21" t="s">
        <v>379</v>
      </c>
      <c r="F239" s="19"/>
      <c r="G239" s="131"/>
    </row>
    <row r="240" spans="1:13" ht="40.15" customHeight="1">
      <c r="A240" s="1035" t="s">
        <v>1729</v>
      </c>
      <c r="B240" s="1305" t="s">
        <v>104</v>
      </c>
      <c r="C240" s="1306"/>
      <c r="D240" s="1306"/>
      <c r="E240" s="1306"/>
      <c r="F240" s="1306"/>
      <c r="G240" s="1307"/>
      <c r="H240" s="22">
        <f>SUM(D241:D279)</f>
        <v>11</v>
      </c>
      <c r="I240" s="22">
        <f>COUNT(D241:D279)*2</f>
        <v>22</v>
      </c>
    </row>
    <row r="241" spans="1:13" s="850" customFormat="1" ht="45" hidden="1">
      <c r="A241" s="576" t="s">
        <v>633</v>
      </c>
      <c r="B241" s="907" t="s">
        <v>634</v>
      </c>
      <c r="C241" s="917" t="s">
        <v>4939</v>
      </c>
      <c r="D241" s="883"/>
      <c r="E241" s="884" t="s">
        <v>653</v>
      </c>
      <c r="F241" s="895"/>
      <c r="G241" s="885"/>
      <c r="H241" s="886"/>
      <c r="I241" s="886"/>
      <c r="J241" s="886"/>
      <c r="K241" s="886"/>
      <c r="L241" s="886"/>
      <c r="M241" s="886"/>
    </row>
    <row r="242" spans="1:13" s="850" customFormat="1" ht="45" hidden="1">
      <c r="A242" s="576"/>
      <c r="B242" s="907"/>
      <c r="C242" s="890" t="s">
        <v>4940</v>
      </c>
      <c r="D242" s="883"/>
      <c r="E242" s="884" t="s">
        <v>653</v>
      </c>
      <c r="F242" s="895"/>
      <c r="G242" s="885"/>
      <c r="H242" s="886"/>
      <c r="I242" s="886"/>
      <c r="J242" s="886"/>
      <c r="K242" s="886"/>
      <c r="L242" s="886"/>
      <c r="M242" s="886"/>
    </row>
    <row r="243" spans="1:13" ht="30">
      <c r="A243" s="11"/>
      <c r="B243" s="92"/>
      <c r="C243" s="34" t="s">
        <v>4941</v>
      </c>
      <c r="D243" s="473">
        <v>1</v>
      </c>
      <c r="E243" s="21" t="s">
        <v>653</v>
      </c>
      <c r="F243" s="131" t="s">
        <v>7142</v>
      </c>
      <c r="G243" s="131"/>
    </row>
    <row r="244" spans="1:13" ht="45">
      <c r="A244" s="11" t="s">
        <v>637</v>
      </c>
      <c r="B244" s="135" t="s">
        <v>638</v>
      </c>
      <c r="C244" s="23" t="s">
        <v>4942</v>
      </c>
      <c r="D244" s="473">
        <v>1</v>
      </c>
      <c r="E244" s="21" t="s">
        <v>653</v>
      </c>
      <c r="F244" s="131" t="s">
        <v>7143</v>
      </c>
      <c r="G244" s="131"/>
    </row>
    <row r="245" spans="1:13" ht="30" hidden="1">
      <c r="A245" s="576"/>
      <c r="B245" s="907"/>
      <c r="C245" s="890" t="s">
        <v>4943</v>
      </c>
      <c r="D245" s="883"/>
      <c r="E245" s="884" t="s">
        <v>653</v>
      </c>
      <c r="F245" s="895"/>
      <c r="G245" s="885"/>
      <c r="H245" s="886"/>
      <c r="I245" s="886"/>
    </row>
    <row r="246" spans="1:13" s="850" customFormat="1" ht="31.5" hidden="1">
      <c r="A246" s="576" t="s">
        <v>1731</v>
      </c>
      <c r="B246" s="907" t="s">
        <v>640</v>
      </c>
      <c r="C246" s="890" t="s">
        <v>4944</v>
      </c>
      <c r="D246" s="891"/>
      <c r="E246" s="892" t="s">
        <v>341</v>
      </c>
      <c r="F246" s="893"/>
      <c r="G246" s="885"/>
      <c r="H246" s="886"/>
      <c r="I246" s="886"/>
      <c r="J246" s="886"/>
      <c r="K246" s="886"/>
      <c r="L246" s="886"/>
      <c r="M246" s="886"/>
    </row>
    <row r="247" spans="1:13" ht="90">
      <c r="A247" s="11"/>
      <c r="B247" s="92"/>
      <c r="C247" s="34" t="s">
        <v>4945</v>
      </c>
      <c r="D247" s="473">
        <v>1</v>
      </c>
      <c r="E247" s="24" t="s">
        <v>341</v>
      </c>
      <c r="F247" s="34" t="s">
        <v>7160</v>
      </c>
      <c r="G247" s="131"/>
    </row>
    <row r="248" spans="1:13" s="850" customFormat="1" ht="30" hidden="1">
      <c r="A248" s="576"/>
      <c r="B248" s="907"/>
      <c r="C248" s="890" t="s">
        <v>4946</v>
      </c>
      <c r="D248" s="891"/>
      <c r="E248" s="892" t="s">
        <v>341</v>
      </c>
      <c r="F248" s="890"/>
      <c r="G248" s="885" t="s">
        <v>7144</v>
      </c>
      <c r="H248" s="886"/>
      <c r="I248" s="886"/>
      <c r="J248" s="886"/>
      <c r="K248" s="886"/>
      <c r="L248" s="886"/>
      <c r="M248" s="886"/>
    </row>
    <row r="249" spans="1:13" s="850" customFormat="1" ht="30" hidden="1">
      <c r="A249" s="576"/>
      <c r="B249" s="907"/>
      <c r="C249" s="890" t="s">
        <v>4947</v>
      </c>
      <c r="D249" s="891"/>
      <c r="E249" s="892" t="s">
        <v>341</v>
      </c>
      <c r="F249" s="890"/>
      <c r="G249" s="885" t="s">
        <v>7145</v>
      </c>
      <c r="H249" s="886"/>
      <c r="I249" s="886"/>
      <c r="J249" s="886"/>
      <c r="K249" s="886"/>
      <c r="L249" s="886"/>
      <c r="M249" s="886"/>
    </row>
    <row r="250" spans="1:13" s="850" customFormat="1" ht="30" hidden="1">
      <c r="A250" s="576"/>
      <c r="B250" s="907"/>
      <c r="C250" s="890" t="s">
        <v>4948</v>
      </c>
      <c r="D250" s="891"/>
      <c r="E250" s="892" t="s">
        <v>341</v>
      </c>
      <c r="F250" s="890"/>
      <c r="G250" s="885"/>
      <c r="H250" s="886"/>
      <c r="I250" s="886"/>
      <c r="J250" s="886"/>
      <c r="K250" s="886"/>
      <c r="L250" s="886"/>
      <c r="M250" s="886"/>
    </row>
    <row r="251" spans="1:13" s="850" customFormat="1" ht="45" hidden="1">
      <c r="A251" s="576"/>
      <c r="B251" s="907"/>
      <c r="C251" s="890" t="s">
        <v>4949</v>
      </c>
      <c r="D251" s="891"/>
      <c r="E251" s="892" t="s">
        <v>341</v>
      </c>
      <c r="F251" s="893"/>
      <c r="G251" s="885"/>
      <c r="H251" s="886"/>
      <c r="I251" s="886"/>
      <c r="J251" s="886"/>
      <c r="K251" s="886"/>
      <c r="L251" s="886"/>
      <c r="M251" s="886"/>
    </row>
    <row r="252" spans="1:13" ht="30" hidden="1">
      <c r="A252" s="576"/>
      <c r="B252" s="907"/>
      <c r="C252" s="890" t="s">
        <v>4950</v>
      </c>
      <c r="D252" s="891"/>
      <c r="E252" s="892" t="s">
        <v>341</v>
      </c>
      <c r="F252" s="893"/>
      <c r="G252" s="885"/>
      <c r="H252" s="886"/>
      <c r="I252" s="886"/>
    </row>
    <row r="253" spans="1:13" ht="30" hidden="1">
      <c r="A253" s="576"/>
      <c r="B253" s="907"/>
      <c r="C253" s="890" t="s">
        <v>4951</v>
      </c>
      <c r="D253" s="891"/>
      <c r="E253" s="892" t="s">
        <v>379</v>
      </c>
      <c r="F253" s="890"/>
      <c r="G253" s="885"/>
      <c r="H253" s="886"/>
      <c r="I253" s="886"/>
    </row>
    <row r="254" spans="1:13" ht="45" hidden="1">
      <c r="A254" s="576"/>
      <c r="B254" s="907"/>
      <c r="C254" s="890" t="s">
        <v>4952</v>
      </c>
      <c r="D254" s="891"/>
      <c r="E254" s="892" t="s">
        <v>377</v>
      </c>
      <c r="F254" s="890" t="s">
        <v>4953</v>
      </c>
      <c r="G254" s="885"/>
      <c r="H254" s="886"/>
      <c r="I254" s="886"/>
    </row>
    <row r="255" spans="1:13" s="850" customFormat="1" ht="45" hidden="1">
      <c r="A255" s="576"/>
      <c r="B255" s="907"/>
      <c r="C255" s="890" t="s">
        <v>4954</v>
      </c>
      <c r="D255" s="891"/>
      <c r="E255" s="892" t="s">
        <v>341</v>
      </c>
      <c r="F255" s="890" t="s">
        <v>4955</v>
      </c>
      <c r="G255" s="885" t="s">
        <v>7146</v>
      </c>
      <c r="H255" s="886"/>
      <c r="I255" s="886"/>
      <c r="J255" s="886"/>
      <c r="K255" s="886"/>
      <c r="L255" s="886"/>
      <c r="M255" s="886"/>
    </row>
    <row r="256" spans="1:13" ht="76.5" customHeight="1">
      <c r="A256" s="11" t="s">
        <v>1735</v>
      </c>
      <c r="B256" s="92" t="s">
        <v>644</v>
      </c>
      <c r="C256" s="34" t="s">
        <v>4956</v>
      </c>
      <c r="D256" s="473">
        <v>1</v>
      </c>
      <c r="E256" s="21" t="s">
        <v>653</v>
      </c>
      <c r="F256" s="131" t="s">
        <v>7147</v>
      </c>
      <c r="G256" s="131"/>
    </row>
    <row r="257" spans="1:13" s="850" customFormat="1" ht="30" hidden="1">
      <c r="A257" s="576"/>
      <c r="B257" s="907"/>
      <c r="C257" s="890" t="s">
        <v>4957</v>
      </c>
      <c r="D257" s="883"/>
      <c r="E257" s="884" t="s">
        <v>653</v>
      </c>
      <c r="F257" s="895"/>
      <c r="G257" s="885" t="s">
        <v>7144</v>
      </c>
      <c r="H257" s="886"/>
      <c r="I257" s="886"/>
      <c r="J257" s="886"/>
      <c r="K257" s="886"/>
      <c r="L257" s="886"/>
      <c r="M257" s="886"/>
    </row>
    <row r="258" spans="1:13" s="850" customFormat="1" ht="45" hidden="1">
      <c r="A258" s="576"/>
      <c r="B258" s="907"/>
      <c r="C258" s="890" t="s">
        <v>4958</v>
      </c>
      <c r="D258" s="883"/>
      <c r="E258" s="884" t="s">
        <v>653</v>
      </c>
      <c r="F258" s="895"/>
      <c r="G258" s="885"/>
      <c r="H258" s="886"/>
      <c r="I258" s="886"/>
      <c r="J258" s="886"/>
      <c r="K258" s="886"/>
      <c r="L258" s="886"/>
      <c r="M258" s="886"/>
    </row>
    <row r="259" spans="1:13" ht="30" hidden="1">
      <c r="A259" s="576"/>
      <c r="B259" s="907"/>
      <c r="C259" s="890" t="s">
        <v>4959</v>
      </c>
      <c r="D259" s="883"/>
      <c r="E259" s="884" t="s">
        <v>653</v>
      </c>
      <c r="F259" s="895"/>
      <c r="G259" s="885"/>
      <c r="H259" s="886"/>
      <c r="I259" s="886"/>
    </row>
    <row r="260" spans="1:13" ht="31.5">
      <c r="A260" s="11" t="s">
        <v>1738</v>
      </c>
      <c r="B260" s="135" t="s">
        <v>650</v>
      </c>
      <c r="C260" s="23" t="s">
        <v>4960</v>
      </c>
      <c r="D260" s="473">
        <v>1</v>
      </c>
      <c r="E260" s="21" t="s">
        <v>653</v>
      </c>
      <c r="F260" s="19"/>
      <c r="G260" s="131"/>
    </row>
    <row r="261" spans="1:13" ht="15.75">
      <c r="A261" s="11"/>
      <c r="B261" s="135"/>
      <c r="C261" s="23" t="s">
        <v>4961</v>
      </c>
      <c r="D261" s="473">
        <v>1</v>
      </c>
      <c r="E261" s="21" t="s">
        <v>369</v>
      </c>
      <c r="F261" s="19"/>
      <c r="G261" s="131"/>
    </row>
    <row r="262" spans="1:13" ht="30">
      <c r="A262" s="11"/>
      <c r="B262" s="135"/>
      <c r="C262" s="23" t="s">
        <v>4962</v>
      </c>
      <c r="D262" s="473">
        <v>1</v>
      </c>
      <c r="E262" s="21" t="s">
        <v>341</v>
      </c>
      <c r="F262" s="19"/>
      <c r="G262" s="131"/>
    </row>
    <row r="263" spans="1:13" ht="45" hidden="1">
      <c r="A263" s="576"/>
      <c r="B263" s="907"/>
      <c r="C263" s="918" t="s">
        <v>4963</v>
      </c>
      <c r="D263" s="888"/>
      <c r="E263" s="919" t="s">
        <v>369</v>
      </c>
      <c r="F263" s="919"/>
      <c r="G263" s="920"/>
      <c r="H263" s="886"/>
      <c r="I263" s="886"/>
    </row>
    <row r="264" spans="1:13" s="850" customFormat="1" ht="30" hidden="1">
      <c r="A264" s="576"/>
      <c r="B264" s="907"/>
      <c r="C264" s="918" t="s">
        <v>4964</v>
      </c>
      <c r="D264" s="921"/>
      <c r="E264" s="922" t="s">
        <v>648</v>
      </c>
      <c r="F264" s="922"/>
      <c r="G264" s="920"/>
      <c r="H264" s="886"/>
      <c r="I264" s="886"/>
      <c r="J264" s="886"/>
      <c r="K264" s="886"/>
      <c r="L264" s="886"/>
      <c r="M264" s="886"/>
    </row>
    <row r="265" spans="1:13" ht="30" hidden="1">
      <c r="A265" s="576"/>
      <c r="B265" s="907"/>
      <c r="C265" s="923" t="s">
        <v>4965</v>
      </c>
      <c r="D265" s="924"/>
      <c r="E265" s="922" t="s">
        <v>377</v>
      </c>
      <c r="F265" s="902"/>
      <c r="G265" s="925"/>
      <c r="H265" s="886"/>
      <c r="I265" s="886"/>
    </row>
    <row r="266" spans="1:13" ht="30">
      <c r="A266" s="11"/>
      <c r="B266" s="135"/>
      <c r="C266" s="107" t="s">
        <v>4966</v>
      </c>
      <c r="D266" s="476">
        <v>1</v>
      </c>
      <c r="E266" s="13" t="s">
        <v>377</v>
      </c>
      <c r="F266" s="34"/>
      <c r="G266" s="366"/>
    </row>
    <row r="267" spans="1:13" ht="45" hidden="1">
      <c r="A267" s="576" t="s">
        <v>1743</v>
      </c>
      <c r="B267" s="882" t="s">
        <v>657</v>
      </c>
      <c r="C267" s="890" t="s">
        <v>4967</v>
      </c>
      <c r="D267" s="883"/>
      <c r="E267" s="884" t="s">
        <v>653</v>
      </c>
      <c r="F267" s="895"/>
      <c r="G267" s="885"/>
      <c r="H267" s="886"/>
      <c r="I267" s="886"/>
    </row>
    <row r="268" spans="1:13" ht="31.5">
      <c r="A268" s="11" t="s">
        <v>1746</v>
      </c>
      <c r="B268" s="92" t="s">
        <v>663</v>
      </c>
      <c r="C268" s="34" t="s">
        <v>4968</v>
      </c>
      <c r="D268" s="473">
        <v>1</v>
      </c>
      <c r="E268" s="24" t="s">
        <v>341</v>
      </c>
      <c r="F268" s="34" t="s">
        <v>4969</v>
      </c>
      <c r="G268" s="131"/>
    </row>
    <row r="269" spans="1:13" ht="60" hidden="1">
      <c r="A269" s="576"/>
      <c r="B269" s="907"/>
      <c r="C269" s="890" t="s">
        <v>4970</v>
      </c>
      <c r="D269" s="891"/>
      <c r="E269" s="892" t="s">
        <v>341</v>
      </c>
      <c r="F269" s="890"/>
      <c r="G269" s="885" t="s">
        <v>7148</v>
      </c>
      <c r="H269" s="886"/>
      <c r="I269" s="886"/>
    </row>
    <row r="270" spans="1:13" s="850" customFormat="1" ht="30" hidden="1">
      <c r="A270" s="576"/>
      <c r="B270" s="907"/>
      <c r="C270" s="890" t="s">
        <v>4971</v>
      </c>
      <c r="D270" s="891"/>
      <c r="E270" s="892" t="s">
        <v>341</v>
      </c>
      <c r="F270" s="893"/>
      <c r="G270" s="885" t="s">
        <v>7149</v>
      </c>
      <c r="H270" s="886"/>
      <c r="I270" s="886"/>
      <c r="J270" s="886"/>
      <c r="K270" s="886"/>
      <c r="L270" s="886"/>
      <c r="M270" s="886"/>
    </row>
    <row r="271" spans="1:13" s="850" customFormat="1" ht="45" hidden="1">
      <c r="A271" s="576"/>
      <c r="B271" s="907"/>
      <c r="C271" s="890" t="s">
        <v>4972</v>
      </c>
      <c r="D271" s="891"/>
      <c r="E271" s="892" t="s">
        <v>341</v>
      </c>
      <c r="F271" s="890" t="s">
        <v>4973</v>
      </c>
      <c r="G271" s="885"/>
      <c r="H271" s="886"/>
      <c r="I271" s="886"/>
      <c r="J271" s="886"/>
      <c r="K271" s="886"/>
      <c r="L271" s="886"/>
      <c r="M271" s="886"/>
    </row>
    <row r="272" spans="1:13" s="850" customFormat="1" ht="60" hidden="1">
      <c r="A272" s="576"/>
      <c r="B272" s="907"/>
      <c r="C272" s="890" t="s">
        <v>4974</v>
      </c>
      <c r="D272" s="891"/>
      <c r="E272" s="892" t="s">
        <v>341</v>
      </c>
      <c r="F272" s="890" t="s">
        <v>4975</v>
      </c>
      <c r="G272" s="885"/>
      <c r="H272" s="886"/>
      <c r="I272" s="886"/>
      <c r="J272" s="886"/>
      <c r="K272" s="886"/>
      <c r="L272" s="886"/>
      <c r="M272" s="886"/>
    </row>
    <row r="273" spans="1:13" ht="60" hidden="1">
      <c r="A273" s="576"/>
      <c r="B273" s="907"/>
      <c r="C273" s="890" t="s">
        <v>4976</v>
      </c>
      <c r="D273" s="891"/>
      <c r="E273" s="892" t="s">
        <v>341</v>
      </c>
      <c r="F273" s="893"/>
      <c r="G273" s="885" t="s">
        <v>7150</v>
      </c>
      <c r="H273" s="81"/>
      <c r="I273" s="81"/>
    </row>
    <row r="274" spans="1:13" ht="30" hidden="1">
      <c r="A274" s="576"/>
      <c r="B274" s="907"/>
      <c r="C274" s="890" t="s">
        <v>4977</v>
      </c>
      <c r="D274" s="891"/>
      <c r="E274" s="892" t="s">
        <v>540</v>
      </c>
      <c r="F274" s="893"/>
      <c r="G274" s="885"/>
      <c r="H274" s="81"/>
      <c r="I274" s="81"/>
    </row>
    <row r="275" spans="1:13" ht="30">
      <c r="A275" s="11"/>
      <c r="B275" s="92"/>
      <c r="C275" s="23" t="s">
        <v>4978</v>
      </c>
      <c r="D275" s="473">
        <v>1</v>
      </c>
      <c r="E275" s="24" t="s">
        <v>540</v>
      </c>
      <c r="F275" s="117"/>
      <c r="G275" s="131"/>
    </row>
    <row r="276" spans="1:13" ht="45">
      <c r="A276" s="11" t="s">
        <v>1748</v>
      </c>
      <c r="B276" s="92" t="s">
        <v>667</v>
      </c>
      <c r="C276" s="34" t="s">
        <v>4979</v>
      </c>
      <c r="D276" s="473">
        <v>1</v>
      </c>
      <c r="E276" s="24" t="s">
        <v>341</v>
      </c>
      <c r="F276" s="34" t="s">
        <v>4980</v>
      </c>
      <c r="G276" s="131"/>
    </row>
    <row r="277" spans="1:13" ht="45" hidden="1">
      <c r="A277" s="576"/>
      <c r="B277" s="907"/>
      <c r="C277" s="890" t="s">
        <v>4981</v>
      </c>
      <c r="D277" s="891"/>
      <c r="E277" s="892" t="s">
        <v>377</v>
      </c>
      <c r="F277" s="893"/>
      <c r="G277" s="885"/>
      <c r="H277" s="886"/>
      <c r="I277" s="886"/>
    </row>
    <row r="278" spans="1:13" ht="30" hidden="1">
      <c r="A278" s="576"/>
      <c r="B278" s="907"/>
      <c r="C278" s="890" t="s">
        <v>4982</v>
      </c>
      <c r="D278" s="891"/>
      <c r="E278" s="892" t="s">
        <v>653</v>
      </c>
      <c r="F278" s="890" t="s">
        <v>4983</v>
      </c>
      <c r="G278" s="885"/>
      <c r="H278" s="886"/>
      <c r="I278" s="886"/>
    </row>
    <row r="279" spans="1:13" s="850" customFormat="1" ht="30" hidden="1">
      <c r="A279" s="576"/>
      <c r="B279" s="907"/>
      <c r="C279" s="890" t="s">
        <v>4984</v>
      </c>
      <c r="D279" s="891"/>
      <c r="E279" s="892" t="s">
        <v>648</v>
      </c>
      <c r="F279" s="890"/>
      <c r="G279" s="885" t="s">
        <v>7151</v>
      </c>
      <c r="H279" s="886"/>
      <c r="I279" s="886"/>
      <c r="J279" s="886"/>
      <c r="K279" s="886"/>
      <c r="L279" s="886"/>
      <c r="M279" s="886"/>
    </row>
    <row r="280" spans="1:13" ht="39.75" customHeight="1">
      <c r="A280" s="1035" t="s">
        <v>1749</v>
      </c>
      <c r="B280" s="1305" t="s">
        <v>102</v>
      </c>
      <c r="C280" s="1306"/>
      <c r="D280" s="1306"/>
      <c r="E280" s="1306"/>
      <c r="F280" s="1306"/>
      <c r="G280" s="1307"/>
      <c r="H280" s="22">
        <f>SUM(D281:D286)</f>
        <v>1</v>
      </c>
      <c r="I280" s="22">
        <f>COUNT(D281:D286)*2</f>
        <v>2</v>
      </c>
    </row>
    <row r="281" spans="1:13" ht="45" hidden="1">
      <c r="A281" s="926" t="s">
        <v>1750</v>
      </c>
      <c r="B281" s="135" t="s">
        <v>670</v>
      </c>
      <c r="C281" s="110" t="s">
        <v>4985</v>
      </c>
      <c r="D281" s="478"/>
      <c r="E281" s="311" t="s">
        <v>341</v>
      </c>
      <c r="F281" s="200"/>
      <c r="G281" s="927" t="s">
        <v>7152</v>
      </c>
      <c r="H281" s="82"/>
      <c r="I281" s="82"/>
    </row>
    <row r="282" spans="1:13" s="850" customFormat="1" ht="30" hidden="1">
      <c r="A282" s="576"/>
      <c r="B282" s="907"/>
      <c r="C282" s="900" t="s">
        <v>4986</v>
      </c>
      <c r="D282" s="891"/>
      <c r="E282" s="892" t="s">
        <v>341</v>
      </c>
      <c r="F282" s="890"/>
      <c r="G282" s="885"/>
      <c r="H282" s="886"/>
      <c r="I282" s="886"/>
      <c r="J282" s="886"/>
      <c r="K282" s="886"/>
      <c r="L282" s="886"/>
      <c r="M282" s="886"/>
    </row>
    <row r="283" spans="1:13" ht="31.5" hidden="1">
      <c r="A283" s="20" t="s">
        <v>1753</v>
      </c>
      <c r="B283" s="92" t="s">
        <v>675</v>
      </c>
      <c r="D283" s="438"/>
      <c r="E283" s="21"/>
      <c r="F283" s="19"/>
      <c r="G283" s="19"/>
      <c r="H283" s="81"/>
      <c r="I283" s="81"/>
      <c r="K283" s="4"/>
      <c r="L283" s="4"/>
      <c r="M283" s="4"/>
    </row>
    <row r="284" spans="1:13" ht="60" hidden="1">
      <c r="A284" s="576" t="s">
        <v>677</v>
      </c>
      <c r="B284" s="907" t="s">
        <v>678</v>
      </c>
      <c r="C284" s="887" t="s">
        <v>4987</v>
      </c>
      <c r="D284" s="888"/>
      <c r="E284" s="892" t="s">
        <v>540</v>
      </c>
      <c r="F284" s="887" t="s">
        <v>681</v>
      </c>
      <c r="G284" s="885"/>
      <c r="H284" s="886"/>
      <c r="I284" s="886"/>
    </row>
    <row r="285" spans="1:13" ht="31.5">
      <c r="A285" s="11" t="s">
        <v>1757</v>
      </c>
      <c r="B285" s="92" t="s">
        <v>684</v>
      </c>
      <c r="C285" s="34" t="s">
        <v>4988</v>
      </c>
      <c r="D285" s="473">
        <v>1</v>
      </c>
      <c r="E285" s="21" t="s">
        <v>341</v>
      </c>
      <c r="F285" s="19"/>
      <c r="G285" s="131"/>
    </row>
    <row r="286" spans="1:13" ht="30" hidden="1">
      <c r="A286" s="576" t="s">
        <v>688</v>
      </c>
      <c r="B286" s="882" t="s">
        <v>689</v>
      </c>
      <c r="C286" s="887" t="s">
        <v>2460</v>
      </c>
      <c r="D286" s="883"/>
      <c r="E286" s="884" t="s">
        <v>420</v>
      </c>
      <c r="F286" s="895"/>
      <c r="G286" s="885"/>
      <c r="H286" s="886"/>
      <c r="I286" s="886"/>
    </row>
    <row r="287" spans="1:13" ht="40.15" customHeight="1">
      <c r="A287" s="1035" t="s">
        <v>1761</v>
      </c>
      <c r="B287" s="1298" t="s">
        <v>100</v>
      </c>
      <c r="C287" s="1299"/>
      <c r="D287" s="1299"/>
      <c r="E287" s="1299"/>
      <c r="F287" s="1299"/>
      <c r="G287" s="1300"/>
      <c r="H287" s="22">
        <f>SUM(D288:D297)</f>
        <v>1</v>
      </c>
      <c r="I287" s="22">
        <f>COUNT(D288:D297)*2</f>
        <v>2</v>
      </c>
    </row>
    <row r="288" spans="1:13" ht="31.5" hidden="1">
      <c r="A288" s="576" t="s">
        <v>691</v>
      </c>
      <c r="B288" s="881" t="s">
        <v>692</v>
      </c>
      <c r="C288" s="890" t="s">
        <v>693</v>
      </c>
      <c r="D288" s="883"/>
      <c r="E288" s="884" t="s">
        <v>341</v>
      </c>
      <c r="F288" s="895"/>
      <c r="G288" s="885"/>
      <c r="H288" s="886"/>
      <c r="I288" s="886"/>
    </row>
    <row r="289" spans="1:13" ht="30" hidden="1">
      <c r="A289" s="576"/>
      <c r="B289" s="881"/>
      <c r="C289" s="890" t="s">
        <v>694</v>
      </c>
      <c r="D289" s="883"/>
      <c r="E289" s="884" t="s">
        <v>341</v>
      </c>
      <c r="F289" s="895"/>
      <c r="G289" s="885"/>
      <c r="H289" s="886"/>
      <c r="I289" s="886"/>
    </row>
    <row r="290" spans="1:13" s="850" customFormat="1" ht="45" hidden="1">
      <c r="A290" s="576" t="s">
        <v>1765</v>
      </c>
      <c r="B290" s="881" t="s">
        <v>696</v>
      </c>
      <c r="C290" s="890" t="s">
        <v>697</v>
      </c>
      <c r="D290" s="891"/>
      <c r="E290" s="884" t="s">
        <v>341</v>
      </c>
      <c r="F290" s="890" t="s">
        <v>698</v>
      </c>
      <c r="G290" s="885"/>
      <c r="H290" s="886"/>
      <c r="I290" s="886"/>
      <c r="J290" s="886"/>
      <c r="K290" s="886"/>
      <c r="L290" s="886"/>
      <c r="M290" s="886"/>
    </row>
    <row r="291" spans="1:13" s="850" customFormat="1" ht="15.75" hidden="1">
      <c r="A291" s="576"/>
      <c r="B291" s="881"/>
      <c r="C291" s="887" t="s">
        <v>699</v>
      </c>
      <c r="D291" s="888"/>
      <c r="E291" s="884" t="s">
        <v>341</v>
      </c>
      <c r="F291" s="887"/>
      <c r="G291" s="885"/>
      <c r="H291" s="886"/>
      <c r="I291" s="886"/>
      <c r="J291" s="886"/>
      <c r="K291" s="886"/>
      <c r="L291" s="886"/>
      <c r="M291" s="886"/>
    </row>
    <row r="292" spans="1:13" ht="30" hidden="1">
      <c r="A292" s="576"/>
      <c r="B292" s="881"/>
      <c r="C292" s="882" t="s">
        <v>700</v>
      </c>
      <c r="D292" s="888"/>
      <c r="E292" s="884" t="s">
        <v>341</v>
      </c>
      <c r="F292" s="887"/>
      <c r="G292" s="885"/>
      <c r="H292" s="886"/>
      <c r="I292" s="886"/>
    </row>
    <row r="293" spans="1:13" ht="31.5" hidden="1">
      <c r="A293" s="576" t="s">
        <v>1768</v>
      </c>
      <c r="B293" s="881" t="s">
        <v>702</v>
      </c>
      <c r="C293" s="928" t="s">
        <v>703</v>
      </c>
      <c r="D293" s="883"/>
      <c r="E293" s="884" t="s">
        <v>341</v>
      </c>
      <c r="F293" s="895"/>
      <c r="G293" s="885"/>
      <c r="H293" s="886"/>
      <c r="I293" s="886"/>
    </row>
    <row r="294" spans="1:13" ht="30" hidden="1">
      <c r="A294" s="576"/>
      <c r="B294" s="881"/>
      <c r="C294" s="890" t="s">
        <v>704</v>
      </c>
      <c r="D294" s="883"/>
      <c r="E294" s="884" t="s">
        <v>341</v>
      </c>
      <c r="F294" s="895"/>
      <c r="G294" s="885"/>
      <c r="H294" s="886"/>
      <c r="I294" s="886"/>
    </row>
    <row r="295" spans="1:13" ht="31.5" hidden="1">
      <c r="A295" s="20" t="s">
        <v>707</v>
      </c>
      <c r="B295" s="12" t="s">
        <v>708</v>
      </c>
      <c r="D295" s="438"/>
      <c r="E295" s="21" t="s">
        <v>341</v>
      </c>
      <c r="F295" s="19"/>
      <c r="G295" s="19"/>
      <c r="H295" s="81"/>
      <c r="I295" s="81"/>
      <c r="K295" s="4"/>
      <c r="L295" s="4"/>
      <c r="M295" s="4"/>
    </row>
    <row r="296" spans="1:13" ht="31.5">
      <c r="A296" s="11" t="s">
        <v>1773</v>
      </c>
      <c r="B296" s="12" t="s">
        <v>710</v>
      </c>
      <c r="C296" s="34" t="s">
        <v>4989</v>
      </c>
      <c r="D296" s="473">
        <v>1</v>
      </c>
      <c r="E296" s="21" t="s">
        <v>341</v>
      </c>
      <c r="F296" s="19"/>
      <c r="G296" s="131"/>
    </row>
    <row r="297" spans="1:13" ht="31.5" hidden="1">
      <c r="A297" s="576" t="s">
        <v>712</v>
      </c>
      <c r="B297" s="881" t="s">
        <v>713</v>
      </c>
      <c r="C297" s="916" t="s">
        <v>714</v>
      </c>
      <c r="D297" s="883"/>
      <c r="E297" s="884" t="s">
        <v>341</v>
      </c>
      <c r="F297" s="895"/>
      <c r="G297" s="885"/>
      <c r="H297" s="886"/>
      <c r="I297" s="886"/>
    </row>
    <row r="298" spans="1:13" ht="40.15" customHeight="1">
      <c r="A298" s="1035" t="s">
        <v>1777</v>
      </c>
      <c r="B298" s="1298" t="s">
        <v>98</v>
      </c>
      <c r="C298" s="1299"/>
      <c r="D298" s="1299"/>
      <c r="E298" s="1299"/>
      <c r="F298" s="1299"/>
      <c r="G298" s="1300"/>
      <c r="H298" s="22">
        <f>SUM(D299:D302)</f>
        <v>1</v>
      </c>
      <c r="I298" s="22">
        <f>COUNT(D299:D302)*2</f>
        <v>2</v>
      </c>
    </row>
    <row r="299" spans="1:13" ht="47.25" hidden="1">
      <c r="A299" s="20" t="s">
        <v>1778</v>
      </c>
      <c r="B299" s="12" t="s">
        <v>716</v>
      </c>
      <c r="C299" s="16"/>
      <c r="D299" s="438"/>
      <c r="E299" s="21"/>
      <c r="F299" s="19"/>
      <c r="G299" s="19"/>
      <c r="H299" s="81"/>
      <c r="I299" s="81"/>
      <c r="K299" s="4"/>
      <c r="L299" s="4"/>
      <c r="M299" s="4"/>
    </row>
    <row r="300" spans="1:13" ht="31.5">
      <c r="A300" s="11" t="s">
        <v>1781</v>
      </c>
      <c r="B300" s="12" t="s">
        <v>719</v>
      </c>
      <c r="C300" s="23" t="s">
        <v>4990</v>
      </c>
      <c r="D300" s="473">
        <v>1</v>
      </c>
      <c r="E300" s="21" t="s">
        <v>379</v>
      </c>
      <c r="F300" s="19"/>
      <c r="G300" s="131"/>
    </row>
    <row r="301" spans="1:13" s="850" customFormat="1" ht="15.75" hidden="1">
      <c r="A301" s="576"/>
      <c r="B301" s="881"/>
      <c r="C301" s="929" t="s">
        <v>4991</v>
      </c>
      <c r="D301" s="883"/>
      <c r="E301" s="884" t="s">
        <v>379</v>
      </c>
      <c r="F301" s="895"/>
      <c r="G301" s="885"/>
      <c r="H301" s="886"/>
      <c r="I301" s="886"/>
      <c r="J301" s="886"/>
      <c r="K301" s="886"/>
      <c r="L301" s="886"/>
      <c r="M301" s="886"/>
    </row>
    <row r="302" spans="1:13" ht="30" hidden="1">
      <c r="A302" s="20" t="s">
        <v>2465</v>
      </c>
      <c r="B302" s="46" t="s">
        <v>724</v>
      </c>
      <c r="D302" s="438"/>
      <c r="E302" s="21"/>
      <c r="F302" s="19"/>
      <c r="G302" s="19"/>
      <c r="H302" s="81"/>
      <c r="I302" s="81"/>
      <c r="K302" s="4"/>
      <c r="L302" s="4"/>
      <c r="M302" s="4"/>
    </row>
    <row r="303" spans="1:13" ht="40.15" hidden="1" customHeight="1">
      <c r="A303" s="137" t="s">
        <v>97</v>
      </c>
      <c r="B303" s="1366" t="s">
        <v>96</v>
      </c>
      <c r="C303" s="1458"/>
      <c r="D303" s="1458"/>
      <c r="E303" s="1458"/>
      <c r="F303" s="1458"/>
      <c r="G303" s="1459"/>
      <c r="H303" s="81">
        <f>SUM(D304:D306)</f>
        <v>0</v>
      </c>
      <c r="I303" s="81">
        <f>COUNT(D304:D306)*2</f>
        <v>0</v>
      </c>
      <c r="K303" s="4"/>
      <c r="L303" s="4"/>
      <c r="M303" s="4"/>
    </row>
    <row r="304" spans="1:13" ht="31.5" hidden="1">
      <c r="A304" s="57" t="s">
        <v>726</v>
      </c>
      <c r="B304" s="92" t="s">
        <v>727</v>
      </c>
      <c r="C304" s="19"/>
      <c r="D304" s="438"/>
      <c r="E304" s="21"/>
      <c r="F304" s="19"/>
      <c r="G304" s="19"/>
      <c r="H304" s="81"/>
      <c r="I304" s="81"/>
      <c r="K304" s="4"/>
      <c r="L304" s="4"/>
      <c r="M304" s="4"/>
    </row>
    <row r="305" spans="1:13" s="81" customFormat="1" ht="31.5" hidden="1">
      <c r="A305" s="57" t="s">
        <v>728</v>
      </c>
      <c r="B305" s="92" t="s">
        <v>729</v>
      </c>
      <c r="C305" s="19"/>
      <c r="D305" s="438"/>
      <c r="E305" s="21"/>
      <c r="F305" s="19"/>
      <c r="G305" s="19"/>
      <c r="K305" s="4"/>
      <c r="L305" s="4"/>
      <c r="M305" s="4"/>
    </row>
    <row r="306" spans="1:13" s="81" customFormat="1" ht="45" hidden="1">
      <c r="A306" s="57" t="s">
        <v>730</v>
      </c>
      <c r="B306" s="16" t="s">
        <v>731</v>
      </c>
      <c r="C306" s="345"/>
      <c r="D306" s="438"/>
      <c r="E306" s="21"/>
      <c r="F306" s="19"/>
      <c r="G306" s="19"/>
      <c r="K306" s="4"/>
      <c r="L306" s="4"/>
      <c r="M306" s="4"/>
    </row>
    <row r="307" spans="1:13" s="81" customFormat="1" ht="40.15" hidden="1" customHeight="1">
      <c r="A307" s="137" t="s">
        <v>1784</v>
      </c>
      <c r="B307" s="1366" t="s">
        <v>94</v>
      </c>
      <c r="C307" s="1458"/>
      <c r="D307" s="1458"/>
      <c r="E307" s="1458"/>
      <c r="F307" s="1458"/>
      <c r="G307" s="1459"/>
      <c r="H307" s="81">
        <f>SUM(D308:D310)</f>
        <v>0</v>
      </c>
      <c r="I307" s="81">
        <f>COUNT(D308:D310)*2</f>
        <v>0</v>
      </c>
      <c r="K307" s="4"/>
      <c r="L307" s="4"/>
      <c r="M307" s="4"/>
    </row>
    <row r="308" spans="1:13" s="81" customFormat="1" ht="15.75" hidden="1">
      <c r="A308" s="20" t="s">
        <v>1785</v>
      </c>
      <c r="B308" s="92" t="s">
        <v>733</v>
      </c>
      <c r="C308" s="19"/>
      <c r="D308" s="438"/>
      <c r="E308" s="21"/>
      <c r="F308" s="19"/>
      <c r="G308" s="19"/>
      <c r="K308" s="4"/>
      <c r="L308" s="4"/>
      <c r="M308" s="4"/>
    </row>
    <row r="309" spans="1:13" s="81" customFormat="1" ht="31.5" hidden="1">
      <c r="A309" s="20" t="s">
        <v>1788</v>
      </c>
      <c r="B309" s="92" t="s">
        <v>736</v>
      </c>
      <c r="C309" s="19"/>
      <c r="D309" s="438"/>
      <c r="E309" s="21"/>
      <c r="F309" s="19"/>
      <c r="G309" s="19"/>
      <c r="K309" s="4"/>
      <c r="L309" s="4"/>
      <c r="M309" s="4"/>
    </row>
    <row r="310" spans="1:13" s="81" customFormat="1" ht="30" hidden="1">
      <c r="A310" s="20" t="s">
        <v>738</v>
      </c>
      <c r="B310" s="16" t="s">
        <v>739</v>
      </c>
      <c r="C310" s="19"/>
      <c r="D310" s="438"/>
      <c r="E310" s="21"/>
      <c r="F310" s="19"/>
      <c r="G310" s="19"/>
      <c r="K310" s="4"/>
      <c r="L310" s="4"/>
      <c r="M310" s="4"/>
    </row>
    <row r="311" spans="1:13" s="81" customFormat="1" ht="40.15" hidden="1" customHeight="1">
      <c r="A311" s="137" t="s">
        <v>93</v>
      </c>
      <c r="B311" s="1366" t="s">
        <v>92</v>
      </c>
      <c r="C311" s="1458"/>
      <c r="D311" s="1458"/>
      <c r="E311" s="1458"/>
      <c r="F311" s="1458"/>
      <c r="G311" s="1459"/>
      <c r="H311" s="81">
        <f>SUM(D312:D313)</f>
        <v>0</v>
      </c>
      <c r="I311" s="81">
        <f>COUNT(D312:D313)*2</f>
        <v>0</v>
      </c>
      <c r="K311" s="4"/>
      <c r="L311" s="4"/>
      <c r="M311" s="4"/>
    </row>
    <row r="312" spans="1:13" s="81" customFormat="1" ht="47.25" hidden="1">
      <c r="A312" s="20" t="s">
        <v>741</v>
      </c>
      <c r="B312" s="92" t="s">
        <v>742</v>
      </c>
      <c r="C312" s="19"/>
      <c r="D312" s="438"/>
      <c r="E312" s="21"/>
      <c r="F312" s="19"/>
      <c r="G312" s="19"/>
      <c r="K312" s="4"/>
      <c r="L312" s="4"/>
      <c r="M312" s="4"/>
    </row>
    <row r="313" spans="1:13" s="81" customFormat="1" ht="31.5" hidden="1">
      <c r="A313" s="20" t="s">
        <v>743</v>
      </c>
      <c r="B313" s="12" t="s">
        <v>744</v>
      </c>
      <c r="C313" s="19"/>
      <c r="D313" s="438"/>
      <c r="E313" s="21"/>
      <c r="F313" s="19"/>
      <c r="G313" s="19"/>
      <c r="K313" s="4"/>
      <c r="L313" s="4"/>
      <c r="M313" s="4"/>
    </row>
    <row r="314" spans="1:13" s="81" customFormat="1" ht="40.15" hidden="1" customHeight="1">
      <c r="A314" s="138" t="s">
        <v>91</v>
      </c>
      <c r="B314" s="1366" t="s">
        <v>90</v>
      </c>
      <c r="C314" s="1458"/>
      <c r="D314" s="1458"/>
      <c r="E314" s="1458"/>
      <c r="F314" s="1458"/>
      <c r="G314" s="1459"/>
      <c r="H314" s="81">
        <f>SUM(D315:D316)*2</f>
        <v>0</v>
      </c>
      <c r="I314" s="81">
        <f>COUNT(D315:D316)*2</f>
        <v>0</v>
      </c>
      <c r="K314" s="4"/>
      <c r="L314" s="4"/>
      <c r="M314" s="4"/>
    </row>
    <row r="315" spans="1:13" s="81" customFormat="1" ht="31.5" hidden="1">
      <c r="A315" s="20" t="s">
        <v>745</v>
      </c>
      <c r="B315" s="92" t="s">
        <v>746</v>
      </c>
      <c r="C315" s="19"/>
      <c r="D315" s="438"/>
      <c r="E315" s="21"/>
      <c r="F315" s="19"/>
      <c r="G315" s="19"/>
      <c r="K315" s="4"/>
      <c r="L315" s="4"/>
      <c r="M315" s="4"/>
    </row>
    <row r="316" spans="1:13" s="81" customFormat="1" ht="31.5" hidden="1">
      <c r="A316" s="20" t="s">
        <v>747</v>
      </c>
      <c r="B316" s="92" t="s">
        <v>748</v>
      </c>
      <c r="C316" s="19"/>
      <c r="D316" s="438"/>
      <c r="E316" s="21"/>
      <c r="F316" s="19"/>
      <c r="G316" s="19"/>
      <c r="K316" s="4"/>
      <c r="L316" s="4"/>
      <c r="M316" s="4"/>
    </row>
    <row r="317" spans="1:13" s="81" customFormat="1" ht="40.15" customHeight="1">
      <c r="A317" s="1035" t="s">
        <v>1791</v>
      </c>
      <c r="B317" s="1305" t="s">
        <v>88</v>
      </c>
      <c r="C317" s="1306"/>
      <c r="D317" s="1306"/>
      <c r="E317" s="1306"/>
      <c r="F317" s="1306"/>
      <c r="G317" s="1307"/>
      <c r="H317" s="22">
        <f>SUM(D318:D320)</f>
        <v>1</v>
      </c>
      <c r="I317" s="22">
        <f>COUNT(D318:D320)*2</f>
        <v>2</v>
      </c>
    </row>
    <row r="318" spans="1:13" s="81" customFormat="1" ht="47.25">
      <c r="A318" s="11" t="s">
        <v>1793</v>
      </c>
      <c r="B318" s="92" t="s">
        <v>750</v>
      </c>
      <c r="C318" s="37" t="s">
        <v>4992</v>
      </c>
      <c r="D318" s="473">
        <v>1</v>
      </c>
      <c r="E318" s="21" t="s">
        <v>648</v>
      </c>
      <c r="F318" s="19"/>
      <c r="G318" s="131"/>
      <c r="H318" s="22"/>
      <c r="I318" s="22"/>
    </row>
    <row r="319" spans="1:13" s="81" customFormat="1" ht="47.25" hidden="1">
      <c r="A319" s="20" t="s">
        <v>752</v>
      </c>
      <c r="B319" s="92" t="s">
        <v>753</v>
      </c>
      <c r="C319" s="19"/>
      <c r="D319" s="438"/>
      <c r="E319" s="21"/>
      <c r="F319" s="19"/>
      <c r="G319" s="19"/>
      <c r="K319" s="4"/>
      <c r="L319" s="4"/>
      <c r="M319" s="4"/>
    </row>
    <row r="320" spans="1:13" s="81" customFormat="1" ht="31.5" hidden="1">
      <c r="A320" s="20" t="s">
        <v>1795</v>
      </c>
      <c r="B320" s="135" t="s">
        <v>755</v>
      </c>
      <c r="C320" s="19"/>
      <c r="D320" s="438"/>
      <c r="E320" s="21"/>
      <c r="F320" s="19"/>
      <c r="G320" s="19"/>
      <c r="K320" s="4"/>
      <c r="L320" s="4"/>
      <c r="M320" s="4"/>
    </row>
    <row r="321" spans="1:13" s="81" customFormat="1" ht="40.15" customHeight="1">
      <c r="A321" s="1035" t="s">
        <v>1796</v>
      </c>
      <c r="B321" s="1305" t="s">
        <v>86</v>
      </c>
      <c r="C321" s="1306"/>
      <c r="D321" s="1306"/>
      <c r="E321" s="1306"/>
      <c r="F321" s="1306"/>
      <c r="G321" s="1307"/>
      <c r="H321" s="22">
        <f>SUM(D322:D325)</f>
        <v>1</v>
      </c>
      <c r="I321" s="22">
        <f>COUNT(D322:D325)*2</f>
        <v>2</v>
      </c>
    </row>
    <row r="322" spans="1:13" s="81" customFormat="1" ht="47.25" hidden="1">
      <c r="A322" s="576" t="s">
        <v>1798</v>
      </c>
      <c r="B322" s="907" t="s">
        <v>758</v>
      </c>
      <c r="C322" s="907" t="s">
        <v>4591</v>
      </c>
      <c r="D322" s="883"/>
      <c r="E322" s="884" t="s">
        <v>420</v>
      </c>
      <c r="F322" s="895"/>
      <c r="G322" s="885"/>
      <c r="H322" s="886"/>
      <c r="I322" s="886"/>
    </row>
    <row r="323" spans="1:13" s="81" customFormat="1" ht="47.25">
      <c r="A323" s="11" t="s">
        <v>1799</v>
      </c>
      <c r="B323" s="92" t="s">
        <v>761</v>
      </c>
      <c r="C323" s="16" t="s">
        <v>762</v>
      </c>
      <c r="D323" s="435">
        <v>1</v>
      </c>
      <c r="E323" s="21" t="s">
        <v>653</v>
      </c>
      <c r="F323" s="16" t="s">
        <v>763</v>
      </c>
      <c r="G323" s="131"/>
      <c r="H323" s="22"/>
      <c r="I323" s="22"/>
    </row>
    <row r="324" spans="1:13" s="81" customFormat="1" ht="30" hidden="1">
      <c r="A324" s="576"/>
      <c r="B324" s="907"/>
      <c r="C324" s="887" t="s">
        <v>764</v>
      </c>
      <c r="D324" s="888"/>
      <c r="E324" s="884" t="s">
        <v>420</v>
      </c>
      <c r="F324" s="884"/>
      <c r="G324" s="885"/>
      <c r="H324" s="886"/>
      <c r="I324" s="886"/>
    </row>
    <row r="325" spans="1:13" s="81" customFormat="1" ht="47.25" hidden="1">
      <c r="A325" s="926" t="s">
        <v>1803</v>
      </c>
      <c r="B325" s="135" t="s">
        <v>766</v>
      </c>
      <c r="C325" s="200" t="s">
        <v>4993</v>
      </c>
      <c r="D325" s="506"/>
      <c r="E325" s="50" t="s">
        <v>341</v>
      </c>
      <c r="F325" s="263"/>
      <c r="G325" s="371"/>
      <c r="H325" s="82"/>
      <c r="I325" s="82"/>
    </row>
    <row r="326" spans="1:13" s="81" customFormat="1" ht="40.15" hidden="1" customHeight="1">
      <c r="A326" s="678" t="s">
        <v>85</v>
      </c>
      <c r="B326" s="1712"/>
      <c r="C326" s="1713"/>
      <c r="D326" s="1713"/>
      <c r="E326" s="1713"/>
      <c r="F326" s="1713"/>
      <c r="G326" s="1714"/>
      <c r="H326" s="886">
        <f>SUM(D327:D328)</f>
        <v>0</v>
      </c>
      <c r="I326" s="886">
        <f>COUNT(D327:D328)*2</f>
        <v>0</v>
      </c>
    </row>
    <row r="327" spans="1:13" s="81" customFormat="1" ht="75" hidden="1">
      <c r="A327" s="576" t="s">
        <v>768</v>
      </c>
      <c r="B327" s="929" t="s">
        <v>769</v>
      </c>
      <c r="C327" s="890" t="s">
        <v>770</v>
      </c>
      <c r="D327" s="883"/>
      <c r="E327" s="884" t="s">
        <v>540</v>
      </c>
      <c r="F327" s="882" t="s">
        <v>771</v>
      </c>
      <c r="G327" s="885"/>
      <c r="H327" s="886"/>
      <c r="I327" s="886"/>
    </row>
    <row r="328" spans="1:13" s="81" customFormat="1" ht="30" hidden="1">
      <c r="A328" s="20" t="s">
        <v>772</v>
      </c>
      <c r="B328" s="204" t="s">
        <v>773</v>
      </c>
      <c r="C328" s="19"/>
      <c r="D328" s="438"/>
      <c r="E328" s="21"/>
      <c r="F328" s="19"/>
      <c r="G328" s="19"/>
      <c r="K328" s="4"/>
      <c r="L328" s="4"/>
      <c r="M328" s="4"/>
    </row>
    <row r="329" spans="1:13" s="81" customFormat="1" ht="21">
      <c r="A329" s="80"/>
      <c r="B329" s="1460" t="s">
        <v>774</v>
      </c>
      <c r="C329" s="1461"/>
      <c r="D329" s="1461"/>
      <c r="E329" s="1461"/>
      <c r="F329" s="1461"/>
      <c r="G329" s="1711"/>
      <c r="H329" s="22">
        <f>H352+H362+H368+H385+H330+H335+H338+H343+H349+H377+H381+H392+H396+H407+H411+H416+H421+H428+H440+H447+H458+H465+H471</f>
        <v>7</v>
      </c>
      <c r="I329" s="22">
        <f>I352+I362+I368+I385+I330+I335+I338+I343+I349+I377+I381+I392+I396+I407+I411+I416+I421+I428+I440+I447+I458+I465+I471</f>
        <v>14</v>
      </c>
    </row>
    <row r="330" spans="1:13" s="81" customFormat="1" ht="40.15" hidden="1" customHeight="1">
      <c r="A330" s="137" t="s">
        <v>1805</v>
      </c>
      <c r="B330" s="1302" t="s">
        <v>82</v>
      </c>
      <c r="C330" s="1303"/>
      <c r="D330" s="1303"/>
      <c r="E330" s="1303"/>
      <c r="F330" s="1303"/>
      <c r="G330" s="1304"/>
      <c r="H330" s="81">
        <f>SUM(D331:D334)</f>
        <v>0</v>
      </c>
      <c r="I330" s="81">
        <f>COUNT(D331:D334)*2</f>
        <v>0</v>
      </c>
      <c r="K330" s="4"/>
      <c r="L330" s="4"/>
      <c r="M330" s="4"/>
    </row>
    <row r="331" spans="1:13" s="81" customFormat="1" ht="31.5" hidden="1">
      <c r="A331" s="20" t="s">
        <v>1806</v>
      </c>
      <c r="B331" s="12" t="s">
        <v>776</v>
      </c>
      <c r="C331" s="23"/>
      <c r="D331" s="438"/>
      <c r="E331" s="21"/>
      <c r="F331" s="19"/>
      <c r="G331" s="19"/>
      <c r="K331" s="4"/>
      <c r="L331" s="4"/>
      <c r="M331" s="4"/>
    </row>
    <row r="332" spans="1:13" s="81" customFormat="1" ht="31.5" hidden="1">
      <c r="A332" s="20" t="s">
        <v>780</v>
      </c>
      <c r="B332" s="12" t="s">
        <v>781</v>
      </c>
      <c r="C332" s="92"/>
      <c r="D332" s="438"/>
      <c r="E332" s="21"/>
      <c r="F332" s="19"/>
      <c r="G332" s="19"/>
      <c r="K332" s="4"/>
      <c r="L332" s="4"/>
      <c r="M332" s="4"/>
    </row>
    <row r="333" spans="1:13" s="81" customFormat="1" ht="31.5" hidden="1">
      <c r="A333" s="20" t="s">
        <v>1809</v>
      </c>
      <c r="B333" s="12" t="s">
        <v>783</v>
      </c>
      <c r="C333" s="19"/>
      <c r="D333" s="438"/>
      <c r="E333" s="21"/>
      <c r="F333" s="19"/>
      <c r="G333" s="19"/>
      <c r="K333" s="4"/>
      <c r="L333" s="4"/>
      <c r="M333" s="4"/>
    </row>
    <row r="334" spans="1:13" s="81" customFormat="1" ht="47.25" hidden="1">
      <c r="A334" s="20" t="s">
        <v>1814</v>
      </c>
      <c r="B334" s="12" t="s">
        <v>795</v>
      </c>
      <c r="C334" s="19"/>
      <c r="D334" s="438"/>
      <c r="E334" s="21"/>
      <c r="F334" s="19"/>
      <c r="G334" s="19"/>
      <c r="K334" s="4"/>
      <c r="L334" s="4"/>
      <c r="M334" s="4"/>
    </row>
    <row r="335" spans="1:13" s="81" customFormat="1" ht="40.15" hidden="1" customHeight="1">
      <c r="A335" s="137" t="s">
        <v>1817</v>
      </c>
      <c r="B335" s="1366" t="s">
        <v>80</v>
      </c>
      <c r="C335" s="1458"/>
      <c r="D335" s="1458"/>
      <c r="E335" s="1458"/>
      <c r="F335" s="1458"/>
      <c r="G335" s="1459"/>
      <c r="H335" s="81">
        <f>SUM(D336:D337)</f>
        <v>0</v>
      </c>
      <c r="I335" s="81">
        <f>COUNT(D336:D337)*2</f>
        <v>0</v>
      </c>
      <c r="K335" s="4"/>
      <c r="L335" s="4"/>
      <c r="M335" s="4"/>
    </row>
    <row r="336" spans="1:13" s="81" customFormat="1" ht="31.5" hidden="1">
      <c r="A336" s="20" t="s">
        <v>1818</v>
      </c>
      <c r="B336" s="92" t="s">
        <v>798</v>
      </c>
      <c r="C336" s="19"/>
      <c r="D336" s="438"/>
      <c r="E336" s="21"/>
      <c r="F336" s="19"/>
      <c r="G336" s="19"/>
      <c r="K336" s="4"/>
      <c r="L336" s="4"/>
      <c r="M336" s="4"/>
    </row>
    <row r="337" spans="1:13" s="81" customFormat="1" ht="31.5" hidden="1">
      <c r="A337" s="20" t="s">
        <v>1828</v>
      </c>
      <c r="B337" s="92" t="s">
        <v>804</v>
      </c>
      <c r="C337" s="19"/>
      <c r="D337" s="438"/>
      <c r="E337" s="21"/>
      <c r="F337" s="19"/>
      <c r="G337" s="19"/>
      <c r="K337" s="4"/>
      <c r="L337" s="4"/>
      <c r="M337" s="4"/>
    </row>
    <row r="338" spans="1:13" s="81" customFormat="1" ht="40.15" hidden="1" customHeight="1">
      <c r="A338" s="137" t="s">
        <v>1831</v>
      </c>
      <c r="B338" s="1366" t="s">
        <v>78</v>
      </c>
      <c r="C338" s="1458"/>
      <c r="D338" s="1458"/>
      <c r="E338" s="1458"/>
      <c r="F338" s="1458"/>
      <c r="G338" s="1459"/>
      <c r="H338" s="81">
        <f>SUM(D339:D342)</f>
        <v>0</v>
      </c>
      <c r="I338" s="81">
        <f>COUNT(D339:D342)*2</f>
        <v>0</v>
      </c>
      <c r="K338" s="4"/>
      <c r="L338" s="4"/>
      <c r="M338" s="4"/>
    </row>
    <row r="339" spans="1:13" s="81" customFormat="1" ht="47.25" hidden="1">
      <c r="A339" s="20" t="s">
        <v>1833</v>
      </c>
      <c r="B339" s="92" t="s">
        <v>807</v>
      </c>
      <c r="C339" s="92"/>
      <c r="D339" s="438"/>
      <c r="E339" s="21"/>
      <c r="F339" s="19"/>
      <c r="G339" s="19"/>
      <c r="K339" s="4"/>
      <c r="L339" s="4"/>
      <c r="M339" s="4"/>
    </row>
    <row r="340" spans="1:13" s="81" customFormat="1" ht="60" hidden="1">
      <c r="A340" s="20" t="s">
        <v>1839</v>
      </c>
      <c r="B340" s="23" t="s">
        <v>812</v>
      </c>
      <c r="C340" s="92"/>
      <c r="D340" s="438"/>
      <c r="E340" s="21"/>
      <c r="F340" s="19"/>
      <c r="G340" s="19"/>
      <c r="K340" s="4"/>
      <c r="L340" s="4"/>
      <c r="M340" s="4"/>
    </row>
    <row r="341" spans="1:13" s="81" customFormat="1" ht="31.5" hidden="1">
      <c r="A341" s="20" t="s">
        <v>1854</v>
      </c>
      <c r="B341" s="92" t="s">
        <v>823</v>
      </c>
      <c r="C341" s="19"/>
      <c r="D341" s="438"/>
      <c r="E341" s="21"/>
      <c r="F341" s="19"/>
      <c r="G341" s="19"/>
      <c r="K341" s="4"/>
      <c r="L341" s="4"/>
      <c r="M341" s="4"/>
    </row>
    <row r="342" spans="1:13" s="81" customFormat="1" ht="31.5" hidden="1">
      <c r="A342" s="20" t="s">
        <v>825</v>
      </c>
      <c r="B342" s="92" t="s">
        <v>826</v>
      </c>
      <c r="C342" s="19"/>
      <c r="D342" s="438"/>
      <c r="E342" s="21"/>
      <c r="F342" s="19"/>
      <c r="G342" s="19"/>
      <c r="K342" s="4"/>
      <c r="L342" s="4"/>
      <c r="M342" s="4"/>
    </row>
    <row r="343" spans="1:13" s="81" customFormat="1" ht="40.15" hidden="1" customHeight="1">
      <c r="A343" s="137" t="s">
        <v>1858</v>
      </c>
      <c r="B343" s="1302" t="s">
        <v>76</v>
      </c>
      <c r="C343" s="1303"/>
      <c r="D343" s="1303"/>
      <c r="E343" s="1303"/>
      <c r="F343" s="1303"/>
      <c r="G343" s="1304"/>
      <c r="H343" s="81">
        <f>SUM(D344:D348)</f>
        <v>0</v>
      </c>
      <c r="I343" s="81">
        <f>COUNT(D344:D348)*2</f>
        <v>0</v>
      </c>
      <c r="K343" s="4"/>
      <c r="L343" s="4"/>
      <c r="M343" s="4"/>
    </row>
    <row r="344" spans="1:13" s="81" customFormat="1" ht="31.5" hidden="1">
      <c r="A344" s="20" t="s">
        <v>1859</v>
      </c>
      <c r="B344" s="12" t="s">
        <v>828</v>
      </c>
      <c r="C344" s="19"/>
      <c r="D344" s="438"/>
      <c r="E344" s="21"/>
      <c r="F344" s="19"/>
      <c r="G344" s="19"/>
      <c r="K344" s="4"/>
      <c r="L344" s="4"/>
      <c r="M344" s="4"/>
    </row>
    <row r="345" spans="1:13" s="81" customFormat="1" ht="45" hidden="1">
      <c r="A345" s="20" t="s">
        <v>1861</v>
      </c>
      <c r="B345" s="16" t="s">
        <v>832</v>
      </c>
      <c r="C345" s="92"/>
      <c r="D345" s="438"/>
      <c r="E345" s="21"/>
      <c r="F345" s="19"/>
      <c r="G345" s="19"/>
      <c r="K345" s="4"/>
      <c r="L345" s="4"/>
      <c r="M345" s="4"/>
    </row>
    <row r="346" spans="1:13" s="81" customFormat="1" ht="47.25" hidden="1">
      <c r="A346" s="20" t="s">
        <v>1863</v>
      </c>
      <c r="B346" s="12" t="s">
        <v>838</v>
      </c>
      <c r="C346" s="19"/>
      <c r="D346" s="438"/>
      <c r="E346" s="21"/>
      <c r="F346" s="19"/>
      <c r="G346" s="19"/>
      <c r="K346" s="4"/>
      <c r="L346" s="4"/>
      <c r="M346" s="4"/>
    </row>
    <row r="347" spans="1:13" s="81" customFormat="1" ht="15.75" hidden="1">
      <c r="A347" s="20" t="s">
        <v>1865</v>
      </c>
      <c r="B347" s="12" t="s">
        <v>843</v>
      </c>
      <c r="C347" s="19"/>
      <c r="D347" s="438"/>
      <c r="E347" s="21"/>
      <c r="F347" s="19"/>
      <c r="G347" s="19"/>
      <c r="K347" s="4"/>
      <c r="L347" s="4"/>
      <c r="M347" s="4"/>
    </row>
    <row r="348" spans="1:13" s="81" customFormat="1" ht="31.5" hidden="1">
      <c r="A348" s="20" t="s">
        <v>1866</v>
      </c>
      <c r="B348" s="12" t="s">
        <v>847</v>
      </c>
      <c r="C348" s="19"/>
      <c r="D348" s="438"/>
      <c r="E348" s="21"/>
      <c r="F348" s="19"/>
      <c r="G348" s="19"/>
      <c r="K348" s="4"/>
      <c r="L348" s="4"/>
      <c r="M348" s="4"/>
    </row>
    <row r="349" spans="1:13" s="81" customFormat="1" ht="40.15" hidden="1" customHeight="1">
      <c r="A349" s="137" t="s">
        <v>1868</v>
      </c>
      <c r="B349" s="1302" t="s">
        <v>74</v>
      </c>
      <c r="C349" s="1303"/>
      <c r="D349" s="1303"/>
      <c r="E349" s="1303"/>
      <c r="F349" s="1303"/>
      <c r="G349" s="1304"/>
      <c r="H349" s="81">
        <f>SUM(D350:D351)</f>
        <v>0</v>
      </c>
      <c r="I349" s="81">
        <f>COUNT(D350:D351)*2</f>
        <v>0</v>
      </c>
      <c r="K349" s="4"/>
      <c r="L349" s="4"/>
      <c r="M349" s="4"/>
    </row>
    <row r="350" spans="1:13" s="81" customFormat="1" ht="30" hidden="1">
      <c r="A350" s="20" t="s">
        <v>1870</v>
      </c>
      <c r="B350" s="16" t="s">
        <v>854</v>
      </c>
      <c r="C350" s="19"/>
      <c r="D350" s="438"/>
      <c r="E350" s="21"/>
      <c r="F350" s="19"/>
      <c r="G350" s="19"/>
      <c r="K350" s="4"/>
      <c r="L350" s="4"/>
      <c r="M350" s="4"/>
    </row>
    <row r="351" spans="1:13" s="81" customFormat="1" ht="30" hidden="1">
      <c r="A351" s="20" t="s">
        <v>1872</v>
      </c>
      <c r="B351" s="16" t="s">
        <v>858</v>
      </c>
      <c r="C351" s="19"/>
      <c r="D351" s="438"/>
      <c r="E351" s="21"/>
      <c r="F351" s="19"/>
      <c r="G351" s="19"/>
      <c r="K351" s="4"/>
      <c r="L351" s="4"/>
      <c r="M351" s="4"/>
    </row>
    <row r="352" spans="1:13" s="81" customFormat="1" ht="40.15" customHeight="1">
      <c r="A352" s="1035" t="s">
        <v>1875</v>
      </c>
      <c r="B352" s="1305" t="s">
        <v>72</v>
      </c>
      <c r="C352" s="1306"/>
      <c r="D352" s="1306"/>
      <c r="E352" s="1306"/>
      <c r="F352" s="1306"/>
      <c r="G352" s="1307"/>
      <c r="H352" s="22">
        <f>SUM(D353:D361)</f>
        <v>3</v>
      </c>
      <c r="I352" s="22">
        <f>COUNT(D353:D361)*2</f>
        <v>6</v>
      </c>
    </row>
    <row r="353" spans="1:13" ht="30">
      <c r="A353" s="11" t="s">
        <v>1877</v>
      </c>
      <c r="B353" s="23" t="s">
        <v>861</v>
      </c>
      <c r="C353" s="23" t="s">
        <v>4994</v>
      </c>
      <c r="D353" s="473">
        <v>1</v>
      </c>
      <c r="E353" s="12" t="s">
        <v>653</v>
      </c>
      <c r="F353" s="19"/>
      <c r="G353" s="131"/>
    </row>
    <row r="354" spans="1:13" s="850" customFormat="1" ht="30" hidden="1">
      <c r="A354" s="576"/>
      <c r="B354" s="882"/>
      <c r="C354" s="917" t="s">
        <v>4995</v>
      </c>
      <c r="D354" s="883"/>
      <c r="E354" s="887" t="s">
        <v>341</v>
      </c>
      <c r="F354" s="895"/>
      <c r="G354" s="885"/>
      <c r="H354" s="886"/>
      <c r="I354" s="886"/>
      <c r="J354" s="886"/>
      <c r="K354" s="886"/>
      <c r="L354" s="886"/>
      <c r="M354" s="886"/>
    </row>
    <row r="355" spans="1:13" s="850" customFormat="1" ht="47.25" hidden="1">
      <c r="A355" s="576"/>
      <c r="B355" s="882"/>
      <c r="C355" s="907" t="s">
        <v>4996</v>
      </c>
      <c r="D355" s="883"/>
      <c r="E355" s="881" t="s">
        <v>653</v>
      </c>
      <c r="F355" s="895"/>
      <c r="G355" s="885"/>
      <c r="H355" s="886"/>
      <c r="I355" s="886"/>
      <c r="J355" s="886"/>
      <c r="K355" s="886"/>
      <c r="L355" s="886"/>
      <c r="M355" s="886"/>
    </row>
    <row r="356" spans="1:13" s="850" customFormat="1" ht="31.5" hidden="1">
      <c r="A356" s="576"/>
      <c r="B356" s="882"/>
      <c r="C356" s="907" t="s">
        <v>4997</v>
      </c>
      <c r="D356" s="883"/>
      <c r="E356" s="881" t="s">
        <v>653</v>
      </c>
      <c r="F356" s="895"/>
      <c r="G356" s="885"/>
      <c r="H356" s="886"/>
      <c r="I356" s="886"/>
      <c r="J356" s="886"/>
      <c r="K356" s="886"/>
      <c r="L356" s="886"/>
      <c r="M356" s="886"/>
    </row>
    <row r="357" spans="1:13" ht="47.25">
      <c r="A357" s="11"/>
      <c r="B357" s="23"/>
      <c r="C357" s="92" t="s">
        <v>4998</v>
      </c>
      <c r="D357" s="473">
        <v>1</v>
      </c>
      <c r="E357" s="12" t="s">
        <v>653</v>
      </c>
      <c r="F357" s="19"/>
      <c r="G357" s="131"/>
    </row>
    <row r="358" spans="1:13" ht="30">
      <c r="A358" s="11" t="s">
        <v>1881</v>
      </c>
      <c r="B358" s="23" t="s">
        <v>864</v>
      </c>
      <c r="C358" s="34" t="s">
        <v>4999</v>
      </c>
      <c r="D358" s="473">
        <v>1</v>
      </c>
      <c r="E358" s="21" t="s">
        <v>653</v>
      </c>
      <c r="F358" s="131" t="s">
        <v>5000</v>
      </c>
      <c r="G358" s="131"/>
    </row>
    <row r="359" spans="1:13" s="850" customFormat="1" ht="30" hidden="1">
      <c r="A359" s="576"/>
      <c r="B359" s="882"/>
      <c r="C359" s="890" t="s">
        <v>5000</v>
      </c>
      <c r="D359" s="883"/>
      <c r="E359" s="916" t="s">
        <v>653</v>
      </c>
      <c r="F359" s="895"/>
      <c r="G359" s="885"/>
      <c r="H359" s="886"/>
      <c r="I359" s="886"/>
      <c r="J359" s="886"/>
      <c r="K359" s="886"/>
      <c r="L359" s="886"/>
      <c r="M359" s="886"/>
    </row>
    <row r="360" spans="1:13" s="850" customFormat="1" ht="30" hidden="1">
      <c r="A360" s="576"/>
      <c r="B360" s="882"/>
      <c r="C360" s="890" t="s">
        <v>5001</v>
      </c>
      <c r="D360" s="883"/>
      <c r="E360" s="916" t="s">
        <v>653</v>
      </c>
      <c r="F360" s="895"/>
      <c r="G360" s="885"/>
      <c r="H360" s="886"/>
      <c r="I360" s="886"/>
      <c r="J360" s="886"/>
      <c r="K360" s="886"/>
      <c r="L360" s="886"/>
      <c r="M360" s="886"/>
    </row>
    <row r="361" spans="1:13" ht="45" hidden="1">
      <c r="A361" s="576"/>
      <c r="B361" s="882"/>
      <c r="C361" s="890" t="s">
        <v>5002</v>
      </c>
      <c r="D361" s="883"/>
      <c r="E361" s="916" t="s">
        <v>653</v>
      </c>
      <c r="F361" s="895"/>
      <c r="G361" s="885"/>
      <c r="H361" s="886"/>
      <c r="I361" s="886"/>
      <c r="J361" s="886"/>
    </row>
    <row r="362" spans="1:13" ht="40.15" customHeight="1">
      <c r="A362" s="1035" t="s">
        <v>1885</v>
      </c>
      <c r="B362" s="1298" t="s">
        <v>70</v>
      </c>
      <c r="C362" s="1299"/>
      <c r="D362" s="1299"/>
      <c r="E362" s="1299"/>
      <c r="F362" s="1299"/>
      <c r="G362" s="1300"/>
      <c r="H362" s="22">
        <f>SUM(D363:D367)</f>
        <v>1</v>
      </c>
      <c r="I362" s="22">
        <f>COUNT(D363:D367)*2</f>
        <v>2</v>
      </c>
    </row>
    <row r="363" spans="1:13" ht="31.5">
      <c r="A363" s="11" t="s">
        <v>1887</v>
      </c>
      <c r="B363" s="12" t="s">
        <v>1888</v>
      </c>
      <c r="C363" s="23" t="s">
        <v>5003</v>
      </c>
      <c r="D363" s="473">
        <v>1</v>
      </c>
      <c r="E363" s="21" t="s">
        <v>653</v>
      </c>
      <c r="F363" s="19"/>
      <c r="G363" s="131"/>
    </row>
    <row r="364" spans="1:13" ht="31.5" hidden="1">
      <c r="A364" s="20" t="s">
        <v>1891</v>
      </c>
      <c r="B364" s="12" t="s">
        <v>878</v>
      </c>
      <c r="C364" s="92"/>
      <c r="D364" s="438"/>
      <c r="E364" s="18"/>
      <c r="F364" s="19"/>
      <c r="G364" s="19"/>
      <c r="H364" s="81"/>
      <c r="I364" s="81"/>
      <c r="K364" s="4"/>
      <c r="L364" s="4"/>
      <c r="M364" s="4"/>
    </row>
    <row r="365" spans="1:13" ht="31.5" hidden="1">
      <c r="A365" s="20" t="s">
        <v>1893</v>
      </c>
      <c r="B365" s="12" t="s">
        <v>882</v>
      </c>
      <c r="C365" s="19"/>
      <c r="D365" s="438"/>
      <c r="E365" s="21"/>
      <c r="F365" s="19"/>
      <c r="G365" s="19"/>
      <c r="H365" s="81"/>
      <c r="I365" s="81"/>
      <c r="K365" s="4"/>
      <c r="L365" s="4"/>
      <c r="M365" s="4"/>
    </row>
    <row r="366" spans="1:13" ht="31.5" hidden="1">
      <c r="A366" s="20" t="s">
        <v>1896</v>
      </c>
      <c r="B366" s="12" t="s">
        <v>890</v>
      </c>
      <c r="C366" s="19"/>
      <c r="D366" s="438"/>
      <c r="E366" s="21"/>
      <c r="F366" s="19"/>
      <c r="G366" s="19"/>
      <c r="H366" s="81"/>
      <c r="I366" s="81"/>
      <c r="K366" s="4"/>
      <c r="L366" s="4"/>
      <c r="M366" s="4"/>
    </row>
    <row r="367" spans="1:13" ht="31.5" hidden="1">
      <c r="A367" s="20" t="s">
        <v>1899</v>
      </c>
      <c r="B367" s="12" t="s">
        <v>893</v>
      </c>
      <c r="C367" s="19"/>
      <c r="D367" s="438"/>
      <c r="E367" s="21"/>
      <c r="F367" s="19"/>
      <c r="G367" s="19"/>
      <c r="H367" s="81"/>
      <c r="I367" s="81"/>
      <c r="K367" s="4"/>
      <c r="L367" s="4"/>
      <c r="M367" s="4"/>
    </row>
    <row r="368" spans="1:13" ht="40.15" customHeight="1">
      <c r="A368" s="1035" t="s">
        <v>1900</v>
      </c>
      <c r="B368" s="1305" t="s">
        <v>68</v>
      </c>
      <c r="C368" s="1306"/>
      <c r="D368" s="1306"/>
      <c r="E368" s="1306"/>
      <c r="F368" s="1306"/>
      <c r="G368" s="1307"/>
      <c r="H368" s="22">
        <f>SUM(D369:D376)</f>
        <v>2</v>
      </c>
      <c r="I368" s="22">
        <f>COUNT(D369:D384)*2</f>
        <v>4</v>
      </c>
    </row>
    <row r="369" spans="1:13" ht="31.5" hidden="1">
      <c r="A369" s="20" t="s">
        <v>1902</v>
      </c>
      <c r="B369" s="12" t="s">
        <v>897</v>
      </c>
      <c r="C369" s="19"/>
      <c r="D369" s="438"/>
      <c r="E369" s="21"/>
      <c r="F369" s="19"/>
      <c r="G369" s="19"/>
      <c r="H369" s="81"/>
      <c r="I369" s="81"/>
      <c r="K369" s="4"/>
      <c r="L369" s="4"/>
      <c r="M369" s="4"/>
    </row>
    <row r="370" spans="1:13" ht="31.5" hidden="1">
      <c r="A370" s="20" t="s">
        <v>1905</v>
      </c>
      <c r="B370" s="12" t="s">
        <v>901</v>
      </c>
      <c r="C370" s="19"/>
      <c r="D370" s="438"/>
      <c r="E370" s="21"/>
      <c r="F370" s="19"/>
      <c r="G370" s="19"/>
      <c r="H370" s="81"/>
      <c r="I370" s="81"/>
      <c r="K370" s="4"/>
      <c r="L370" s="4"/>
      <c r="M370" s="4"/>
    </row>
    <row r="371" spans="1:13" ht="31.5" hidden="1">
      <c r="A371" s="20" t="s">
        <v>1907</v>
      </c>
      <c r="B371" s="12" t="s">
        <v>905</v>
      </c>
      <c r="C371" s="19"/>
      <c r="D371" s="438"/>
      <c r="E371" s="21"/>
      <c r="F371" s="19"/>
      <c r="G371" s="19"/>
      <c r="H371" s="81"/>
      <c r="I371" s="81"/>
      <c r="K371" s="4"/>
      <c r="L371" s="4"/>
      <c r="M371" s="4"/>
    </row>
    <row r="372" spans="1:13" ht="31.5" hidden="1">
      <c r="A372" s="20" t="s">
        <v>1908</v>
      </c>
      <c r="B372" s="42" t="s">
        <v>909</v>
      </c>
      <c r="C372" s="19"/>
      <c r="D372" s="438"/>
      <c r="E372" s="21"/>
      <c r="F372" s="19"/>
      <c r="G372" s="19"/>
      <c r="H372" s="81"/>
      <c r="I372" s="81"/>
      <c r="K372" s="4"/>
      <c r="L372" s="4"/>
      <c r="M372" s="4"/>
    </row>
    <row r="373" spans="1:13" ht="31.5" hidden="1">
      <c r="A373" s="576" t="s">
        <v>1913</v>
      </c>
      <c r="B373" s="881" t="s">
        <v>913</v>
      </c>
      <c r="C373" s="890" t="s">
        <v>3832</v>
      </c>
      <c r="D373" s="883"/>
      <c r="E373" s="884" t="s">
        <v>369</v>
      </c>
      <c r="F373" s="882" t="s">
        <v>5004</v>
      </c>
      <c r="G373" s="885"/>
      <c r="H373" s="886"/>
      <c r="I373" s="886"/>
    </row>
    <row r="374" spans="1:13" ht="31.5">
      <c r="A374" s="11" t="s">
        <v>1916</v>
      </c>
      <c r="B374" s="12" t="s">
        <v>917</v>
      </c>
      <c r="C374" s="23" t="s">
        <v>5005</v>
      </c>
      <c r="D374" s="473">
        <v>1</v>
      </c>
      <c r="E374" s="21" t="s">
        <v>648</v>
      </c>
      <c r="F374" s="19"/>
      <c r="G374" s="131"/>
    </row>
    <row r="375" spans="1:13" s="850" customFormat="1" ht="15.75" hidden="1">
      <c r="A375" s="576"/>
      <c r="B375" s="881"/>
      <c r="C375" s="882" t="s">
        <v>5006</v>
      </c>
      <c r="D375" s="883"/>
      <c r="E375" s="884" t="s">
        <v>648</v>
      </c>
      <c r="F375" s="895"/>
      <c r="G375" s="885" t="s">
        <v>7085</v>
      </c>
      <c r="H375" s="886"/>
      <c r="I375" s="886"/>
      <c r="J375" s="886"/>
      <c r="K375" s="886"/>
      <c r="L375" s="886"/>
      <c r="M375" s="886"/>
    </row>
    <row r="376" spans="1:13" ht="31.5">
      <c r="A376" s="11" t="s">
        <v>1920</v>
      </c>
      <c r="B376" s="12" t="s">
        <v>922</v>
      </c>
      <c r="C376" s="23" t="s">
        <v>5007</v>
      </c>
      <c r="D376" s="473">
        <v>1</v>
      </c>
      <c r="E376" s="21" t="s">
        <v>341</v>
      </c>
      <c r="F376" s="19"/>
      <c r="G376" s="131"/>
    </row>
    <row r="377" spans="1:13" ht="40.15" hidden="1" customHeight="1">
      <c r="A377" s="137" t="s">
        <v>1921</v>
      </c>
      <c r="B377" s="1302" t="s">
        <v>66</v>
      </c>
      <c r="C377" s="1303"/>
      <c r="D377" s="1303"/>
      <c r="E377" s="1303"/>
      <c r="F377" s="1303"/>
      <c r="G377" s="1304"/>
      <c r="H377" s="81">
        <f>SUM(D378:D380)</f>
        <v>0</v>
      </c>
      <c r="I377" s="81">
        <f>COUNT(D378:D380)*2</f>
        <v>0</v>
      </c>
      <c r="K377" s="4"/>
      <c r="L377" s="4"/>
      <c r="M377" s="4"/>
    </row>
    <row r="378" spans="1:13" ht="31.5" hidden="1">
      <c r="A378" s="20" t="s">
        <v>1922</v>
      </c>
      <c r="B378" s="12" t="s">
        <v>925</v>
      </c>
      <c r="C378" s="19"/>
      <c r="D378" s="438"/>
      <c r="E378" s="21"/>
      <c r="F378" s="19"/>
      <c r="G378" s="19"/>
      <c r="H378" s="81"/>
      <c r="I378" s="81"/>
      <c r="K378" s="4"/>
      <c r="L378" s="4"/>
      <c r="M378" s="4"/>
    </row>
    <row r="379" spans="1:13" ht="31.5" hidden="1">
      <c r="A379" s="20" t="s">
        <v>1923</v>
      </c>
      <c r="B379" s="12" t="s">
        <v>932</v>
      </c>
      <c r="C379" s="19"/>
      <c r="D379" s="438"/>
      <c r="E379" s="21"/>
      <c r="F379" s="19"/>
      <c r="G379" s="19"/>
      <c r="H379" s="81"/>
      <c r="I379" s="81"/>
      <c r="K379" s="4"/>
      <c r="L379" s="4"/>
      <c r="M379" s="4"/>
    </row>
    <row r="380" spans="1:13" ht="31.5" hidden="1">
      <c r="A380" s="20" t="s">
        <v>1924</v>
      </c>
      <c r="B380" s="12" t="s">
        <v>939</v>
      </c>
      <c r="C380" s="19"/>
      <c r="D380" s="438"/>
      <c r="E380" s="21"/>
      <c r="F380" s="19"/>
      <c r="G380" s="19"/>
      <c r="H380" s="81"/>
      <c r="I380" s="81"/>
      <c r="K380" s="4"/>
      <c r="L380" s="4"/>
      <c r="M380" s="4"/>
    </row>
    <row r="381" spans="1:13" ht="40.15" hidden="1" customHeight="1">
      <c r="A381" s="137" t="s">
        <v>1925</v>
      </c>
      <c r="B381" s="1366" t="s">
        <v>64</v>
      </c>
      <c r="C381" s="1458"/>
      <c r="D381" s="1458"/>
      <c r="E381" s="1458"/>
      <c r="F381" s="1458"/>
      <c r="G381" s="1459"/>
      <c r="H381" s="81">
        <f>SUM(D382:D384)</f>
        <v>0</v>
      </c>
      <c r="I381" s="81">
        <f>COUNT(D382:D384)*2</f>
        <v>0</v>
      </c>
      <c r="K381" s="4"/>
      <c r="L381" s="4"/>
      <c r="M381" s="4"/>
    </row>
    <row r="382" spans="1:13" ht="45" hidden="1">
      <c r="A382" s="20" t="s">
        <v>1926</v>
      </c>
      <c r="B382" s="23" t="s">
        <v>943</v>
      </c>
      <c r="C382" s="19"/>
      <c r="D382" s="438"/>
      <c r="E382" s="21"/>
      <c r="F382" s="19"/>
      <c r="G382" s="19"/>
      <c r="H382" s="81"/>
      <c r="I382" s="81"/>
      <c r="K382" s="4"/>
      <c r="L382" s="4"/>
      <c r="M382" s="4"/>
    </row>
    <row r="383" spans="1:13" ht="30" hidden="1">
      <c r="A383" s="20" t="s">
        <v>944</v>
      </c>
      <c r="B383" s="23" t="s">
        <v>945</v>
      </c>
      <c r="C383" s="19"/>
      <c r="D383" s="438"/>
      <c r="E383" s="21"/>
      <c r="F383" s="19"/>
      <c r="G383" s="19"/>
      <c r="H383" s="81"/>
      <c r="I383" s="81"/>
      <c r="K383" s="4"/>
      <c r="L383" s="4"/>
      <c r="M383" s="4"/>
    </row>
    <row r="384" spans="1:13" ht="63" hidden="1">
      <c r="A384" s="20" t="s">
        <v>1927</v>
      </c>
      <c r="B384" s="92" t="s">
        <v>947</v>
      </c>
      <c r="C384" s="19"/>
      <c r="D384" s="438"/>
      <c r="E384" s="21"/>
      <c r="F384" s="19"/>
      <c r="G384" s="19"/>
      <c r="H384" s="81"/>
      <c r="I384" s="81"/>
      <c r="K384" s="4"/>
      <c r="L384" s="4"/>
      <c r="M384" s="4"/>
    </row>
    <row r="385" spans="1:13" s="81" customFormat="1" ht="40.15" customHeight="1">
      <c r="A385" s="1035" t="s">
        <v>2513</v>
      </c>
      <c r="B385" s="1298" t="s">
        <v>62</v>
      </c>
      <c r="C385" s="1299"/>
      <c r="D385" s="1299"/>
      <c r="E385" s="1299"/>
      <c r="F385" s="1299"/>
      <c r="G385" s="1300"/>
      <c r="H385" s="22">
        <f>SUM(D386:D391)</f>
        <v>1</v>
      </c>
      <c r="I385" s="22">
        <f>COUNT(D386:D391)*2</f>
        <v>2</v>
      </c>
    </row>
    <row r="386" spans="1:13" s="81" customFormat="1" ht="31.5" hidden="1">
      <c r="A386" s="20" t="s">
        <v>1929</v>
      </c>
      <c r="B386" s="12" t="s">
        <v>949</v>
      </c>
      <c r="C386" s="19"/>
      <c r="D386" s="438"/>
      <c r="E386" s="21"/>
      <c r="F386" s="19"/>
      <c r="G386" s="19"/>
      <c r="K386" s="4"/>
      <c r="L386" s="4"/>
      <c r="M386" s="4"/>
    </row>
    <row r="387" spans="1:13" s="81" customFormat="1" ht="31.5" hidden="1">
      <c r="A387" s="20" t="s">
        <v>1930</v>
      </c>
      <c r="B387" s="12" t="s">
        <v>956</v>
      </c>
      <c r="C387" s="19"/>
      <c r="D387" s="438"/>
      <c r="E387" s="21"/>
      <c r="F387" s="19"/>
      <c r="G387" s="19"/>
      <c r="K387" s="4"/>
      <c r="L387" s="4"/>
      <c r="M387" s="4"/>
    </row>
    <row r="388" spans="1:13" s="81" customFormat="1" ht="31.5">
      <c r="A388" s="11" t="s">
        <v>2514</v>
      </c>
      <c r="B388" s="12" t="s">
        <v>962</v>
      </c>
      <c r="C388" s="16" t="s">
        <v>968</v>
      </c>
      <c r="D388" s="473">
        <v>1</v>
      </c>
      <c r="E388" s="29" t="s">
        <v>540</v>
      </c>
      <c r="F388" s="19"/>
      <c r="G388" s="131"/>
      <c r="H388" s="22"/>
      <c r="I388" s="22"/>
    </row>
    <row r="389" spans="1:13" s="81" customFormat="1" ht="30" hidden="1">
      <c r="A389" s="576"/>
      <c r="B389" s="881"/>
      <c r="C389" s="887" t="s">
        <v>967</v>
      </c>
      <c r="D389" s="883"/>
      <c r="E389" s="884" t="s">
        <v>540</v>
      </c>
      <c r="F389" s="895"/>
      <c r="G389" s="885"/>
      <c r="H389" s="886"/>
      <c r="I389" s="886"/>
    </row>
    <row r="390" spans="1:13" s="81" customFormat="1" ht="47.25" hidden="1">
      <c r="A390" s="20" t="s">
        <v>1931</v>
      </c>
      <c r="B390" s="42" t="s">
        <v>970</v>
      </c>
      <c r="C390" s="19"/>
      <c r="D390" s="438"/>
      <c r="E390" s="21"/>
      <c r="F390" s="19"/>
      <c r="G390" s="19"/>
      <c r="K390" s="4"/>
      <c r="L390" s="4"/>
      <c r="M390" s="4"/>
    </row>
    <row r="391" spans="1:13" s="81" customFormat="1" ht="31.5" hidden="1">
      <c r="A391" s="20" t="s">
        <v>1933</v>
      </c>
      <c r="B391" s="12" t="s">
        <v>981</v>
      </c>
      <c r="C391" s="19"/>
      <c r="D391" s="438"/>
      <c r="E391" s="21"/>
      <c r="F391" s="19"/>
      <c r="G391" s="19"/>
      <c r="K391" s="4"/>
      <c r="L391" s="4"/>
      <c r="M391" s="4"/>
    </row>
    <row r="392" spans="1:13" s="81" customFormat="1" ht="40.15" hidden="1" customHeight="1">
      <c r="A392" s="137" t="s">
        <v>1934</v>
      </c>
      <c r="B392" s="1366" t="s">
        <v>60</v>
      </c>
      <c r="C392" s="1458"/>
      <c r="D392" s="1458"/>
      <c r="E392" s="1458"/>
      <c r="F392" s="1458"/>
      <c r="G392" s="1459"/>
      <c r="H392" s="81">
        <f>SUM(D393:D395)</f>
        <v>0</v>
      </c>
      <c r="I392" s="81">
        <f>COUNT(D393:D395)*2</f>
        <v>0</v>
      </c>
      <c r="K392" s="4"/>
      <c r="L392" s="4"/>
      <c r="M392" s="4"/>
    </row>
    <row r="393" spans="1:13" s="81" customFormat="1" ht="31.5" hidden="1">
      <c r="A393" s="20" t="s">
        <v>1935</v>
      </c>
      <c r="B393" s="92" t="s">
        <v>990</v>
      </c>
      <c r="C393" s="19"/>
      <c r="D393" s="438"/>
      <c r="E393" s="21"/>
      <c r="F393" s="19"/>
      <c r="G393" s="19"/>
      <c r="K393" s="4"/>
      <c r="L393" s="4"/>
      <c r="M393" s="4"/>
    </row>
    <row r="394" spans="1:13" s="81" customFormat="1" ht="31.5" hidden="1">
      <c r="A394" s="20" t="s">
        <v>992</v>
      </c>
      <c r="B394" s="92" t="s">
        <v>993</v>
      </c>
      <c r="C394" s="19"/>
      <c r="D394" s="438"/>
      <c r="E394" s="21"/>
      <c r="F394" s="19"/>
      <c r="G394" s="19"/>
      <c r="K394" s="4"/>
      <c r="L394" s="4"/>
      <c r="M394" s="4"/>
    </row>
    <row r="395" spans="1:13" s="81" customFormat="1" ht="31.5" hidden="1">
      <c r="A395" s="20" t="s">
        <v>1936</v>
      </c>
      <c r="B395" s="92" t="s">
        <v>995</v>
      </c>
      <c r="C395" s="19"/>
      <c r="D395" s="438"/>
      <c r="E395" s="21"/>
      <c r="F395" s="19"/>
      <c r="G395" s="19"/>
      <c r="K395" s="4"/>
      <c r="L395" s="4"/>
      <c r="M395" s="4"/>
    </row>
    <row r="396" spans="1:13" s="81" customFormat="1" ht="40.15" hidden="1" customHeight="1">
      <c r="A396" s="137" t="s">
        <v>1939</v>
      </c>
      <c r="B396" s="1366" t="s">
        <v>58</v>
      </c>
      <c r="C396" s="1458"/>
      <c r="D396" s="1458"/>
      <c r="E396" s="1458"/>
      <c r="F396" s="1458"/>
      <c r="G396" s="1459"/>
      <c r="H396" s="81">
        <f>SUM(D397:D406)</f>
        <v>0</v>
      </c>
      <c r="I396" s="81">
        <f>COUNT(D397:D406)*2</f>
        <v>0</v>
      </c>
      <c r="K396" s="4"/>
      <c r="L396" s="4"/>
      <c r="M396" s="4"/>
    </row>
    <row r="397" spans="1:13" s="81" customFormat="1" ht="31.5" hidden="1">
      <c r="A397" s="20" t="s">
        <v>997</v>
      </c>
      <c r="B397" s="92" t="s">
        <v>998</v>
      </c>
      <c r="C397" s="19"/>
      <c r="D397" s="438"/>
      <c r="E397" s="21"/>
      <c r="F397" s="19"/>
      <c r="G397" s="19"/>
      <c r="K397" s="4"/>
      <c r="L397" s="4"/>
      <c r="M397" s="4"/>
    </row>
    <row r="398" spans="1:13" s="81" customFormat="1" ht="31.5" hidden="1">
      <c r="A398" s="20" t="s">
        <v>999</v>
      </c>
      <c r="B398" s="92" t="s">
        <v>1000</v>
      </c>
      <c r="C398" s="19"/>
      <c r="D398" s="438"/>
      <c r="E398" s="21"/>
      <c r="F398" s="19"/>
      <c r="G398" s="19"/>
      <c r="K398" s="4"/>
      <c r="L398" s="4"/>
      <c r="M398" s="4"/>
    </row>
    <row r="399" spans="1:13" s="81" customFormat="1" ht="31.5" hidden="1">
      <c r="A399" s="20" t="s">
        <v>1001</v>
      </c>
      <c r="B399" s="92" t="s">
        <v>1002</v>
      </c>
      <c r="C399" s="19"/>
      <c r="D399" s="438"/>
      <c r="E399" s="21"/>
      <c r="F399" s="19"/>
      <c r="G399" s="19"/>
      <c r="K399" s="4"/>
      <c r="L399" s="4"/>
      <c r="M399" s="4"/>
    </row>
    <row r="400" spans="1:13" s="81" customFormat="1" ht="31.5" hidden="1">
      <c r="A400" s="20" t="s">
        <v>1003</v>
      </c>
      <c r="B400" s="92" t="s">
        <v>1004</v>
      </c>
      <c r="C400" s="19"/>
      <c r="D400" s="438"/>
      <c r="E400" s="21"/>
      <c r="F400" s="19"/>
      <c r="G400" s="19"/>
      <c r="K400" s="4"/>
      <c r="L400" s="4"/>
      <c r="M400" s="4"/>
    </row>
    <row r="401" spans="1:9" s="81" customFormat="1" ht="31.5" hidden="1">
      <c r="A401" s="20" t="s">
        <v>1940</v>
      </c>
      <c r="B401" s="92" t="s">
        <v>1006</v>
      </c>
      <c r="C401" s="19"/>
      <c r="D401" s="438"/>
      <c r="E401" s="21"/>
      <c r="F401" s="19"/>
      <c r="G401" s="19"/>
    </row>
    <row r="402" spans="1:9" s="81" customFormat="1" ht="31.5" hidden="1">
      <c r="A402" s="20" t="s">
        <v>1007</v>
      </c>
      <c r="B402" s="92" t="s">
        <v>1008</v>
      </c>
      <c r="C402" s="19"/>
      <c r="D402" s="438"/>
      <c r="E402" s="21"/>
      <c r="F402" s="19"/>
      <c r="G402" s="19"/>
    </row>
    <row r="403" spans="1:9" s="81" customFormat="1" ht="15.75" hidden="1">
      <c r="A403" s="20" t="s">
        <v>1009</v>
      </c>
      <c r="B403" s="92" t="s">
        <v>1010</v>
      </c>
      <c r="C403" s="19"/>
      <c r="D403" s="438"/>
      <c r="E403" s="21"/>
      <c r="F403" s="19"/>
      <c r="G403" s="19"/>
    </row>
    <row r="404" spans="1:9" s="81" customFormat="1" ht="31.5" hidden="1">
      <c r="A404" s="20" t="s">
        <v>1011</v>
      </c>
      <c r="B404" s="12" t="s">
        <v>1012</v>
      </c>
      <c r="C404" s="19"/>
      <c r="D404" s="438"/>
      <c r="E404" s="21"/>
      <c r="F404" s="19"/>
      <c r="G404" s="19"/>
    </row>
    <row r="405" spans="1:9" s="81" customFormat="1" ht="31.5" hidden="1">
      <c r="A405" s="20" t="s">
        <v>1014</v>
      </c>
      <c r="B405" s="12" t="s">
        <v>1015</v>
      </c>
      <c r="C405" s="19"/>
      <c r="D405" s="438"/>
      <c r="E405" s="21"/>
      <c r="F405" s="19"/>
      <c r="G405" s="19"/>
    </row>
    <row r="406" spans="1:9" s="81" customFormat="1" ht="47.25" hidden="1">
      <c r="A406" s="20" t="s">
        <v>1021</v>
      </c>
      <c r="B406" s="12" t="s">
        <v>1022</v>
      </c>
      <c r="C406" s="19"/>
      <c r="D406" s="438"/>
      <c r="E406" s="21"/>
      <c r="F406" s="19"/>
      <c r="G406" s="19"/>
    </row>
    <row r="407" spans="1:9" s="81" customFormat="1" ht="40.15" hidden="1" customHeight="1">
      <c r="A407" s="137" t="s">
        <v>57</v>
      </c>
      <c r="B407" s="1366" t="s">
        <v>56</v>
      </c>
      <c r="C407" s="1458"/>
      <c r="D407" s="1458"/>
      <c r="E407" s="1458"/>
      <c r="F407" s="1458"/>
      <c r="G407" s="1459"/>
      <c r="H407" s="81">
        <f>SUM(D408:D410)</f>
        <v>0</v>
      </c>
      <c r="I407" s="81">
        <f>COUNT(D408:D410)*2</f>
        <v>0</v>
      </c>
    </row>
    <row r="408" spans="1:9" s="81" customFormat="1" ht="31.5" hidden="1">
      <c r="A408" s="20" t="s">
        <v>1024</v>
      </c>
      <c r="B408" s="92" t="s">
        <v>1025</v>
      </c>
      <c r="C408" s="19"/>
      <c r="D408" s="438"/>
      <c r="E408" s="21"/>
      <c r="F408" s="19"/>
      <c r="G408" s="19"/>
    </row>
    <row r="409" spans="1:9" s="81" customFormat="1" ht="31.5" hidden="1">
      <c r="A409" s="20" t="s">
        <v>1026</v>
      </c>
      <c r="B409" s="92" t="s">
        <v>1027</v>
      </c>
      <c r="C409" s="19"/>
      <c r="D409" s="438"/>
      <c r="E409" s="21"/>
      <c r="F409" s="19"/>
      <c r="G409" s="19"/>
    </row>
    <row r="410" spans="1:9" s="81" customFormat="1" ht="31.5" hidden="1">
      <c r="A410" s="20" t="s">
        <v>1028</v>
      </c>
      <c r="B410" s="92" t="s">
        <v>1029</v>
      </c>
      <c r="C410" s="19"/>
      <c r="D410" s="438"/>
      <c r="E410" s="21"/>
      <c r="F410" s="19"/>
      <c r="G410" s="19"/>
    </row>
    <row r="411" spans="1:9" s="81" customFormat="1" ht="40.15" hidden="1" customHeight="1">
      <c r="A411" s="137" t="s">
        <v>1947</v>
      </c>
      <c r="B411" s="1366" t="s">
        <v>54</v>
      </c>
      <c r="C411" s="1458"/>
      <c r="D411" s="1458"/>
      <c r="E411" s="1458"/>
      <c r="F411" s="1458"/>
      <c r="G411" s="1459"/>
      <c r="H411" s="81">
        <f>SUM(D412:D415)</f>
        <v>0</v>
      </c>
      <c r="I411" s="81">
        <f>COUNT(D412:D415)*2</f>
        <v>0</v>
      </c>
    </row>
    <row r="412" spans="1:9" s="81" customFormat="1" ht="31.5" hidden="1">
      <c r="A412" s="20" t="s">
        <v>1949</v>
      </c>
      <c r="B412" s="92" t="s">
        <v>1031</v>
      </c>
      <c r="C412" s="19"/>
      <c r="D412" s="438"/>
      <c r="E412" s="21"/>
      <c r="F412" s="19"/>
      <c r="G412" s="19"/>
    </row>
    <row r="413" spans="1:9" s="81" customFormat="1" ht="31.5" hidden="1">
      <c r="A413" s="20" t="s">
        <v>1036</v>
      </c>
      <c r="B413" s="92" t="s">
        <v>1037</v>
      </c>
      <c r="C413" s="19"/>
      <c r="D413" s="438"/>
      <c r="E413" s="21"/>
      <c r="F413" s="19"/>
      <c r="G413" s="19"/>
    </row>
    <row r="414" spans="1:9" s="81" customFormat="1" ht="31.5" hidden="1">
      <c r="A414" s="20" t="s">
        <v>1038</v>
      </c>
      <c r="B414" s="92" t="s">
        <v>1039</v>
      </c>
      <c r="C414" s="19"/>
      <c r="D414" s="438"/>
      <c r="E414" s="21"/>
      <c r="F414" s="19"/>
      <c r="G414" s="19"/>
    </row>
    <row r="415" spans="1:9" s="81" customFormat="1" ht="31.5" hidden="1">
      <c r="A415" s="20" t="s">
        <v>1040</v>
      </c>
      <c r="B415" s="92" t="s">
        <v>1041</v>
      </c>
      <c r="C415" s="19"/>
      <c r="D415" s="438"/>
      <c r="E415" s="21"/>
      <c r="F415" s="19"/>
      <c r="G415" s="19"/>
    </row>
    <row r="416" spans="1:9" s="81" customFormat="1" ht="40.15" hidden="1" customHeight="1">
      <c r="A416" s="137" t="s">
        <v>1954</v>
      </c>
      <c r="B416" s="1302" t="s">
        <v>52</v>
      </c>
      <c r="C416" s="1303"/>
      <c r="D416" s="1303"/>
      <c r="E416" s="1303"/>
      <c r="F416" s="1303"/>
      <c r="G416" s="1304"/>
      <c r="H416" s="81">
        <f>SUM(D417:D419)</f>
        <v>0</v>
      </c>
      <c r="I416" s="81">
        <f>COUNT(D417:D419)*2</f>
        <v>0</v>
      </c>
    </row>
    <row r="417" spans="1:9" s="81" customFormat="1" ht="31.5" hidden="1">
      <c r="A417" s="20" t="s">
        <v>2522</v>
      </c>
      <c r="B417" s="12" t="s">
        <v>1043</v>
      </c>
      <c r="C417" s="92"/>
      <c r="D417" s="438"/>
      <c r="E417" s="21"/>
      <c r="F417" s="19"/>
      <c r="G417" s="19"/>
    </row>
    <row r="418" spans="1:9" s="81" customFormat="1" ht="31.5" hidden="1">
      <c r="A418" s="20" t="s">
        <v>1955</v>
      </c>
      <c r="B418" s="12" t="s">
        <v>1047</v>
      </c>
      <c r="C418" s="19"/>
      <c r="D418" s="438"/>
      <c r="E418" s="21"/>
      <c r="F418" s="19"/>
      <c r="G418" s="19"/>
    </row>
    <row r="419" spans="1:9" s="81" customFormat="1" ht="47.25" hidden="1">
      <c r="A419" s="20" t="s">
        <v>1054</v>
      </c>
      <c r="B419" s="12" t="s">
        <v>1059</v>
      </c>
      <c r="C419" s="19"/>
      <c r="D419" s="438"/>
      <c r="E419" s="21"/>
      <c r="F419" s="19"/>
      <c r="G419" s="19"/>
    </row>
    <row r="420" spans="1:9" s="81" customFormat="1" ht="21" hidden="1">
      <c r="A420" s="356"/>
      <c r="B420" s="1450" t="s">
        <v>4621</v>
      </c>
      <c r="C420" s="1452"/>
      <c r="D420" s="1452"/>
      <c r="E420" s="1452"/>
      <c r="F420" s="1452"/>
      <c r="G420" s="1452"/>
    </row>
    <row r="421" spans="1:9" s="81" customFormat="1" ht="40.15" hidden="1" customHeight="1">
      <c r="A421" s="137" t="s">
        <v>51</v>
      </c>
      <c r="B421" s="1366" t="s">
        <v>50</v>
      </c>
      <c r="C421" s="1458"/>
      <c r="D421" s="1458"/>
      <c r="E421" s="1458"/>
      <c r="F421" s="1458"/>
      <c r="G421" s="1459"/>
      <c r="H421" s="81">
        <f>SUM(D422:D427)</f>
        <v>0</v>
      </c>
      <c r="I421" s="81">
        <f>COUNT(D422:D427)*2</f>
        <v>0</v>
      </c>
    </row>
    <row r="422" spans="1:9" s="81" customFormat="1" ht="47.25" hidden="1">
      <c r="A422" s="20" t="s">
        <v>1060</v>
      </c>
      <c r="B422" s="92" t="s">
        <v>1061</v>
      </c>
      <c r="C422" s="92"/>
      <c r="D422" s="438"/>
      <c r="E422" s="21"/>
      <c r="F422" s="19"/>
      <c r="G422" s="19"/>
    </row>
    <row r="423" spans="1:9" s="81" customFormat="1" ht="47.25" hidden="1">
      <c r="A423" s="20" t="s">
        <v>1062</v>
      </c>
      <c r="B423" s="92" t="s">
        <v>1063</v>
      </c>
      <c r="C423" s="19"/>
      <c r="D423" s="438"/>
      <c r="E423" s="21"/>
      <c r="F423" s="19"/>
      <c r="G423" s="19"/>
    </row>
    <row r="424" spans="1:9" s="81" customFormat="1" ht="47.25" hidden="1">
      <c r="A424" s="20" t="s">
        <v>1064</v>
      </c>
      <c r="B424" s="92" t="s">
        <v>1065</v>
      </c>
      <c r="C424" s="19"/>
      <c r="D424" s="438"/>
      <c r="E424" s="21"/>
      <c r="F424" s="19"/>
      <c r="G424" s="19"/>
    </row>
    <row r="425" spans="1:9" s="81" customFormat="1" ht="63" hidden="1">
      <c r="A425" s="20" t="s">
        <v>1066</v>
      </c>
      <c r="B425" s="92" t="s">
        <v>1067</v>
      </c>
      <c r="C425" s="19"/>
      <c r="D425" s="438"/>
      <c r="E425" s="21"/>
      <c r="F425" s="19"/>
      <c r="G425" s="19"/>
    </row>
    <row r="426" spans="1:9" s="81" customFormat="1" ht="47.25" hidden="1">
      <c r="A426" s="20" t="s">
        <v>1068</v>
      </c>
      <c r="B426" s="92" t="s">
        <v>1069</v>
      </c>
      <c r="C426" s="19"/>
      <c r="D426" s="438"/>
      <c r="E426" s="21"/>
      <c r="F426" s="19"/>
      <c r="G426" s="19"/>
    </row>
    <row r="427" spans="1:9" s="81" customFormat="1" ht="30" hidden="1">
      <c r="A427" s="20" t="s">
        <v>1070</v>
      </c>
      <c r="B427" s="23" t="s">
        <v>1071</v>
      </c>
      <c r="C427" s="19"/>
      <c r="D427" s="438"/>
      <c r="E427" s="21"/>
      <c r="F427" s="19"/>
      <c r="G427" s="19"/>
    </row>
    <row r="428" spans="1:9" s="81" customFormat="1" ht="40.15" hidden="1" customHeight="1">
      <c r="A428" s="137" t="s">
        <v>49</v>
      </c>
      <c r="B428" s="1366" t="s">
        <v>48</v>
      </c>
      <c r="C428" s="1458"/>
      <c r="D428" s="1458"/>
      <c r="E428" s="1458"/>
      <c r="F428" s="1458"/>
      <c r="G428" s="1459"/>
      <c r="H428" s="81">
        <f>SUM(D429:D439)</f>
        <v>0</v>
      </c>
      <c r="I428" s="81">
        <f>COUNT(D429:D439)*2</f>
        <v>0</v>
      </c>
    </row>
    <row r="429" spans="1:9" s="81" customFormat="1" ht="40.15" hidden="1" customHeight="1">
      <c r="A429" s="20" t="s">
        <v>1072</v>
      </c>
      <c r="B429" s="16" t="s">
        <v>1964</v>
      </c>
      <c r="C429" s="21"/>
      <c r="D429" s="43"/>
      <c r="E429" s="21"/>
      <c r="F429" s="21"/>
      <c r="G429" s="388"/>
    </row>
    <row r="430" spans="1:9" s="81" customFormat="1" ht="40.15" hidden="1" customHeight="1">
      <c r="A430" s="20" t="s">
        <v>1073</v>
      </c>
      <c r="B430" s="16" t="s">
        <v>1975</v>
      </c>
      <c r="C430" s="21"/>
      <c r="D430" s="43"/>
      <c r="E430" s="21"/>
      <c r="F430" s="21"/>
      <c r="G430" s="388"/>
    </row>
    <row r="431" spans="1:9" s="81" customFormat="1" ht="40.15" hidden="1" customHeight="1">
      <c r="A431" s="20" t="s">
        <v>1075</v>
      </c>
      <c r="B431" s="147" t="s">
        <v>1985</v>
      </c>
      <c r="C431" s="21"/>
      <c r="D431" s="43"/>
      <c r="E431" s="21"/>
      <c r="F431" s="21"/>
      <c r="G431" s="388"/>
    </row>
    <row r="432" spans="1:9" s="81" customFormat="1" ht="40.15" hidden="1" customHeight="1">
      <c r="A432" s="20" t="s">
        <v>1076</v>
      </c>
      <c r="B432" s="16" t="s">
        <v>1074</v>
      </c>
      <c r="C432" s="21"/>
      <c r="D432" s="43"/>
      <c r="E432" s="21"/>
      <c r="F432" s="21"/>
      <c r="G432" s="388"/>
    </row>
    <row r="433" spans="1:9" s="81" customFormat="1" ht="40.15" hidden="1" customHeight="1">
      <c r="A433" s="20" t="s">
        <v>1995</v>
      </c>
      <c r="B433" s="16" t="s">
        <v>1996</v>
      </c>
      <c r="C433" s="21"/>
      <c r="D433" s="43"/>
      <c r="E433" s="21"/>
      <c r="F433" s="21"/>
      <c r="G433" s="388"/>
    </row>
    <row r="434" spans="1:9" s="81" customFormat="1" ht="40.15" hidden="1" customHeight="1">
      <c r="A434" s="20" t="s">
        <v>2001</v>
      </c>
      <c r="B434" s="16" t="s">
        <v>2002</v>
      </c>
      <c r="C434" s="21"/>
      <c r="D434" s="43"/>
      <c r="E434" s="21"/>
      <c r="F434" s="21"/>
      <c r="G434" s="388"/>
    </row>
    <row r="435" spans="1:9" s="81" customFormat="1" ht="40.15" hidden="1" customHeight="1">
      <c r="A435" s="20" t="s">
        <v>2013</v>
      </c>
      <c r="B435" s="16" t="s">
        <v>2014</v>
      </c>
      <c r="C435" s="21"/>
      <c r="D435" s="43"/>
      <c r="E435" s="21"/>
      <c r="F435" s="21"/>
      <c r="G435" s="388"/>
    </row>
    <row r="436" spans="1:9" s="81" customFormat="1" ht="40.15" hidden="1" customHeight="1">
      <c r="A436" s="20" t="s">
        <v>2018</v>
      </c>
      <c r="B436" s="16" t="s">
        <v>2019</v>
      </c>
      <c r="C436" s="21"/>
      <c r="D436" s="43"/>
      <c r="E436" s="21"/>
      <c r="F436" s="21"/>
      <c r="G436" s="388"/>
    </row>
    <row r="437" spans="1:9" s="81" customFormat="1" ht="30" hidden="1">
      <c r="A437" s="20" t="s">
        <v>2026</v>
      </c>
      <c r="B437" s="16" t="s">
        <v>2027</v>
      </c>
      <c r="C437" s="21"/>
      <c r="D437" s="43"/>
      <c r="E437" s="21"/>
      <c r="F437" s="21"/>
      <c r="G437" s="388"/>
    </row>
    <row r="438" spans="1:9" s="81" customFormat="1" ht="30" hidden="1">
      <c r="A438" s="20" t="s">
        <v>2030</v>
      </c>
      <c r="B438" s="16" t="s">
        <v>2031</v>
      </c>
      <c r="C438" s="21"/>
      <c r="D438" s="43"/>
      <c r="E438" s="21"/>
      <c r="F438" s="21"/>
      <c r="G438" s="388"/>
    </row>
    <row r="439" spans="1:9" s="81" customFormat="1" ht="45" hidden="1">
      <c r="A439" s="20" t="s">
        <v>2038</v>
      </c>
      <c r="B439" s="16" t="s">
        <v>2039</v>
      </c>
      <c r="C439" s="21"/>
      <c r="D439" s="43"/>
      <c r="E439" s="21"/>
      <c r="F439" s="21"/>
      <c r="G439" s="388"/>
    </row>
    <row r="440" spans="1:9" s="81" customFormat="1" ht="40.15" hidden="1" customHeight="1">
      <c r="A440" s="137" t="s">
        <v>47</v>
      </c>
      <c r="B440" s="1366" t="s">
        <v>46</v>
      </c>
      <c r="C440" s="1458"/>
      <c r="D440" s="1458"/>
      <c r="E440" s="1458"/>
      <c r="F440" s="1458"/>
      <c r="G440" s="1459"/>
      <c r="H440" s="81">
        <f>SUM(D441:D446)</f>
        <v>0</v>
      </c>
      <c r="I440" s="81">
        <f>COUNT(D441:D446)*2</f>
        <v>0</v>
      </c>
    </row>
    <row r="441" spans="1:9" s="81" customFormat="1" ht="45" hidden="1">
      <c r="A441" s="20" t="s">
        <v>1077</v>
      </c>
      <c r="B441" s="16" t="s">
        <v>2043</v>
      </c>
      <c r="C441" s="19"/>
      <c r="D441" s="438"/>
      <c r="E441" s="21"/>
      <c r="F441" s="19"/>
      <c r="G441" s="388"/>
    </row>
    <row r="442" spans="1:9" s="81" customFormat="1" ht="45" hidden="1">
      <c r="A442" s="20" t="s">
        <v>1078</v>
      </c>
      <c r="B442" s="16" t="s">
        <v>2052</v>
      </c>
      <c r="C442" s="19"/>
      <c r="D442" s="438"/>
      <c r="E442" s="21"/>
      <c r="F442" s="19"/>
      <c r="G442" s="388"/>
    </row>
    <row r="443" spans="1:9" s="81" customFormat="1" ht="30" hidden="1">
      <c r="A443" s="20" t="s">
        <v>1079</v>
      </c>
      <c r="B443" s="16" t="s">
        <v>2055</v>
      </c>
      <c r="C443" s="19"/>
      <c r="D443" s="438"/>
      <c r="E443" s="21"/>
      <c r="F443" s="19"/>
      <c r="G443" s="388"/>
    </row>
    <row r="444" spans="1:9" s="81" customFormat="1" ht="45" hidden="1">
      <c r="A444" s="20" t="s">
        <v>1080</v>
      </c>
      <c r="B444" s="16" t="s">
        <v>2061</v>
      </c>
      <c r="C444" s="19"/>
      <c r="D444" s="438"/>
      <c r="E444" s="21"/>
      <c r="F444" s="19"/>
      <c r="G444" s="388"/>
    </row>
    <row r="445" spans="1:9" s="81" customFormat="1" ht="45" hidden="1">
      <c r="A445" s="20" t="s">
        <v>1081</v>
      </c>
      <c r="B445" s="16" t="s">
        <v>6096</v>
      </c>
      <c r="C445" s="19"/>
      <c r="D445" s="438"/>
      <c r="E445" s="21"/>
      <c r="F445" s="19"/>
      <c r="G445" s="388"/>
    </row>
    <row r="446" spans="1:9" s="81" customFormat="1" ht="31.5" hidden="1">
      <c r="A446" s="20" t="s">
        <v>6094</v>
      </c>
      <c r="B446" s="94" t="s">
        <v>1082</v>
      </c>
      <c r="C446" s="19"/>
      <c r="D446" s="438"/>
      <c r="E446" s="21"/>
      <c r="F446" s="19"/>
      <c r="G446" s="388"/>
    </row>
    <row r="447" spans="1:9" s="81" customFormat="1" ht="40.15" hidden="1" customHeight="1">
      <c r="A447" s="137" t="s">
        <v>45</v>
      </c>
      <c r="B447" s="1302" t="s">
        <v>44</v>
      </c>
      <c r="C447" s="1303"/>
      <c r="D447" s="1303"/>
      <c r="E447" s="1303"/>
      <c r="F447" s="1303"/>
      <c r="G447" s="1304"/>
      <c r="H447" s="81">
        <f>SUM(D448:D457)</f>
        <v>0</v>
      </c>
      <c r="I447" s="81">
        <f>COUNT(D448:D457)*2</f>
        <v>0</v>
      </c>
    </row>
    <row r="448" spans="1:9" s="81" customFormat="1" ht="31.5" hidden="1">
      <c r="A448" s="20" t="s">
        <v>1083</v>
      </c>
      <c r="B448" s="92" t="s">
        <v>1084</v>
      </c>
      <c r="C448" s="19"/>
      <c r="D448" s="438"/>
      <c r="E448" s="21"/>
      <c r="F448" s="19"/>
      <c r="G448" s="19"/>
    </row>
    <row r="449" spans="1:9" s="81" customFormat="1" ht="45" hidden="1">
      <c r="A449" s="20" t="s">
        <v>1085</v>
      </c>
      <c r="B449" s="23" t="s">
        <v>1086</v>
      </c>
      <c r="C449" s="19"/>
      <c r="D449" s="438"/>
      <c r="E449" s="21"/>
      <c r="F449" s="19"/>
      <c r="G449" s="19"/>
    </row>
    <row r="450" spans="1:9" s="81" customFormat="1" ht="31.5" hidden="1">
      <c r="A450" s="20" t="s">
        <v>1087</v>
      </c>
      <c r="B450" s="92" t="s">
        <v>1088</v>
      </c>
      <c r="C450" s="19"/>
      <c r="D450" s="438"/>
      <c r="E450" s="21"/>
      <c r="F450" s="19"/>
      <c r="G450" s="19"/>
    </row>
    <row r="451" spans="1:9" s="81" customFormat="1" ht="31.5" hidden="1">
      <c r="A451" s="20" t="s">
        <v>1089</v>
      </c>
      <c r="B451" s="92" t="s">
        <v>6097</v>
      </c>
      <c r="C451" s="19"/>
      <c r="D451" s="438"/>
      <c r="E451" s="21"/>
      <c r="F451" s="19"/>
      <c r="G451" s="19"/>
    </row>
    <row r="452" spans="1:9" s="81" customFormat="1" ht="31.5" hidden="1">
      <c r="A452" s="20" t="s">
        <v>1090</v>
      </c>
      <c r="B452" s="92" t="s">
        <v>6098</v>
      </c>
      <c r="C452" s="19"/>
      <c r="D452" s="438"/>
      <c r="E452" s="21"/>
      <c r="F452" s="19"/>
      <c r="G452" s="19"/>
    </row>
    <row r="453" spans="1:9" s="81" customFormat="1" ht="31.5" hidden="1">
      <c r="A453" s="20" t="s">
        <v>1092</v>
      </c>
      <c r="B453" s="12" t="s">
        <v>6099</v>
      </c>
      <c r="C453" s="19"/>
      <c r="D453" s="438"/>
      <c r="E453" s="21"/>
      <c r="F453" s="19"/>
      <c r="G453" s="19"/>
    </row>
    <row r="454" spans="1:9" s="81" customFormat="1" ht="47.25" hidden="1">
      <c r="A454" s="20" t="s">
        <v>1094</v>
      </c>
      <c r="B454" s="92" t="s">
        <v>1091</v>
      </c>
      <c r="C454" s="19"/>
      <c r="D454" s="438"/>
      <c r="E454" s="21"/>
      <c r="F454" s="19"/>
      <c r="G454" s="19"/>
    </row>
    <row r="455" spans="1:9" s="81" customFormat="1" ht="31.5" hidden="1">
      <c r="A455" s="20" t="s">
        <v>3403</v>
      </c>
      <c r="B455" s="92" t="s">
        <v>1093</v>
      </c>
      <c r="C455" s="19"/>
      <c r="D455" s="438"/>
      <c r="E455" s="21"/>
      <c r="F455" s="19"/>
      <c r="G455" s="19"/>
    </row>
    <row r="456" spans="1:9" s="81" customFormat="1" ht="31.5" hidden="1">
      <c r="A456" s="20" t="s">
        <v>3404</v>
      </c>
      <c r="B456" s="92" t="s">
        <v>1095</v>
      </c>
      <c r="C456" s="19"/>
      <c r="D456" s="438"/>
      <c r="E456" s="21"/>
      <c r="F456" s="19"/>
      <c r="G456" s="19"/>
    </row>
    <row r="457" spans="1:9" s="81" customFormat="1" ht="47.25" hidden="1">
      <c r="A457" s="20" t="s">
        <v>3405</v>
      </c>
      <c r="B457" s="12" t="s">
        <v>6102</v>
      </c>
      <c r="C457" s="19"/>
      <c r="D457" s="438"/>
      <c r="E457" s="21"/>
      <c r="F457" s="19"/>
      <c r="G457" s="19"/>
    </row>
    <row r="458" spans="1:9" s="81" customFormat="1" ht="40.15" hidden="1" customHeight="1">
      <c r="A458" s="137" t="s">
        <v>43</v>
      </c>
      <c r="B458" s="1366" t="s">
        <v>42</v>
      </c>
      <c r="C458" s="1458"/>
      <c r="D458" s="1458"/>
      <c r="E458" s="1458"/>
      <c r="F458" s="1458"/>
      <c r="G458" s="1459"/>
      <c r="H458" s="81">
        <f>SUM(D459:D464)</f>
        <v>0</v>
      </c>
      <c r="I458" s="81">
        <f>COUNT(D459:D464)*2</f>
        <v>0</v>
      </c>
    </row>
    <row r="459" spans="1:9" s="81" customFormat="1" ht="31.5" hidden="1">
      <c r="A459" s="20" t="s">
        <v>1096</v>
      </c>
      <c r="B459" s="92" t="s">
        <v>1097</v>
      </c>
      <c r="C459" s="19"/>
      <c r="D459" s="438"/>
      <c r="E459" s="21"/>
      <c r="F459" s="19"/>
      <c r="G459" s="19"/>
    </row>
    <row r="460" spans="1:9" s="81" customFormat="1" ht="31.5" hidden="1">
      <c r="A460" s="20" t="s">
        <v>1098</v>
      </c>
      <c r="B460" s="92" t="s">
        <v>1099</v>
      </c>
      <c r="C460" s="19"/>
      <c r="D460" s="438"/>
      <c r="E460" s="21"/>
      <c r="F460" s="19"/>
      <c r="G460" s="19"/>
    </row>
    <row r="461" spans="1:9" s="81" customFormat="1" ht="31.5" hidden="1">
      <c r="A461" s="20" t="s">
        <v>1100</v>
      </c>
      <c r="B461" s="92" t="s">
        <v>1101</v>
      </c>
      <c r="C461" s="19"/>
      <c r="D461" s="438"/>
      <c r="E461" s="21"/>
      <c r="F461" s="19"/>
      <c r="G461" s="19"/>
    </row>
    <row r="462" spans="1:9" s="81" customFormat="1" ht="31.5" hidden="1">
      <c r="A462" s="20" t="s">
        <v>1102</v>
      </c>
      <c r="B462" s="92" t="s">
        <v>1103</v>
      </c>
      <c r="C462" s="19"/>
      <c r="D462" s="438"/>
      <c r="E462" s="21"/>
      <c r="F462" s="19"/>
      <c r="G462" s="19"/>
    </row>
    <row r="463" spans="1:9" s="81" customFormat="1" ht="31.5" hidden="1">
      <c r="A463" s="20" t="s">
        <v>1104</v>
      </c>
      <c r="B463" s="92" t="s">
        <v>1105</v>
      </c>
      <c r="C463" s="19"/>
      <c r="D463" s="438"/>
      <c r="E463" s="21"/>
      <c r="F463" s="19"/>
      <c r="G463" s="19"/>
    </row>
    <row r="464" spans="1:9" s="81" customFormat="1" ht="31.5" hidden="1">
      <c r="A464" s="20" t="s">
        <v>1106</v>
      </c>
      <c r="B464" s="92" t="s">
        <v>1107</v>
      </c>
      <c r="C464" s="19"/>
      <c r="D464" s="438"/>
      <c r="E464" s="21"/>
      <c r="F464" s="19"/>
      <c r="G464" s="19"/>
    </row>
    <row r="465" spans="1:9" s="81" customFormat="1" ht="40.15" hidden="1" customHeight="1">
      <c r="A465" s="137" t="s">
        <v>41</v>
      </c>
      <c r="B465" s="1366" t="s">
        <v>40</v>
      </c>
      <c r="C465" s="1458"/>
      <c r="D465" s="1458"/>
      <c r="E465" s="1458"/>
      <c r="F465" s="1458"/>
      <c r="G465" s="1459"/>
      <c r="H465" s="81">
        <f>SUM(D466:D469)</f>
        <v>0</v>
      </c>
      <c r="I465" s="81">
        <f>COUNT(D466:D469)*2</f>
        <v>0</v>
      </c>
    </row>
    <row r="466" spans="1:9" s="81" customFormat="1" ht="15.75" hidden="1">
      <c r="A466" s="20" t="s">
        <v>1108</v>
      </c>
      <c r="B466" s="92" t="s">
        <v>1109</v>
      </c>
      <c r="C466" s="19"/>
      <c r="D466" s="438"/>
      <c r="E466" s="21"/>
      <c r="F466" s="19"/>
      <c r="G466" s="19"/>
    </row>
    <row r="467" spans="1:9" s="81" customFormat="1" ht="15.75" hidden="1">
      <c r="A467" s="20" t="s">
        <v>1110</v>
      </c>
      <c r="B467" s="92" t="s">
        <v>1111</v>
      </c>
      <c r="C467" s="19"/>
      <c r="D467" s="438"/>
      <c r="E467" s="21"/>
      <c r="F467" s="19"/>
      <c r="G467" s="19"/>
    </row>
    <row r="468" spans="1:9" s="81" customFormat="1" ht="15.75" hidden="1">
      <c r="A468" s="20" t="s">
        <v>1112</v>
      </c>
      <c r="B468" s="92" t="s">
        <v>1113</v>
      </c>
      <c r="C468" s="19"/>
      <c r="D468" s="438"/>
      <c r="E468" s="21"/>
      <c r="F468" s="19"/>
      <c r="G468" s="19"/>
    </row>
    <row r="469" spans="1:9" s="81" customFormat="1" ht="15.75" hidden="1">
      <c r="A469" s="20" t="s">
        <v>1114</v>
      </c>
      <c r="B469" s="92" t="s">
        <v>1115</v>
      </c>
      <c r="C469" s="19"/>
      <c r="D469" s="438"/>
      <c r="E469" s="21"/>
      <c r="F469" s="19"/>
      <c r="G469" s="19"/>
    </row>
    <row r="470" spans="1:9" s="81" customFormat="1" hidden="1">
      <c r="A470" s="20"/>
      <c r="B470" s="1314" t="s">
        <v>6403</v>
      </c>
      <c r="C470" s="1315"/>
      <c r="D470" s="1315"/>
      <c r="E470" s="1315"/>
      <c r="F470" s="1315"/>
      <c r="G470" s="1315"/>
    </row>
    <row r="471" spans="1:9" s="81" customFormat="1" ht="40.15" hidden="1" customHeight="1">
      <c r="A471" s="305" t="s">
        <v>39</v>
      </c>
      <c r="B471" s="1366" t="s">
        <v>38</v>
      </c>
      <c r="C471" s="1458"/>
      <c r="D471" s="1458"/>
      <c r="E471" s="1458"/>
      <c r="F471" s="1458"/>
      <c r="G471" s="1459"/>
      <c r="H471" s="81">
        <f>SUM(D472:D481)</f>
        <v>0</v>
      </c>
      <c r="I471" s="81">
        <f>COUNT(D472:D481)*2</f>
        <v>0</v>
      </c>
    </row>
    <row r="472" spans="1:9" s="81" customFormat="1" ht="47.25" hidden="1">
      <c r="A472" s="20" t="s">
        <v>1116</v>
      </c>
      <c r="B472" s="92" t="s">
        <v>1117</v>
      </c>
      <c r="C472" s="19"/>
      <c r="D472" s="438"/>
      <c r="E472" s="21"/>
      <c r="F472" s="19"/>
      <c r="G472" s="19"/>
    </row>
    <row r="473" spans="1:9" s="81" customFormat="1" ht="31.5" hidden="1">
      <c r="A473" s="20" t="s">
        <v>1118</v>
      </c>
      <c r="B473" s="92" t="s">
        <v>1119</v>
      </c>
      <c r="C473" s="19"/>
      <c r="D473" s="438"/>
      <c r="E473" s="21"/>
      <c r="F473" s="19"/>
      <c r="G473" s="19"/>
    </row>
    <row r="474" spans="1:9" s="81" customFormat="1" ht="31.5" hidden="1">
      <c r="A474" s="20" t="s">
        <v>1120</v>
      </c>
      <c r="B474" s="92" t="s">
        <v>1121</v>
      </c>
      <c r="C474" s="19"/>
      <c r="D474" s="438"/>
      <c r="E474" s="21"/>
      <c r="F474" s="19"/>
      <c r="G474" s="19"/>
    </row>
    <row r="475" spans="1:9" s="81" customFormat="1" ht="31.5" hidden="1">
      <c r="A475" s="20" t="s">
        <v>1122</v>
      </c>
      <c r="B475" s="92" t="s">
        <v>1123</v>
      </c>
      <c r="C475" s="19"/>
      <c r="D475" s="438"/>
      <c r="E475" s="21"/>
      <c r="F475" s="19"/>
      <c r="G475" s="19"/>
    </row>
    <row r="476" spans="1:9" s="81" customFormat="1" ht="47.25" hidden="1">
      <c r="A476" s="20" t="s">
        <v>1124</v>
      </c>
      <c r="B476" s="92" t="s">
        <v>1125</v>
      </c>
      <c r="C476" s="19"/>
      <c r="D476" s="438"/>
      <c r="E476" s="21"/>
      <c r="F476" s="19"/>
      <c r="G476" s="19"/>
    </row>
    <row r="477" spans="1:9" s="81" customFormat="1" ht="31.5" hidden="1">
      <c r="A477" s="20" t="s">
        <v>1126</v>
      </c>
      <c r="B477" s="92" t="s">
        <v>1127</v>
      </c>
      <c r="C477" s="19"/>
      <c r="D477" s="438"/>
      <c r="E477" s="21"/>
      <c r="F477" s="19"/>
      <c r="G477" s="19"/>
    </row>
    <row r="478" spans="1:9" s="81" customFormat="1" ht="47.25" hidden="1">
      <c r="A478" s="20" t="s">
        <v>1128</v>
      </c>
      <c r="B478" s="92" t="s">
        <v>1129</v>
      </c>
      <c r="C478" s="19"/>
      <c r="D478" s="438"/>
      <c r="E478" s="21"/>
      <c r="F478" s="19"/>
      <c r="G478" s="19"/>
    </row>
    <row r="479" spans="1:9" s="81" customFormat="1" ht="63" hidden="1">
      <c r="A479" s="20" t="s">
        <v>1130</v>
      </c>
      <c r="B479" s="92" t="s">
        <v>1131</v>
      </c>
      <c r="C479" s="19"/>
      <c r="D479" s="438"/>
      <c r="E479" s="21"/>
      <c r="F479" s="19"/>
      <c r="G479" s="19"/>
    </row>
    <row r="480" spans="1:9" s="81" customFormat="1" ht="31.5" hidden="1">
      <c r="A480" s="20" t="s">
        <v>1132</v>
      </c>
      <c r="B480" s="92" t="s">
        <v>1133</v>
      </c>
      <c r="C480" s="19"/>
      <c r="D480" s="438"/>
      <c r="E480" s="21"/>
      <c r="F480" s="19"/>
      <c r="G480" s="19"/>
    </row>
    <row r="481" spans="1:13" s="81" customFormat="1" ht="47.25" hidden="1">
      <c r="A481" s="20" t="s">
        <v>1134</v>
      </c>
      <c r="B481" s="92" t="s">
        <v>1135</v>
      </c>
      <c r="C481" s="19"/>
      <c r="D481" s="438"/>
      <c r="E481" s="21"/>
      <c r="F481" s="19"/>
      <c r="G481" s="19"/>
      <c r="K481" s="4"/>
      <c r="L481" s="4"/>
      <c r="M481" s="4"/>
    </row>
    <row r="482" spans="1:13" s="81" customFormat="1" ht="21">
      <c r="A482" s="255"/>
      <c r="B482" s="1460" t="s">
        <v>1136</v>
      </c>
      <c r="C482" s="1461"/>
      <c r="D482" s="1461"/>
      <c r="E482" s="1461"/>
      <c r="F482" s="1461"/>
      <c r="G482" s="1715"/>
      <c r="H482" s="22">
        <f>H483+H502+H508+H491+H496+H499</f>
        <v>5</v>
      </c>
      <c r="I482" s="22">
        <f>I483+I502+I508+I491+I496+I499</f>
        <v>10</v>
      </c>
    </row>
    <row r="483" spans="1:13" s="81" customFormat="1" ht="40.15" customHeight="1">
      <c r="A483" s="1035" t="s">
        <v>2080</v>
      </c>
      <c r="B483" s="1305" t="s">
        <v>36</v>
      </c>
      <c r="C483" s="1306"/>
      <c r="D483" s="1306"/>
      <c r="E483" s="1306"/>
      <c r="F483" s="1306"/>
      <c r="G483" s="1307"/>
      <c r="H483" s="22">
        <f>SUM(D484:D490)</f>
        <v>2</v>
      </c>
      <c r="I483" s="22">
        <f>COUNT(D484:D490)*2</f>
        <v>4</v>
      </c>
    </row>
    <row r="484" spans="1:13" s="81" customFormat="1" ht="31.5" hidden="1">
      <c r="A484" s="67" t="s">
        <v>1137</v>
      </c>
      <c r="B484" s="92" t="s">
        <v>1138</v>
      </c>
      <c r="C484" s="584"/>
      <c r="D484" s="481"/>
      <c r="E484" s="15"/>
      <c r="F484" s="584"/>
      <c r="G484" s="584"/>
      <c r="K484" s="4"/>
      <c r="L484" s="4"/>
      <c r="M484" s="4"/>
    </row>
    <row r="485" spans="1:13" s="81" customFormat="1" ht="47.25" hidden="1">
      <c r="A485" s="67" t="s">
        <v>2083</v>
      </c>
      <c r="B485" s="92" t="s">
        <v>1140</v>
      </c>
      <c r="C485" s="584"/>
      <c r="D485" s="481"/>
      <c r="E485" s="15"/>
      <c r="F485" s="584"/>
      <c r="G485" s="584"/>
      <c r="K485" s="4"/>
      <c r="L485" s="4"/>
      <c r="M485" s="4"/>
    </row>
    <row r="486" spans="1:13" s="81" customFormat="1" ht="31.5" hidden="1">
      <c r="A486" s="67" t="s">
        <v>1143</v>
      </c>
      <c r="B486" s="92" t="s">
        <v>1144</v>
      </c>
      <c r="C486" s="584"/>
      <c r="D486" s="481"/>
      <c r="E486" s="15"/>
      <c r="F486" s="584"/>
      <c r="G486" s="584"/>
      <c r="K486" s="4"/>
      <c r="L486" s="4"/>
      <c r="M486" s="4"/>
    </row>
    <row r="487" spans="1:13" s="81" customFormat="1" ht="31.5">
      <c r="A487" s="670" t="s">
        <v>2088</v>
      </c>
      <c r="B487" s="92" t="s">
        <v>1146</v>
      </c>
      <c r="C487" s="16" t="s">
        <v>1147</v>
      </c>
      <c r="D487" s="435">
        <v>1</v>
      </c>
      <c r="E487" s="24" t="s">
        <v>540</v>
      </c>
      <c r="F487" s="13" t="s">
        <v>2549</v>
      </c>
      <c r="G487" s="366"/>
      <c r="H487" s="22"/>
      <c r="I487" s="22"/>
    </row>
    <row r="488" spans="1:13" s="81" customFormat="1" ht="15.75" hidden="1">
      <c r="A488" s="593"/>
      <c r="B488" s="907"/>
      <c r="C488" s="887" t="s">
        <v>1149</v>
      </c>
      <c r="D488" s="930"/>
      <c r="E488" s="892" t="s">
        <v>540</v>
      </c>
      <c r="F488" s="892"/>
      <c r="G488" s="931"/>
    </row>
    <row r="489" spans="1:13" s="81" customFormat="1" ht="31.5" hidden="1">
      <c r="A489" s="67" t="s">
        <v>2092</v>
      </c>
      <c r="B489" s="92" t="s">
        <v>1151</v>
      </c>
      <c r="C489" s="584"/>
      <c r="D489" s="481"/>
      <c r="E489" s="15"/>
      <c r="F489" s="584"/>
      <c r="G489" s="584"/>
      <c r="K489" s="4"/>
      <c r="L489" s="4"/>
      <c r="M489" s="4"/>
    </row>
    <row r="490" spans="1:13" s="81" customFormat="1" ht="31.5">
      <c r="A490" s="670" t="s">
        <v>1154</v>
      </c>
      <c r="B490" s="159" t="s">
        <v>1155</v>
      </c>
      <c r="C490" s="13" t="s">
        <v>5008</v>
      </c>
      <c r="D490" s="473">
        <v>1</v>
      </c>
      <c r="E490" s="24" t="s">
        <v>540</v>
      </c>
      <c r="F490" s="117"/>
      <c r="G490" s="366"/>
      <c r="H490" s="22"/>
      <c r="I490" s="22"/>
    </row>
    <row r="491" spans="1:13" s="81" customFormat="1" ht="40.15" hidden="1" customHeight="1">
      <c r="A491" s="137" t="s">
        <v>2095</v>
      </c>
      <c r="B491" s="1366" t="s">
        <v>34</v>
      </c>
      <c r="C491" s="1458"/>
      <c r="D491" s="1458"/>
      <c r="E491" s="1458"/>
      <c r="F491" s="1458"/>
      <c r="G491" s="1459"/>
      <c r="H491" s="81">
        <f>SUM(D492:D495)</f>
        <v>0</v>
      </c>
      <c r="I491" s="81">
        <f>COUNT(D492:D495)*2</f>
        <v>0</v>
      </c>
      <c r="K491" s="4"/>
      <c r="L491" s="4"/>
      <c r="M491" s="4"/>
    </row>
    <row r="492" spans="1:13" s="81" customFormat="1" ht="31.5" hidden="1">
      <c r="A492" s="67" t="s">
        <v>2097</v>
      </c>
      <c r="B492" s="92" t="s">
        <v>1158</v>
      </c>
      <c r="C492" s="584"/>
      <c r="D492" s="517"/>
      <c r="E492" s="15"/>
      <c r="F492" s="584"/>
      <c r="G492" s="584"/>
      <c r="K492" s="4"/>
      <c r="L492" s="4"/>
      <c r="M492" s="4"/>
    </row>
    <row r="493" spans="1:13" s="81" customFormat="1" ht="31.5" hidden="1">
      <c r="A493" s="67" t="s">
        <v>2103</v>
      </c>
      <c r="B493" s="92" t="s">
        <v>1170</v>
      </c>
      <c r="C493" s="584"/>
      <c r="D493" s="518"/>
      <c r="E493" s="15"/>
      <c r="F493" s="584"/>
      <c r="G493" s="584"/>
      <c r="K493" s="4"/>
      <c r="L493" s="4"/>
      <c r="M493" s="4"/>
    </row>
    <row r="494" spans="1:13" s="81" customFormat="1" ht="15.75" hidden="1">
      <c r="A494" s="67"/>
      <c r="B494" s="92"/>
      <c r="C494" s="584"/>
      <c r="D494" s="518"/>
      <c r="E494" s="15"/>
      <c r="F494" s="584"/>
      <c r="G494" s="584"/>
      <c r="K494" s="4"/>
      <c r="L494" s="4"/>
      <c r="M494" s="4"/>
    </row>
    <row r="495" spans="1:13" s="81" customFormat="1" ht="31.5" hidden="1">
      <c r="A495" s="67" t="s">
        <v>2107</v>
      </c>
      <c r="B495" s="92" t="s">
        <v>1175</v>
      </c>
      <c r="C495" s="584"/>
      <c r="D495" s="481"/>
      <c r="E495" s="15"/>
      <c r="F495" s="584"/>
      <c r="G495" s="584"/>
      <c r="K495" s="4"/>
      <c r="L495" s="4"/>
      <c r="M495" s="4"/>
    </row>
    <row r="496" spans="1:13" s="81" customFormat="1" ht="40.15" hidden="1" customHeight="1">
      <c r="A496" s="137" t="s">
        <v>2113</v>
      </c>
      <c r="B496" s="1366" t="s">
        <v>32</v>
      </c>
      <c r="C496" s="1458"/>
      <c r="D496" s="1458"/>
      <c r="E496" s="1458"/>
      <c r="F496" s="1458"/>
      <c r="G496" s="1459"/>
      <c r="H496" s="81">
        <f>SUM(D497:D498)</f>
        <v>0</v>
      </c>
      <c r="I496" s="81">
        <f>COUNT(D497:D498)*2</f>
        <v>0</v>
      </c>
      <c r="K496" s="4"/>
      <c r="L496" s="4"/>
      <c r="M496" s="4"/>
    </row>
    <row r="497" spans="1:13" s="81" customFormat="1" ht="31.5" hidden="1">
      <c r="A497" s="67" t="s">
        <v>2115</v>
      </c>
      <c r="B497" s="165" t="s">
        <v>1180</v>
      </c>
      <c r="C497" s="584"/>
      <c r="D497" s="481"/>
      <c r="E497" s="15"/>
      <c r="F497" s="584"/>
      <c r="G497" s="584"/>
      <c r="K497" s="4"/>
      <c r="L497" s="4"/>
      <c r="M497" s="4"/>
    </row>
    <row r="498" spans="1:13" s="81" customFormat="1" ht="31.5" hidden="1">
      <c r="A498" s="67" t="s">
        <v>2126</v>
      </c>
      <c r="B498" s="92" t="s">
        <v>1185</v>
      </c>
      <c r="C498" s="584"/>
      <c r="D498" s="481"/>
      <c r="E498" s="15"/>
      <c r="F498" s="584"/>
      <c r="G498" s="584"/>
      <c r="K498" s="4"/>
      <c r="L498" s="4"/>
      <c r="M498" s="4"/>
    </row>
    <row r="499" spans="1:13" s="81" customFormat="1" ht="40.15" hidden="1" customHeight="1">
      <c r="A499" s="137" t="s">
        <v>2129</v>
      </c>
      <c r="B499" s="1366" t="s">
        <v>30</v>
      </c>
      <c r="C499" s="1458"/>
      <c r="D499" s="1458"/>
      <c r="E499" s="1458"/>
      <c r="F499" s="1458"/>
      <c r="G499" s="1459"/>
      <c r="H499" s="81">
        <f>SUM(D500:D501)</f>
        <v>0</v>
      </c>
      <c r="I499" s="81">
        <f>COUNT(D500:D501)*2</f>
        <v>0</v>
      </c>
      <c r="K499" s="4"/>
      <c r="L499" s="4"/>
      <c r="M499" s="4"/>
    </row>
    <row r="500" spans="1:13" s="81" customFormat="1" ht="45" hidden="1">
      <c r="A500" s="67" t="s">
        <v>2131</v>
      </c>
      <c r="B500" s="34" t="s">
        <v>1189</v>
      </c>
      <c r="C500" s="584"/>
      <c r="D500" s="481"/>
      <c r="E500" s="15"/>
      <c r="F500" s="584"/>
      <c r="G500" s="584"/>
      <c r="K500" s="4"/>
      <c r="L500" s="4"/>
      <c r="M500" s="4"/>
    </row>
    <row r="501" spans="1:13" s="81" customFormat="1" ht="45" hidden="1">
      <c r="A501" s="67" t="s">
        <v>2137</v>
      </c>
      <c r="B501" s="34" t="s">
        <v>1202</v>
      </c>
      <c r="C501" s="584"/>
      <c r="D501" s="481"/>
      <c r="E501" s="15"/>
      <c r="F501" s="584"/>
      <c r="G501" s="584"/>
      <c r="K501" s="4"/>
      <c r="L501" s="4"/>
      <c r="M501" s="4"/>
    </row>
    <row r="502" spans="1:13" s="81" customFormat="1" ht="40.15" hidden="1" customHeight="1">
      <c r="A502" s="680" t="s">
        <v>2145</v>
      </c>
      <c r="B502" s="1712"/>
      <c r="C502" s="1713"/>
      <c r="D502" s="1713"/>
      <c r="E502" s="1713"/>
      <c r="F502" s="1713"/>
      <c r="G502" s="1714"/>
      <c r="H502" s="81">
        <f>SUM(D503:D507)</f>
        <v>0</v>
      </c>
      <c r="I502" s="81">
        <f>COUNT(D503:D507)*2</f>
        <v>0</v>
      </c>
    </row>
    <row r="503" spans="1:13" s="81" customFormat="1" ht="30" hidden="1">
      <c r="A503" s="67" t="s">
        <v>2146</v>
      </c>
      <c r="B503" s="23" t="s">
        <v>1211</v>
      </c>
      <c r="C503" s="584"/>
      <c r="D503" s="481"/>
      <c r="E503" s="15"/>
      <c r="F503" s="584"/>
      <c r="G503" s="584"/>
      <c r="K503" s="4"/>
      <c r="L503" s="4"/>
      <c r="M503" s="4"/>
    </row>
    <row r="504" spans="1:13" s="81" customFormat="1" ht="45" hidden="1">
      <c r="A504" s="593" t="s">
        <v>2148</v>
      </c>
      <c r="B504" s="902" t="s">
        <v>1214</v>
      </c>
      <c r="C504" s="887" t="s">
        <v>1217</v>
      </c>
      <c r="D504" s="930"/>
      <c r="E504" s="892" t="s">
        <v>379</v>
      </c>
      <c r="F504" s="916" t="s">
        <v>2558</v>
      </c>
      <c r="G504" s="931"/>
    </row>
    <row r="505" spans="1:13" s="81" customFormat="1" ht="30" hidden="1">
      <c r="A505" s="67" t="s">
        <v>2152</v>
      </c>
      <c r="B505" s="34" t="s">
        <v>1220</v>
      </c>
      <c r="C505" s="41"/>
      <c r="D505" s="481"/>
      <c r="E505" s="15"/>
      <c r="F505" s="584"/>
      <c r="G505" s="584"/>
      <c r="K505" s="4"/>
      <c r="L505" s="4"/>
      <c r="M505" s="4"/>
    </row>
    <row r="506" spans="1:13" s="81" customFormat="1" hidden="1">
      <c r="A506" s="67" t="s">
        <v>2159</v>
      </c>
      <c r="B506" s="23" t="s">
        <v>1229</v>
      </c>
      <c r="C506" s="584"/>
      <c r="D506" s="481"/>
      <c r="E506" s="15"/>
      <c r="F506" s="584"/>
      <c r="G506" s="584"/>
      <c r="K506" s="4"/>
      <c r="L506" s="4"/>
      <c r="M506" s="4"/>
    </row>
    <row r="507" spans="1:13" s="81" customFormat="1" hidden="1">
      <c r="A507" s="67" t="s">
        <v>1232</v>
      </c>
      <c r="B507" s="23" t="s">
        <v>1233</v>
      </c>
      <c r="C507" s="584"/>
      <c r="D507" s="481"/>
      <c r="E507" s="15"/>
      <c r="F507" s="584"/>
      <c r="G507" s="584"/>
      <c r="K507" s="4"/>
      <c r="L507" s="4"/>
      <c r="M507" s="4"/>
    </row>
    <row r="508" spans="1:13" s="81" customFormat="1" ht="40.15" customHeight="1">
      <c r="A508" s="1035" t="s">
        <v>2162</v>
      </c>
      <c r="B508" s="1305" t="s">
        <v>26</v>
      </c>
      <c r="C508" s="1306"/>
      <c r="D508" s="1306"/>
      <c r="E508" s="1306"/>
      <c r="F508" s="1306"/>
      <c r="G508" s="1307"/>
      <c r="H508" s="22">
        <f>SUM(D509:D514)</f>
        <v>3</v>
      </c>
      <c r="I508" s="22">
        <f>COUNT(D509:D514)*2</f>
        <v>6</v>
      </c>
    </row>
    <row r="509" spans="1:13" s="81" customFormat="1" ht="31.5">
      <c r="A509" s="670" t="s">
        <v>2164</v>
      </c>
      <c r="B509" s="165" t="s">
        <v>1235</v>
      </c>
      <c r="C509" s="13" t="s">
        <v>3021</v>
      </c>
      <c r="D509" s="473">
        <v>1</v>
      </c>
      <c r="E509" s="16" t="s">
        <v>341</v>
      </c>
      <c r="F509" s="34" t="s">
        <v>3476</v>
      </c>
      <c r="G509" s="23"/>
      <c r="H509" s="22"/>
      <c r="I509" s="22"/>
    </row>
    <row r="510" spans="1:13" s="81" customFormat="1" ht="30" hidden="1">
      <c r="A510" s="593"/>
      <c r="B510" s="932"/>
      <c r="C510" s="916" t="s">
        <v>6532</v>
      </c>
      <c r="D510" s="883"/>
      <c r="E510" s="933" t="s">
        <v>341</v>
      </c>
      <c r="F510" s="929"/>
      <c r="G510" s="882"/>
    </row>
    <row r="511" spans="1:13" s="81" customFormat="1" ht="75">
      <c r="A511" s="670"/>
      <c r="B511" s="165"/>
      <c r="C511" s="13" t="s">
        <v>6544</v>
      </c>
      <c r="D511" s="473">
        <v>1</v>
      </c>
      <c r="E511" s="16"/>
      <c r="F511" s="23" t="s">
        <v>6543</v>
      </c>
      <c r="G511" s="23"/>
      <c r="H511" s="22"/>
      <c r="I511" s="22"/>
    </row>
    <row r="512" spans="1:13" s="81" customFormat="1" ht="30" hidden="1">
      <c r="A512" s="593"/>
      <c r="B512" s="932"/>
      <c r="C512" s="887" t="s">
        <v>1238</v>
      </c>
      <c r="D512" s="883"/>
      <c r="E512" s="892" t="s">
        <v>341</v>
      </c>
      <c r="F512" s="893"/>
      <c r="G512" s="931"/>
    </row>
    <row r="513" spans="1:13" s="81" customFormat="1" ht="31.5" hidden="1">
      <c r="A513" s="67" t="s">
        <v>2169</v>
      </c>
      <c r="B513" s="165" t="s">
        <v>1240</v>
      </c>
      <c r="C513" s="584"/>
      <c r="D513" s="473"/>
      <c r="E513" s="15"/>
      <c r="F513" s="584"/>
      <c r="G513" s="584"/>
      <c r="K513" s="4"/>
      <c r="L513" s="4"/>
      <c r="M513" s="4"/>
    </row>
    <row r="514" spans="1:13" s="81" customFormat="1" ht="81" customHeight="1">
      <c r="A514" s="670" t="s">
        <v>2174</v>
      </c>
      <c r="B514" s="165" t="s">
        <v>1248</v>
      </c>
      <c r="C514" s="1036" t="s">
        <v>5009</v>
      </c>
      <c r="D514" s="473">
        <v>1</v>
      </c>
      <c r="E514" s="447" t="s">
        <v>271</v>
      </c>
      <c r="F514" s="34" t="s">
        <v>6545</v>
      </c>
      <c r="G514" s="366"/>
      <c r="H514" s="22"/>
      <c r="I514" s="22"/>
    </row>
    <row r="515" spans="1:13" s="81" customFormat="1" ht="21">
      <c r="A515" s="80"/>
      <c r="B515" s="1460" t="s">
        <v>2177</v>
      </c>
      <c r="C515" s="1461"/>
      <c r="D515" s="1461"/>
      <c r="E515" s="1461"/>
      <c r="F515" s="1461"/>
      <c r="G515" s="1715"/>
      <c r="H515" s="22">
        <f>H516+H519+H523+H527+H545+H549+H556+H564+H568+H575</f>
        <v>14</v>
      </c>
      <c r="I515" s="22">
        <f>I516+I519+I523+I527+I545+I549+I556+I564+I568+I575</f>
        <v>28</v>
      </c>
    </row>
    <row r="516" spans="1:13" s="81" customFormat="1" ht="40.15" hidden="1" customHeight="1">
      <c r="A516" s="680" t="s">
        <v>25</v>
      </c>
      <c r="B516" s="1712"/>
      <c r="C516" s="1713"/>
      <c r="D516" s="1713"/>
      <c r="E516" s="1713"/>
      <c r="F516" s="1713"/>
      <c r="G516" s="1714"/>
      <c r="H516" s="81">
        <f>SUM(D517:D518)</f>
        <v>0</v>
      </c>
      <c r="I516" s="81">
        <f>COUNT(D517:D518)*2</f>
        <v>0</v>
      </c>
    </row>
    <row r="517" spans="1:13" s="81" customFormat="1" ht="47.25" hidden="1">
      <c r="A517" s="578" t="s">
        <v>1254</v>
      </c>
      <c r="B517" s="907" t="s">
        <v>1255</v>
      </c>
      <c r="C517" s="934" t="s">
        <v>1256</v>
      </c>
      <c r="D517" s="883"/>
      <c r="E517" s="884" t="s">
        <v>540</v>
      </c>
      <c r="F517" s="895"/>
      <c r="G517" s="885"/>
    </row>
    <row r="518" spans="1:13" s="81" customFormat="1" ht="30" hidden="1">
      <c r="A518" s="57" t="s">
        <v>1257</v>
      </c>
      <c r="B518" s="23" t="s">
        <v>1258</v>
      </c>
      <c r="C518" s="19"/>
      <c r="D518" s="438"/>
      <c r="E518" s="21"/>
      <c r="F518" s="19"/>
      <c r="G518" s="19"/>
      <c r="K518" s="4"/>
      <c r="L518" s="4"/>
      <c r="M518" s="4"/>
    </row>
    <row r="519" spans="1:13" s="81" customFormat="1" ht="25.9" hidden="1" customHeight="1">
      <c r="A519" s="680" t="s">
        <v>23</v>
      </c>
      <c r="B519" s="1712"/>
      <c r="C519" s="1713"/>
      <c r="D519" s="1713"/>
      <c r="E519" s="1713"/>
      <c r="F519" s="1713"/>
      <c r="G519" s="1714"/>
      <c r="H519" s="81">
        <f>SUM(D520:D522)</f>
        <v>0</v>
      </c>
      <c r="I519" s="81">
        <f>COUNT(D520:D522)*2</f>
        <v>0</v>
      </c>
    </row>
    <row r="520" spans="1:13" s="81" customFormat="1" ht="31.5" hidden="1">
      <c r="A520" s="578" t="s">
        <v>1259</v>
      </c>
      <c r="B520" s="932" t="s">
        <v>1260</v>
      </c>
      <c r="C520" s="890" t="s">
        <v>4812</v>
      </c>
      <c r="D520" s="883"/>
      <c r="E520" s="884" t="s">
        <v>648</v>
      </c>
      <c r="F520" s="895"/>
      <c r="G520" s="885"/>
    </row>
    <row r="521" spans="1:13" s="81" customFormat="1" ht="31.5" hidden="1">
      <c r="A521" s="57" t="s">
        <v>1261</v>
      </c>
      <c r="B521" s="165" t="s">
        <v>1262</v>
      </c>
      <c r="C521" s="19"/>
      <c r="D521" s="438"/>
      <c r="E521" s="21"/>
      <c r="F521" s="19"/>
      <c r="G521" s="19"/>
      <c r="K521" s="4"/>
      <c r="L521" s="4"/>
      <c r="M521" s="4"/>
    </row>
    <row r="522" spans="1:13" s="81" customFormat="1" ht="31.5" hidden="1">
      <c r="A522" s="57" t="s">
        <v>1263</v>
      </c>
      <c r="B522" s="165" t="s">
        <v>1264</v>
      </c>
      <c r="C522" s="19"/>
      <c r="D522" s="438"/>
      <c r="E522" s="21"/>
      <c r="F522" s="19"/>
      <c r="G522" s="19"/>
      <c r="K522" s="4"/>
      <c r="L522" s="4"/>
      <c r="M522" s="4"/>
    </row>
    <row r="523" spans="1:13" s="81" customFormat="1" ht="40.15" customHeight="1">
      <c r="A523" s="1035" t="s">
        <v>2187</v>
      </c>
      <c r="B523" s="1305" t="s">
        <v>20</v>
      </c>
      <c r="C523" s="1306"/>
      <c r="D523" s="1306"/>
      <c r="E523" s="1306"/>
      <c r="F523" s="1306"/>
      <c r="G523" s="1307"/>
      <c r="H523" s="22">
        <f>SUM(D524:D526)</f>
        <v>1</v>
      </c>
      <c r="I523" s="22">
        <f>COUNT(D524:D526)*2</f>
        <v>2</v>
      </c>
    </row>
    <row r="524" spans="1:13" s="81" customFormat="1" ht="45" hidden="1">
      <c r="A524" s="576" t="s">
        <v>2189</v>
      </c>
      <c r="B524" s="932" t="s">
        <v>1266</v>
      </c>
      <c r="C524" s="882" t="s">
        <v>5010</v>
      </c>
      <c r="D524" s="883"/>
      <c r="E524" s="884" t="s">
        <v>540</v>
      </c>
      <c r="F524" s="895"/>
      <c r="G524" s="885"/>
    </row>
    <row r="525" spans="1:13" s="81" customFormat="1" ht="31.5">
      <c r="A525" s="11" t="s">
        <v>2193</v>
      </c>
      <c r="B525" s="165" t="s">
        <v>1270</v>
      </c>
      <c r="C525" s="23" t="s">
        <v>5011</v>
      </c>
      <c r="D525" s="473">
        <v>1</v>
      </c>
      <c r="E525" s="21" t="s">
        <v>540</v>
      </c>
      <c r="F525" s="23" t="s">
        <v>5012</v>
      </c>
      <c r="G525" s="131"/>
      <c r="H525" s="22"/>
      <c r="I525" s="22"/>
    </row>
    <row r="526" spans="1:13" s="81" customFormat="1" ht="47.25" hidden="1">
      <c r="A526" s="576" t="s">
        <v>2195</v>
      </c>
      <c r="B526" s="907" t="s">
        <v>1273</v>
      </c>
      <c r="C526" s="932" t="s">
        <v>1274</v>
      </c>
      <c r="D526" s="883"/>
      <c r="E526" s="884" t="s">
        <v>540</v>
      </c>
      <c r="F526" s="932" t="s">
        <v>1275</v>
      </c>
      <c r="G526" s="885"/>
    </row>
    <row r="527" spans="1:13" s="81" customFormat="1" ht="40.15" customHeight="1">
      <c r="A527" s="1035" t="s">
        <v>2198</v>
      </c>
      <c r="B527" s="1305" t="s">
        <v>18</v>
      </c>
      <c r="C527" s="1306"/>
      <c r="D527" s="1306"/>
      <c r="E527" s="1306"/>
      <c r="F527" s="1306"/>
      <c r="G527" s="1307"/>
      <c r="H527" s="22">
        <f>SUM(D528:D544)</f>
        <v>4</v>
      </c>
      <c r="I527" s="22">
        <f>COUNT(D528:D544)*2</f>
        <v>8</v>
      </c>
    </row>
    <row r="528" spans="1:13" s="81" customFormat="1" ht="45">
      <c r="A528" s="11" t="s">
        <v>2200</v>
      </c>
      <c r="B528" s="165" t="s">
        <v>1277</v>
      </c>
      <c r="C528" s="101" t="s">
        <v>1278</v>
      </c>
      <c r="D528" s="473">
        <v>1</v>
      </c>
      <c r="E528" s="21" t="s">
        <v>648</v>
      </c>
      <c r="F528" s="19"/>
      <c r="G528" s="131"/>
      <c r="H528" s="22"/>
      <c r="I528" s="22"/>
    </row>
    <row r="529" spans="1:13" ht="30" hidden="1">
      <c r="A529" s="576"/>
      <c r="B529" s="932"/>
      <c r="C529" s="887" t="s">
        <v>1279</v>
      </c>
      <c r="D529" s="888"/>
      <c r="E529" s="884" t="s">
        <v>377</v>
      </c>
      <c r="F529" s="895"/>
      <c r="G529" s="885"/>
      <c r="H529" s="81"/>
      <c r="I529" s="81"/>
    </row>
    <row r="530" spans="1:13" ht="45">
      <c r="A530" s="11" t="s">
        <v>2202</v>
      </c>
      <c r="B530" s="165" t="s">
        <v>1281</v>
      </c>
      <c r="C530" s="34" t="s">
        <v>5013</v>
      </c>
      <c r="D530" s="473">
        <v>1</v>
      </c>
      <c r="E530" s="21" t="s">
        <v>648</v>
      </c>
      <c r="F530" s="19"/>
      <c r="G530" s="131"/>
    </row>
    <row r="531" spans="1:13" s="850" customFormat="1" ht="45" hidden="1">
      <c r="A531" s="576"/>
      <c r="B531" s="932"/>
      <c r="C531" s="890" t="s">
        <v>5014</v>
      </c>
      <c r="D531" s="883"/>
      <c r="E531" s="884" t="s">
        <v>648</v>
      </c>
      <c r="F531" s="895"/>
      <c r="G531" s="885"/>
      <c r="H531" s="886"/>
      <c r="I531" s="886"/>
      <c r="J531" s="886"/>
      <c r="K531" s="886"/>
      <c r="L531" s="886"/>
      <c r="M531" s="886"/>
    </row>
    <row r="532" spans="1:13" ht="30" hidden="1">
      <c r="A532" s="576"/>
      <c r="B532" s="932"/>
      <c r="C532" s="890" t="s">
        <v>5015</v>
      </c>
      <c r="D532" s="883"/>
      <c r="E532" s="884" t="s">
        <v>648</v>
      </c>
      <c r="F532" s="895"/>
      <c r="G532" s="885"/>
      <c r="H532" s="886"/>
      <c r="I532" s="81"/>
    </row>
    <row r="533" spans="1:13" ht="30" hidden="1">
      <c r="A533" s="576"/>
      <c r="B533" s="932"/>
      <c r="C533" s="890" t="s">
        <v>5016</v>
      </c>
      <c r="D533" s="883"/>
      <c r="E533" s="884" t="s">
        <v>648</v>
      </c>
      <c r="F533" s="895"/>
      <c r="G533" s="885"/>
      <c r="H533" s="886"/>
      <c r="I533" s="81"/>
    </row>
    <row r="534" spans="1:13" ht="30" hidden="1">
      <c r="A534" s="576"/>
      <c r="B534" s="932"/>
      <c r="C534" s="890" t="s">
        <v>5017</v>
      </c>
      <c r="D534" s="883"/>
      <c r="E534" s="884" t="s">
        <v>648</v>
      </c>
      <c r="F534" s="895"/>
      <c r="G534" s="885"/>
      <c r="H534" s="886"/>
      <c r="I534" s="81"/>
    </row>
    <row r="535" spans="1:13" ht="30" hidden="1">
      <c r="A535" s="576"/>
      <c r="B535" s="932"/>
      <c r="C535" s="890" t="s">
        <v>5018</v>
      </c>
      <c r="D535" s="883"/>
      <c r="E535" s="884" t="s">
        <v>648</v>
      </c>
      <c r="F535" s="895"/>
      <c r="G535" s="885"/>
      <c r="H535" s="886"/>
      <c r="I535" s="81"/>
    </row>
    <row r="536" spans="1:13" ht="45" hidden="1">
      <c r="A536" s="576"/>
      <c r="B536" s="932"/>
      <c r="C536" s="890" t="s">
        <v>5019</v>
      </c>
      <c r="D536" s="883"/>
      <c r="E536" s="884" t="s">
        <v>648</v>
      </c>
      <c r="F536" s="895"/>
      <c r="G536" s="885"/>
      <c r="H536" s="886"/>
      <c r="I536" s="81"/>
    </row>
    <row r="537" spans="1:13" ht="45" hidden="1">
      <c r="A537" s="576"/>
      <c r="B537" s="932"/>
      <c r="C537" s="890" t="s">
        <v>5020</v>
      </c>
      <c r="D537" s="883"/>
      <c r="E537" s="884" t="s">
        <v>648</v>
      </c>
      <c r="F537" s="895"/>
      <c r="G537" s="885"/>
      <c r="H537" s="886"/>
      <c r="I537" s="81"/>
    </row>
    <row r="538" spans="1:13" ht="45" hidden="1">
      <c r="A538" s="576"/>
      <c r="B538" s="932"/>
      <c r="C538" s="890" t="s">
        <v>5021</v>
      </c>
      <c r="D538" s="883"/>
      <c r="E538" s="884" t="s">
        <v>648</v>
      </c>
      <c r="F538" s="895"/>
      <c r="G538" s="885"/>
      <c r="H538" s="886"/>
      <c r="I538" s="81"/>
    </row>
    <row r="539" spans="1:13" ht="45" hidden="1">
      <c r="A539" s="576"/>
      <c r="B539" s="932"/>
      <c r="C539" s="890" t="s">
        <v>5022</v>
      </c>
      <c r="D539" s="883"/>
      <c r="E539" s="884" t="s">
        <v>648</v>
      </c>
      <c r="F539" s="895"/>
      <c r="G539" s="885"/>
      <c r="H539" s="886"/>
      <c r="I539" s="81"/>
    </row>
    <row r="540" spans="1:13" ht="45" hidden="1">
      <c r="A540" s="576"/>
      <c r="B540" s="932"/>
      <c r="C540" s="890" t="s">
        <v>5023</v>
      </c>
      <c r="D540" s="883"/>
      <c r="E540" s="884" t="s">
        <v>648</v>
      </c>
      <c r="F540" s="895"/>
      <c r="G540" s="885"/>
      <c r="H540" s="886"/>
      <c r="I540" s="81"/>
    </row>
    <row r="541" spans="1:13" ht="45" hidden="1">
      <c r="A541" s="576"/>
      <c r="B541" s="932"/>
      <c r="C541" s="890" t="s">
        <v>5024</v>
      </c>
      <c r="D541" s="883"/>
      <c r="E541" s="884" t="s">
        <v>648</v>
      </c>
      <c r="F541" s="895"/>
      <c r="G541" s="885"/>
      <c r="H541" s="886"/>
      <c r="I541" s="81"/>
    </row>
    <row r="542" spans="1:13" ht="45" hidden="1">
      <c r="A542" s="576"/>
      <c r="B542" s="932"/>
      <c r="C542" s="890" t="s">
        <v>5025</v>
      </c>
      <c r="D542" s="883"/>
      <c r="E542" s="884" t="s">
        <v>648</v>
      </c>
      <c r="F542" s="895"/>
      <c r="G542" s="885"/>
      <c r="H542" s="886"/>
      <c r="I542" s="81"/>
    </row>
    <row r="543" spans="1:13" ht="31.5">
      <c r="A543" s="11" t="s">
        <v>2219</v>
      </c>
      <c r="B543" s="165" t="s">
        <v>1296</v>
      </c>
      <c r="C543" s="34" t="s">
        <v>2587</v>
      </c>
      <c r="D543" s="473">
        <v>1</v>
      </c>
      <c r="E543" s="21" t="s">
        <v>540</v>
      </c>
      <c r="F543" s="19"/>
      <c r="G543" s="131"/>
    </row>
    <row r="544" spans="1:13" ht="31.5">
      <c r="A544" s="11" t="s">
        <v>2223</v>
      </c>
      <c r="B544" s="165" t="s">
        <v>1299</v>
      </c>
      <c r="C544" s="34" t="s">
        <v>1300</v>
      </c>
      <c r="D544" s="473">
        <v>1</v>
      </c>
      <c r="E544" s="21" t="s">
        <v>341</v>
      </c>
      <c r="F544" s="23" t="s">
        <v>5026</v>
      </c>
      <c r="G544" s="131"/>
    </row>
    <row r="545" spans="1:13" ht="40.15" customHeight="1">
      <c r="A545" s="1035" t="s">
        <v>2230</v>
      </c>
      <c r="B545" s="1305" t="s">
        <v>16</v>
      </c>
      <c r="C545" s="1306"/>
      <c r="D545" s="1306"/>
      <c r="E545" s="1306"/>
      <c r="F545" s="1306"/>
      <c r="G545" s="1307"/>
      <c r="H545" s="22">
        <f>SUM(D546:D548)</f>
        <v>3</v>
      </c>
      <c r="I545" s="22">
        <f>COUNT(D546:D548)*2</f>
        <v>6</v>
      </c>
    </row>
    <row r="546" spans="1:13" ht="30">
      <c r="A546" s="11" t="s">
        <v>2232</v>
      </c>
      <c r="B546" s="165" t="s">
        <v>1304</v>
      </c>
      <c r="C546" s="34" t="s">
        <v>1305</v>
      </c>
      <c r="D546" s="473">
        <v>1</v>
      </c>
      <c r="E546" s="21" t="s">
        <v>540</v>
      </c>
      <c r="F546" s="19"/>
      <c r="G546" s="131"/>
    </row>
    <row r="547" spans="1:13" ht="31.5">
      <c r="A547" s="11" t="s">
        <v>2235</v>
      </c>
      <c r="B547" s="165" t="s">
        <v>1307</v>
      </c>
      <c r="C547" s="13" t="s">
        <v>1308</v>
      </c>
      <c r="D547" s="473">
        <v>1</v>
      </c>
      <c r="E547" s="21" t="s">
        <v>540</v>
      </c>
      <c r="F547" s="19"/>
      <c r="G547" s="131"/>
    </row>
    <row r="548" spans="1:13" ht="31.5">
      <c r="A548" s="11" t="s">
        <v>1309</v>
      </c>
      <c r="B548" s="165" t="s">
        <v>1310</v>
      </c>
      <c r="C548" s="16" t="s">
        <v>1311</v>
      </c>
      <c r="D548" s="473">
        <v>1</v>
      </c>
      <c r="E548" s="21" t="s">
        <v>540</v>
      </c>
      <c r="F548" s="19"/>
      <c r="G548" s="131"/>
    </row>
    <row r="549" spans="1:13" ht="40.15" customHeight="1">
      <c r="A549" s="1035" t="s">
        <v>2239</v>
      </c>
      <c r="B549" s="1298" t="s">
        <v>14</v>
      </c>
      <c r="C549" s="1299"/>
      <c r="D549" s="1299"/>
      <c r="E549" s="1299"/>
      <c r="F549" s="1299"/>
      <c r="G549" s="1300"/>
      <c r="H549" s="22">
        <f>SUM(D550:D555)</f>
        <v>4</v>
      </c>
      <c r="I549" s="22">
        <f>COUNT(D550:D555)*2</f>
        <v>8</v>
      </c>
    </row>
    <row r="550" spans="1:13" ht="31.5">
      <c r="A550" s="11" t="s">
        <v>2240</v>
      </c>
      <c r="B550" s="12" t="s">
        <v>1313</v>
      </c>
      <c r="C550" s="13" t="s">
        <v>1314</v>
      </c>
      <c r="D550" s="473">
        <v>1</v>
      </c>
      <c r="E550" s="21" t="s">
        <v>653</v>
      </c>
      <c r="F550" s="19"/>
      <c r="G550" s="131"/>
    </row>
    <row r="551" spans="1:13" s="850" customFormat="1" ht="31.5" hidden="1">
      <c r="A551" s="20" t="s">
        <v>1315</v>
      </c>
      <c r="B551" s="42" t="s">
        <v>1316</v>
      </c>
      <c r="C551" s="200" t="s">
        <v>5027</v>
      </c>
      <c r="D551" s="506"/>
      <c r="E551" s="50" t="s">
        <v>653</v>
      </c>
      <c r="F551" s="263"/>
      <c r="G551" s="371" t="s">
        <v>7085</v>
      </c>
      <c r="H551" s="886"/>
      <c r="I551" s="886"/>
      <c r="J551" s="886"/>
      <c r="K551" s="886"/>
      <c r="L551" s="886"/>
      <c r="M551" s="886"/>
    </row>
    <row r="552" spans="1:13" ht="30" hidden="1">
      <c r="A552" s="576"/>
      <c r="B552" s="881"/>
      <c r="C552" s="890" t="s">
        <v>5028</v>
      </c>
      <c r="D552" s="883"/>
      <c r="E552" s="884" t="s">
        <v>653</v>
      </c>
      <c r="F552" s="895"/>
      <c r="G552" s="885"/>
      <c r="H552" s="81"/>
      <c r="I552" s="81"/>
    </row>
    <row r="553" spans="1:13" ht="31.5">
      <c r="A553" s="11" t="s">
        <v>1320</v>
      </c>
      <c r="B553" s="42" t="s">
        <v>1321</v>
      </c>
      <c r="C553" s="101" t="s">
        <v>1322</v>
      </c>
      <c r="D553" s="473">
        <v>1</v>
      </c>
      <c r="E553" s="21" t="s">
        <v>653</v>
      </c>
      <c r="F553" s="19"/>
      <c r="G553" s="131"/>
    </row>
    <row r="554" spans="1:13" ht="31.5">
      <c r="A554" s="11" t="s">
        <v>2250</v>
      </c>
      <c r="B554" s="12" t="s">
        <v>1324</v>
      </c>
      <c r="C554" s="23" t="s">
        <v>1325</v>
      </c>
      <c r="D554" s="473">
        <v>1</v>
      </c>
      <c r="E554" s="21" t="s">
        <v>653</v>
      </c>
      <c r="F554" s="19"/>
      <c r="G554" s="131"/>
    </row>
    <row r="555" spans="1:13" ht="47.25">
      <c r="A555" s="11" t="s">
        <v>2252</v>
      </c>
      <c r="B555" s="12" t="s">
        <v>3030</v>
      </c>
      <c r="C555" s="13" t="s">
        <v>1328</v>
      </c>
      <c r="D555" s="473">
        <v>1</v>
      </c>
      <c r="E555" s="21" t="s">
        <v>653</v>
      </c>
      <c r="F555" s="19"/>
      <c r="G555" s="131"/>
    </row>
    <row r="556" spans="1:13" ht="40.15" hidden="1" customHeight="1">
      <c r="A556" s="680" t="s">
        <v>2256</v>
      </c>
      <c r="B556" s="1724"/>
      <c r="C556" s="1725"/>
      <c r="D556" s="1725"/>
      <c r="E556" s="1725"/>
      <c r="F556" s="1725"/>
      <c r="G556" s="1726"/>
      <c r="H556" s="886">
        <f>SUM(D557:D563)</f>
        <v>0</v>
      </c>
      <c r="I556" s="886">
        <f>COUNT(D557:D563)*2</f>
        <v>0</v>
      </c>
    </row>
    <row r="557" spans="1:13" ht="81.75" hidden="1" customHeight="1">
      <c r="A557" s="20" t="s">
        <v>1330</v>
      </c>
      <c r="B557" s="41" t="s">
        <v>1332</v>
      </c>
      <c r="C557" s="41" t="s">
        <v>1333</v>
      </c>
      <c r="D557" s="445"/>
      <c r="E557" s="19" t="s">
        <v>540</v>
      </c>
      <c r="F557" s="75" t="s">
        <v>1334</v>
      </c>
      <c r="G557" s="19"/>
      <c r="H557" s="81"/>
      <c r="I557" s="81"/>
      <c r="K557" s="4"/>
      <c r="L557" s="4"/>
      <c r="M557" s="4"/>
    </row>
    <row r="558" spans="1:13" ht="75" hidden="1">
      <c r="A558" s="20" t="s">
        <v>1335</v>
      </c>
      <c r="B558" s="41" t="s">
        <v>1336</v>
      </c>
      <c r="C558" s="41" t="s">
        <v>1337</v>
      </c>
      <c r="D558" s="445"/>
      <c r="E558" s="19" t="s">
        <v>540</v>
      </c>
      <c r="F558" s="75" t="s">
        <v>1338</v>
      </c>
      <c r="G558" s="44"/>
      <c r="H558" s="81"/>
      <c r="I558" s="81"/>
      <c r="K558" s="4"/>
      <c r="L558" s="4"/>
      <c r="M558" s="4"/>
    </row>
    <row r="559" spans="1:13" ht="105" hidden="1">
      <c r="A559" s="20" t="s">
        <v>1339</v>
      </c>
      <c r="B559" s="41" t="s">
        <v>1340</v>
      </c>
      <c r="C559" s="41" t="s">
        <v>1341</v>
      </c>
      <c r="D559" s="445"/>
      <c r="E559" s="19" t="s">
        <v>540</v>
      </c>
      <c r="F559" s="75" t="s">
        <v>1342</v>
      </c>
      <c r="G559" s="44"/>
      <c r="H559" s="81"/>
      <c r="I559" s="81"/>
      <c r="K559" s="4"/>
      <c r="L559" s="4"/>
      <c r="M559" s="4"/>
    </row>
    <row r="560" spans="1:13" ht="105" hidden="1">
      <c r="A560" s="594" t="s">
        <v>1343</v>
      </c>
      <c r="B560" s="890" t="s">
        <v>1344</v>
      </c>
      <c r="C560" s="890" t="s">
        <v>1345</v>
      </c>
      <c r="D560" s="935"/>
      <c r="E560" s="895" t="s">
        <v>540</v>
      </c>
      <c r="F560" s="936" t="s">
        <v>1346</v>
      </c>
      <c r="G560" s="885"/>
      <c r="H560" s="886"/>
      <c r="I560" s="886"/>
    </row>
    <row r="561" spans="1:13" ht="75" hidden="1">
      <c r="A561" s="594" t="s">
        <v>1347</v>
      </c>
      <c r="B561" s="890" t="s">
        <v>1348</v>
      </c>
      <c r="C561" s="890" t="s">
        <v>1349</v>
      </c>
      <c r="D561" s="935"/>
      <c r="E561" s="895" t="s">
        <v>540</v>
      </c>
      <c r="F561" s="936" t="s">
        <v>1350</v>
      </c>
      <c r="G561" s="885"/>
      <c r="H561" s="886"/>
      <c r="I561" s="886"/>
    </row>
    <row r="562" spans="1:13" ht="90" hidden="1">
      <c r="A562" s="20" t="s">
        <v>1351</v>
      </c>
      <c r="B562" s="41" t="s">
        <v>1352</v>
      </c>
      <c r="C562" s="41" t="s">
        <v>1353</v>
      </c>
      <c r="D562" s="445"/>
      <c r="E562" s="19" t="s">
        <v>540</v>
      </c>
      <c r="F562" s="75" t="s">
        <v>1354</v>
      </c>
      <c r="G562" s="44"/>
      <c r="H562" s="81"/>
      <c r="I562" s="81"/>
      <c r="K562" s="4"/>
      <c r="L562" s="4"/>
      <c r="M562" s="4"/>
    </row>
    <row r="563" spans="1:13" ht="120" hidden="1">
      <c r="A563" s="594" t="s">
        <v>1355</v>
      </c>
      <c r="B563" s="890" t="s">
        <v>1356</v>
      </c>
      <c r="C563" s="890" t="s">
        <v>1357</v>
      </c>
      <c r="D563" s="935"/>
      <c r="E563" s="895" t="s">
        <v>540</v>
      </c>
      <c r="F563" s="936" t="s">
        <v>1358</v>
      </c>
      <c r="G563" s="885"/>
      <c r="H563" s="886"/>
      <c r="I563" s="886"/>
    </row>
    <row r="564" spans="1:13" ht="40.15" customHeight="1">
      <c r="A564" s="1035" t="s">
        <v>2259</v>
      </c>
      <c r="B564" s="1305" t="s">
        <v>11</v>
      </c>
      <c r="C564" s="1306"/>
      <c r="D564" s="1306"/>
      <c r="E564" s="1306"/>
      <c r="F564" s="1306"/>
      <c r="G564" s="1307"/>
      <c r="H564" s="22">
        <f>SUM(D565:D567)</f>
        <v>2</v>
      </c>
      <c r="I564" s="22">
        <f>COUNT(D565:D567)*2</f>
        <v>4</v>
      </c>
    </row>
    <row r="565" spans="1:13" ht="31.5">
      <c r="A565" s="35" t="s">
        <v>2261</v>
      </c>
      <c r="B565" s="165" t="s">
        <v>1360</v>
      </c>
      <c r="C565" s="16" t="s">
        <v>1361</v>
      </c>
      <c r="D565" s="435">
        <v>1</v>
      </c>
      <c r="E565" s="21" t="s">
        <v>271</v>
      </c>
      <c r="F565" s="21" t="s">
        <v>1362</v>
      </c>
      <c r="G565" s="23"/>
    </row>
    <row r="566" spans="1:13" s="850" customFormat="1" ht="15.75" hidden="1">
      <c r="A566" s="578"/>
      <c r="B566" s="932"/>
      <c r="C566" s="887" t="s">
        <v>1363</v>
      </c>
      <c r="D566" s="888"/>
      <c r="E566" s="884" t="s">
        <v>271</v>
      </c>
      <c r="F566" s="884" t="s">
        <v>1364</v>
      </c>
      <c r="G566" s="882" t="s">
        <v>7085</v>
      </c>
      <c r="H566" s="886"/>
      <c r="I566" s="886"/>
      <c r="J566" s="886"/>
      <c r="K566" s="886"/>
      <c r="L566" s="886"/>
      <c r="M566" s="886"/>
    </row>
    <row r="567" spans="1:13" ht="31.5">
      <c r="A567" s="35" t="s">
        <v>2263</v>
      </c>
      <c r="B567" s="165" t="s">
        <v>1366</v>
      </c>
      <c r="C567" s="21" t="s">
        <v>2265</v>
      </c>
      <c r="D567" s="435">
        <v>1</v>
      </c>
      <c r="E567" s="27" t="s">
        <v>540</v>
      </c>
      <c r="F567" s="16" t="s">
        <v>1367</v>
      </c>
      <c r="G567" s="23"/>
    </row>
    <row r="568" spans="1:13" ht="15.75" hidden="1">
      <c r="A568" s="76" t="s">
        <v>10</v>
      </c>
      <c r="B568" s="1308" t="s">
        <v>1368</v>
      </c>
      <c r="C568" s="1309"/>
      <c r="D568" s="1309"/>
      <c r="E568" s="1309"/>
      <c r="F568" s="1309"/>
      <c r="G568" s="1320"/>
      <c r="H568" s="81">
        <f>SUM(D569:D574)</f>
        <v>0</v>
      </c>
      <c r="I568" s="81">
        <f>COUNT(D569:D574)*2</f>
        <v>0</v>
      </c>
      <c r="K568" s="4"/>
      <c r="L568" s="4"/>
      <c r="M568" s="4"/>
    </row>
    <row r="569" spans="1:13" ht="30" hidden="1">
      <c r="A569" s="76" t="s">
        <v>1369</v>
      </c>
      <c r="B569" s="41" t="s">
        <v>1370</v>
      </c>
      <c r="C569" s="41"/>
      <c r="D569" s="446"/>
      <c r="E569" s="41"/>
      <c r="F569" s="41"/>
      <c r="G569" s="41"/>
      <c r="H569" s="81"/>
      <c r="I569" s="81"/>
      <c r="K569" s="4"/>
      <c r="L569" s="4"/>
      <c r="M569" s="4"/>
    </row>
    <row r="570" spans="1:13" ht="45" hidden="1">
      <c r="A570" s="76" t="s">
        <v>1371</v>
      </c>
      <c r="B570" s="41" t="s">
        <v>1372</v>
      </c>
      <c r="C570" s="41"/>
      <c r="D570" s="446"/>
      <c r="E570" s="41"/>
      <c r="F570" s="41"/>
      <c r="G570" s="41"/>
      <c r="H570" s="81"/>
      <c r="I570" s="81"/>
      <c r="K570" s="4"/>
      <c r="L570" s="4"/>
      <c r="M570" s="4"/>
    </row>
    <row r="571" spans="1:13" ht="45" hidden="1">
      <c r="A571" s="76" t="s">
        <v>1373</v>
      </c>
      <c r="B571" s="41" t="s">
        <v>1374</v>
      </c>
      <c r="C571" s="41"/>
      <c r="D571" s="446"/>
      <c r="E571" s="41"/>
      <c r="F571" s="41"/>
      <c r="G571" s="41"/>
      <c r="H571" s="81"/>
      <c r="I571" s="81"/>
      <c r="K571" s="4"/>
      <c r="L571" s="4"/>
      <c r="M571" s="4"/>
    </row>
    <row r="572" spans="1:13" ht="60" hidden="1">
      <c r="A572" s="76" t="s">
        <v>1375</v>
      </c>
      <c r="B572" s="41" t="s">
        <v>1376</v>
      </c>
      <c r="C572" s="41"/>
      <c r="D572" s="446"/>
      <c r="E572" s="41"/>
      <c r="F572" s="41"/>
      <c r="G572" s="41"/>
      <c r="H572" s="81"/>
      <c r="I572" s="81"/>
      <c r="K572" s="4"/>
      <c r="L572" s="4"/>
      <c r="M572" s="4"/>
    </row>
    <row r="573" spans="1:13" ht="30" hidden="1">
      <c r="A573" s="76" t="s">
        <v>1377</v>
      </c>
      <c r="B573" s="41" t="s">
        <v>1378</v>
      </c>
      <c r="C573" s="41"/>
      <c r="D573" s="446"/>
      <c r="E573" s="41"/>
      <c r="F573" s="41"/>
      <c r="G573" s="41"/>
      <c r="H573" s="81"/>
      <c r="I573" s="81"/>
      <c r="K573" s="4"/>
      <c r="L573" s="4"/>
      <c r="M573" s="4"/>
    </row>
    <row r="574" spans="1:13" ht="30" hidden="1">
      <c r="A574" s="76" t="s">
        <v>1379</v>
      </c>
      <c r="B574" s="41" t="s">
        <v>1380</v>
      </c>
      <c r="C574" s="41"/>
      <c r="D574" s="446"/>
      <c r="E574" s="41"/>
      <c r="F574" s="41"/>
      <c r="G574" s="41"/>
      <c r="H574" s="81"/>
      <c r="I574" s="81"/>
      <c r="K574" s="4"/>
      <c r="L574" s="4"/>
      <c r="M574" s="4"/>
    </row>
    <row r="575" spans="1:13" ht="15.75" hidden="1">
      <c r="A575" s="937" t="s">
        <v>1381</v>
      </c>
      <c r="B575" s="1727"/>
      <c r="C575" s="1728"/>
      <c r="D575" s="1728"/>
      <c r="E575" s="1728"/>
      <c r="F575" s="1728"/>
      <c r="G575" s="1729"/>
      <c r="H575" s="81">
        <f>SUM(D576:D585)</f>
        <v>0</v>
      </c>
      <c r="I575" s="81">
        <f>COUNT(D576:D585)*2</f>
        <v>0</v>
      </c>
    </row>
    <row r="576" spans="1:13" ht="45" hidden="1">
      <c r="A576" s="76" t="s">
        <v>1382</v>
      </c>
      <c r="B576" s="41" t="s">
        <v>1383</v>
      </c>
      <c r="C576" s="41"/>
      <c r="D576" s="446"/>
      <c r="E576" s="41"/>
      <c r="F576" s="41"/>
      <c r="G576" s="41"/>
      <c r="H576" s="81"/>
      <c r="I576" s="81"/>
      <c r="K576" s="4"/>
      <c r="L576" s="4"/>
      <c r="M576" s="4"/>
    </row>
    <row r="577" spans="1:13" s="81" customFormat="1" ht="45" hidden="1">
      <c r="A577" s="76" t="s">
        <v>1384</v>
      </c>
      <c r="B577" s="41" t="s">
        <v>1385</v>
      </c>
      <c r="C577" s="41"/>
      <c r="D577" s="446"/>
      <c r="E577" s="41"/>
      <c r="F577" s="41"/>
      <c r="G577" s="41"/>
      <c r="K577" s="4"/>
      <c r="L577" s="4"/>
      <c r="M577" s="4"/>
    </row>
    <row r="578" spans="1:13" s="81" customFormat="1" ht="45" hidden="1">
      <c r="A578" s="76" t="s">
        <v>1386</v>
      </c>
      <c r="B578" s="41" t="s">
        <v>1387</v>
      </c>
      <c r="C578" s="41"/>
      <c r="D578" s="446"/>
      <c r="E578" s="41"/>
      <c r="F578" s="41"/>
      <c r="G578" s="41"/>
      <c r="K578" s="4"/>
      <c r="L578" s="4"/>
      <c r="M578" s="4"/>
    </row>
    <row r="579" spans="1:13" s="81" customFormat="1" ht="30" hidden="1">
      <c r="A579" s="76" t="s">
        <v>1388</v>
      </c>
      <c r="B579" s="41" t="s">
        <v>1389</v>
      </c>
      <c r="C579" s="41"/>
      <c r="D579" s="446"/>
      <c r="E579" s="41"/>
      <c r="F579" s="41"/>
      <c r="G579" s="41"/>
      <c r="K579" s="4"/>
      <c r="L579" s="4"/>
      <c r="M579" s="4"/>
    </row>
    <row r="580" spans="1:13" s="81" customFormat="1" ht="30" hidden="1">
      <c r="A580" s="76" t="s">
        <v>1390</v>
      </c>
      <c r="B580" s="41" t="s">
        <v>1391</v>
      </c>
      <c r="C580" s="41"/>
      <c r="D580" s="446"/>
      <c r="E580" s="41"/>
      <c r="F580" s="41"/>
      <c r="G580" s="41"/>
      <c r="K580" s="4"/>
      <c r="L580" s="4"/>
      <c r="M580" s="4"/>
    </row>
    <row r="581" spans="1:13" s="81" customFormat="1" ht="75" hidden="1">
      <c r="A581" s="577" t="s">
        <v>1392</v>
      </c>
      <c r="B581" s="890" t="s">
        <v>1393</v>
      </c>
      <c r="C581" s="890" t="s">
        <v>1394</v>
      </c>
      <c r="D581" s="938"/>
      <c r="E581" s="939" t="s">
        <v>540</v>
      </c>
      <c r="F581" s="890" t="s">
        <v>1395</v>
      </c>
      <c r="G581" s="940"/>
    </row>
    <row r="582" spans="1:13" s="81" customFormat="1" ht="60" hidden="1">
      <c r="A582" s="20" t="s">
        <v>1396</v>
      </c>
      <c r="B582" s="41" t="s">
        <v>1397</v>
      </c>
      <c r="C582" s="41"/>
      <c r="D582" s="446"/>
      <c r="E582" s="41"/>
      <c r="F582" s="41"/>
      <c r="G582" s="41"/>
      <c r="K582" s="4"/>
      <c r="L582" s="4"/>
      <c r="M582" s="4"/>
    </row>
    <row r="583" spans="1:13" s="81" customFormat="1" ht="30" hidden="1">
      <c r="A583" s="20" t="s">
        <v>1398</v>
      </c>
      <c r="B583" s="41" t="s">
        <v>1399</v>
      </c>
      <c r="C583" s="41"/>
      <c r="D583" s="446"/>
      <c r="E583" s="41"/>
      <c r="F583" s="41"/>
      <c r="G583" s="41"/>
      <c r="K583" s="4"/>
      <c r="L583" s="4"/>
      <c r="M583" s="4"/>
    </row>
    <row r="584" spans="1:13" s="81" customFormat="1" ht="30" hidden="1">
      <c r="A584" s="20" t="s">
        <v>1400</v>
      </c>
      <c r="B584" s="41" t="s">
        <v>1401</v>
      </c>
      <c r="C584" s="41"/>
      <c r="D584" s="446"/>
      <c r="E584" s="41"/>
      <c r="F584" s="41"/>
      <c r="G584" s="41"/>
      <c r="K584" s="4"/>
      <c r="L584" s="4"/>
      <c r="M584" s="4"/>
    </row>
    <row r="585" spans="1:13" s="81" customFormat="1" ht="45" hidden="1">
      <c r="A585" s="20" t="s">
        <v>1402</v>
      </c>
      <c r="B585" s="41" t="s">
        <v>1403</v>
      </c>
      <c r="C585" s="41"/>
      <c r="D585" s="446"/>
      <c r="E585" s="41"/>
      <c r="F585" s="41"/>
      <c r="G585" s="41"/>
      <c r="K585" s="4"/>
      <c r="L585" s="4"/>
      <c r="M585" s="4"/>
    </row>
    <row r="586" spans="1:13" s="81" customFormat="1" ht="21">
      <c r="A586" s="80"/>
      <c r="B586" s="1460" t="s">
        <v>1404</v>
      </c>
      <c r="C586" s="1461"/>
      <c r="D586" s="1461"/>
      <c r="E586" s="1461"/>
      <c r="F586" s="1461"/>
      <c r="G586" s="1715"/>
      <c r="H586" s="22">
        <f>SUM(H587+H592+H597+H603)</f>
        <v>11</v>
      </c>
      <c r="I586" s="22">
        <f>SUM(I587+I592+I597+I603)</f>
        <v>22</v>
      </c>
    </row>
    <row r="587" spans="1:13" s="81" customFormat="1" ht="40.15" customHeight="1">
      <c r="A587" s="1035" t="s">
        <v>2269</v>
      </c>
      <c r="B587" s="1305" t="s">
        <v>6</v>
      </c>
      <c r="C587" s="1306"/>
      <c r="D587" s="1306"/>
      <c r="E587" s="1306"/>
      <c r="F587" s="1306"/>
      <c r="G587" s="1307"/>
      <c r="H587" s="22">
        <f>SUM(D588:D591)</f>
        <v>3</v>
      </c>
      <c r="I587" s="22">
        <f>COUNT(D588:D591)*2</f>
        <v>6</v>
      </c>
    </row>
    <row r="588" spans="1:13" s="81" customFormat="1" ht="30">
      <c r="A588" s="11" t="s">
        <v>2270</v>
      </c>
      <c r="B588" s="23" t="s">
        <v>1406</v>
      </c>
      <c r="C588" s="74" t="s">
        <v>5029</v>
      </c>
      <c r="D588" s="473">
        <v>1</v>
      </c>
      <c r="E588" s="24" t="s">
        <v>648</v>
      </c>
      <c r="F588" s="117"/>
      <c r="G588" s="366"/>
      <c r="H588" s="22"/>
      <c r="I588" s="22"/>
    </row>
    <row r="589" spans="1:13" s="81" customFormat="1" ht="30">
      <c r="A589" s="11"/>
      <c r="B589" s="23"/>
      <c r="C589" s="74" t="s">
        <v>5030</v>
      </c>
      <c r="D589" s="473">
        <v>1</v>
      </c>
      <c r="E589" s="24" t="s">
        <v>648</v>
      </c>
      <c r="F589" s="117"/>
      <c r="G589" s="366"/>
      <c r="H589" s="22"/>
      <c r="I589" s="22"/>
    </row>
    <row r="590" spans="1:13" s="81" customFormat="1" ht="30">
      <c r="A590" s="11"/>
      <c r="B590" s="23"/>
      <c r="C590" s="107" t="s">
        <v>5031</v>
      </c>
      <c r="D590" s="473">
        <v>1</v>
      </c>
      <c r="E590" s="24" t="s">
        <v>648</v>
      </c>
      <c r="F590" s="117"/>
      <c r="G590" s="366"/>
      <c r="H590" s="22"/>
      <c r="I590" s="22"/>
    </row>
    <row r="591" spans="1:13" s="81" customFormat="1" ht="65.25" hidden="1" customHeight="1">
      <c r="A591" s="20" t="s">
        <v>2274</v>
      </c>
      <c r="B591" s="71" t="s">
        <v>1418</v>
      </c>
      <c r="C591" s="586"/>
      <c r="D591" s="481"/>
      <c r="E591" s="15"/>
      <c r="F591" s="584"/>
      <c r="G591" s="584"/>
      <c r="K591" s="4"/>
      <c r="L591" s="4"/>
      <c r="M591" s="4"/>
    </row>
    <row r="592" spans="1:13" s="81" customFormat="1" ht="40.15" customHeight="1">
      <c r="A592" s="1035" t="s">
        <v>2276</v>
      </c>
      <c r="B592" s="1721" t="s">
        <v>4</v>
      </c>
      <c r="C592" s="1722"/>
      <c r="D592" s="1722"/>
      <c r="E592" s="1722"/>
      <c r="F592" s="1722"/>
      <c r="G592" s="1723"/>
      <c r="H592" s="22">
        <f>SUM(D593:D596)</f>
        <v>3</v>
      </c>
      <c r="I592" s="22">
        <f>COUNT(D593:D596)*2</f>
        <v>6</v>
      </c>
    </row>
    <row r="593" spans="1:13" s="81" customFormat="1" ht="30">
      <c r="A593" s="11" t="s">
        <v>2277</v>
      </c>
      <c r="B593" s="23" t="s">
        <v>1420</v>
      </c>
      <c r="C593" s="1037" t="s">
        <v>5032</v>
      </c>
      <c r="D593" s="473">
        <v>1</v>
      </c>
      <c r="E593" s="24" t="s">
        <v>648</v>
      </c>
      <c r="F593" s="117"/>
      <c r="G593" s="366"/>
      <c r="H593" s="22"/>
      <c r="I593" s="22"/>
    </row>
    <row r="594" spans="1:13" s="81" customFormat="1" ht="30">
      <c r="A594" s="11"/>
      <c r="B594" s="23"/>
      <c r="C594" s="1038" t="s">
        <v>5033</v>
      </c>
      <c r="D594" s="473">
        <v>1</v>
      </c>
      <c r="E594" s="24" t="s">
        <v>648</v>
      </c>
      <c r="F594" s="117"/>
      <c r="G594" s="366"/>
      <c r="H594" s="22"/>
      <c r="I594" s="22"/>
    </row>
    <row r="595" spans="1:13" s="81" customFormat="1">
      <c r="A595" s="11"/>
      <c r="B595" s="23"/>
      <c r="C595" s="1038" t="s">
        <v>5034</v>
      </c>
      <c r="D595" s="473">
        <v>1</v>
      </c>
      <c r="E595" s="24" t="s">
        <v>648</v>
      </c>
      <c r="F595" s="117"/>
      <c r="G595" s="366"/>
      <c r="H595" s="22"/>
      <c r="I595" s="22"/>
    </row>
    <row r="596" spans="1:13" s="81" customFormat="1" ht="46.5" hidden="1" customHeight="1">
      <c r="A596" s="20" t="s">
        <v>1428</v>
      </c>
      <c r="B596" s="71" t="s">
        <v>1429</v>
      </c>
      <c r="C596" s="586"/>
      <c r="D596" s="481"/>
      <c r="E596" s="15"/>
      <c r="F596" s="584"/>
      <c r="G596" s="584"/>
      <c r="K596" s="4"/>
      <c r="L596" s="4"/>
      <c r="M596" s="4"/>
    </row>
    <row r="597" spans="1:13" s="81" customFormat="1" ht="40.15" customHeight="1">
      <c r="A597" s="1035" t="s">
        <v>2283</v>
      </c>
      <c r="B597" s="1305" t="s">
        <v>2</v>
      </c>
      <c r="C597" s="1306"/>
      <c r="D597" s="1306"/>
      <c r="E597" s="1306"/>
      <c r="F597" s="1306"/>
      <c r="G597" s="1307"/>
      <c r="H597" s="22">
        <f>SUM(D598:D602)</f>
        <v>4</v>
      </c>
      <c r="I597" s="22">
        <f>COUNT(D598:D602)*2</f>
        <v>8</v>
      </c>
    </row>
    <row r="598" spans="1:13" s="81" customFormat="1" ht="30">
      <c r="A598" s="11" t="s">
        <v>2284</v>
      </c>
      <c r="B598" s="23" t="s">
        <v>1431</v>
      </c>
      <c r="C598" s="74" t="s">
        <v>5035</v>
      </c>
      <c r="D598" s="473">
        <v>1</v>
      </c>
      <c r="E598" s="24" t="s">
        <v>648</v>
      </c>
      <c r="F598" s="117"/>
      <c r="G598" s="366"/>
      <c r="H598" s="22"/>
      <c r="I598" s="22"/>
    </row>
    <row r="599" spans="1:13" s="81" customFormat="1" ht="30">
      <c r="A599" s="11"/>
      <c r="B599" s="23"/>
      <c r="C599" s="74" t="s">
        <v>5036</v>
      </c>
      <c r="D599" s="473">
        <v>1</v>
      </c>
      <c r="E599" s="24" t="s">
        <v>648</v>
      </c>
      <c r="F599" s="117"/>
      <c r="G599" s="366"/>
      <c r="H599" s="22"/>
      <c r="I599" s="22"/>
    </row>
    <row r="600" spans="1:13" s="81" customFormat="1" ht="30">
      <c r="A600" s="11"/>
      <c r="B600" s="23"/>
      <c r="C600" s="16" t="s">
        <v>5037</v>
      </c>
      <c r="D600" s="473">
        <v>1</v>
      </c>
      <c r="E600" s="24" t="s">
        <v>648</v>
      </c>
      <c r="F600" s="34" t="s">
        <v>5038</v>
      </c>
      <c r="G600" s="366"/>
      <c r="H600" s="22"/>
      <c r="I600" s="22"/>
    </row>
    <row r="601" spans="1:13" s="81" customFormat="1" ht="30">
      <c r="A601" s="11"/>
      <c r="B601" s="23"/>
      <c r="C601" s="23" t="s">
        <v>5039</v>
      </c>
      <c r="D601" s="473">
        <v>1</v>
      </c>
      <c r="E601" s="24" t="s">
        <v>648</v>
      </c>
      <c r="F601" s="117"/>
      <c r="G601" s="366"/>
      <c r="H601" s="22"/>
      <c r="I601" s="22"/>
    </row>
    <row r="602" spans="1:13" s="81" customFormat="1" ht="58.5" hidden="1" customHeight="1">
      <c r="A602" s="20" t="s">
        <v>1435</v>
      </c>
      <c r="B602" s="16" t="s">
        <v>1436</v>
      </c>
      <c r="C602" s="584"/>
      <c r="D602" s="481"/>
      <c r="E602" s="15"/>
      <c r="F602" s="584"/>
      <c r="G602" s="584"/>
      <c r="K602" s="4"/>
      <c r="L602" s="4"/>
      <c r="M602" s="4"/>
    </row>
    <row r="603" spans="1:13" s="81" customFormat="1" ht="40.15" customHeight="1">
      <c r="A603" s="1035" t="s">
        <v>2300</v>
      </c>
      <c r="B603" s="1475" t="s">
        <v>0</v>
      </c>
      <c r="C603" s="1475"/>
      <c r="D603" s="1475"/>
      <c r="E603" s="1475"/>
      <c r="F603" s="1475"/>
      <c r="G603" s="1475"/>
      <c r="H603" s="22">
        <f>SUM(D604:D605)</f>
        <v>1</v>
      </c>
      <c r="I603" s="22">
        <f>COUNT(D604:D605)*2</f>
        <v>2</v>
      </c>
    </row>
    <row r="604" spans="1:13" s="81" customFormat="1" ht="43.5" customHeight="1">
      <c r="A604" s="11" t="s">
        <v>2302</v>
      </c>
      <c r="B604" s="23" t="s">
        <v>1438</v>
      </c>
      <c r="C604" s="23" t="s">
        <v>5040</v>
      </c>
      <c r="D604" s="473">
        <v>1</v>
      </c>
      <c r="E604" s="24" t="s">
        <v>648</v>
      </c>
      <c r="F604" s="117"/>
      <c r="G604" s="366"/>
      <c r="H604" s="22"/>
      <c r="I604" s="22"/>
    </row>
    <row r="605" spans="1:13" s="81" customFormat="1" ht="45.75" hidden="1" customHeight="1">
      <c r="A605" s="20" t="s">
        <v>1443</v>
      </c>
      <c r="B605" s="16" t="s">
        <v>4849</v>
      </c>
      <c r="C605" s="584"/>
      <c r="D605" s="481"/>
      <c r="E605" s="15"/>
      <c r="F605" s="584"/>
      <c r="G605" s="584"/>
      <c r="K605" s="4"/>
      <c r="L605" s="4"/>
      <c r="M605" s="4"/>
    </row>
    <row r="606" spans="1:13">
      <c r="A606" s="269"/>
      <c r="B606" s="81"/>
      <c r="C606" s="81"/>
      <c r="D606" s="486"/>
      <c r="E606" s="81"/>
      <c r="F606" s="81"/>
      <c r="G606" s="176"/>
    </row>
    <row r="607" spans="1:13">
      <c r="B607" s="22"/>
      <c r="C607" s="22"/>
      <c r="D607" s="494"/>
      <c r="E607" s="22"/>
      <c r="F607" s="22"/>
      <c r="G607" s="176"/>
    </row>
    <row r="608" spans="1:13">
      <c r="A608" s="1007"/>
      <c r="B608" s="1005" t="s">
        <v>1446</v>
      </c>
      <c r="C608" s="1005" t="s">
        <v>2308</v>
      </c>
      <c r="D608" s="1008" t="s">
        <v>2765</v>
      </c>
      <c r="E608" s="1005">
        <f>H2</f>
        <v>16</v>
      </c>
      <c r="F608" s="22"/>
      <c r="G608" s="176"/>
    </row>
    <row r="609" spans="1:7">
      <c r="A609" s="1007" t="s">
        <v>176</v>
      </c>
      <c r="B609" s="1005">
        <f>IF(E608=0,0,H42)</f>
        <v>7</v>
      </c>
      <c r="C609" s="1005">
        <f>IF(E608=0,0,I42)</f>
        <v>14</v>
      </c>
      <c r="D609" s="1009">
        <f>IF(D617=0,0,B609/C609)</f>
        <v>0.5</v>
      </c>
      <c r="E609" s="1005"/>
      <c r="F609" s="22"/>
      <c r="G609" s="176"/>
    </row>
    <row r="610" spans="1:7">
      <c r="A610" s="1007" t="s">
        <v>178</v>
      </c>
      <c r="B610" s="1005">
        <f>IF(E608=0,0,H103)</f>
        <v>5</v>
      </c>
      <c r="C610" s="1005">
        <f>IF(E608=0,0,I103)</f>
        <v>10</v>
      </c>
      <c r="D610" s="1009">
        <f>IF(D617=0,0,B610/C610)</f>
        <v>0.5</v>
      </c>
      <c r="E610" s="1005"/>
      <c r="F610" s="22"/>
      <c r="G610" s="176"/>
    </row>
    <row r="611" spans="1:7">
      <c r="A611" s="1007" t="s">
        <v>180</v>
      </c>
      <c r="B611" s="1005">
        <f>IF(E608=0,0,H153)</f>
        <v>11</v>
      </c>
      <c r="C611" s="1005">
        <f>IF(E608=0,0,I153)</f>
        <v>22</v>
      </c>
      <c r="D611" s="1009">
        <f>IF(D617=0,0,B611/C611)</f>
        <v>0.5</v>
      </c>
      <c r="E611" s="1005"/>
      <c r="F611" s="22"/>
      <c r="G611" s="176"/>
    </row>
    <row r="612" spans="1:7">
      <c r="A612" s="1007" t="s">
        <v>182</v>
      </c>
      <c r="B612" s="1010">
        <f>IF(E608=0,0,H234)</f>
        <v>19</v>
      </c>
      <c r="C612" s="1010">
        <f>IF(E608=0,0,I234)</f>
        <v>38</v>
      </c>
      <c r="D612" s="1009">
        <f>IF(D617=0,0,B612/C612)</f>
        <v>0.5</v>
      </c>
      <c r="E612" s="1005"/>
      <c r="F612" s="22"/>
      <c r="G612" s="176"/>
    </row>
    <row r="613" spans="1:7">
      <c r="A613" s="1007" t="s">
        <v>184</v>
      </c>
      <c r="B613" s="1010">
        <f>IF(E608=0,0,H329)</f>
        <v>7</v>
      </c>
      <c r="C613" s="1010">
        <f>IF(E608=0,0,I329)</f>
        <v>14</v>
      </c>
      <c r="D613" s="1009">
        <f>IF(D617=0,0,B613/C613)</f>
        <v>0.5</v>
      </c>
      <c r="E613" s="1005"/>
      <c r="F613" s="22"/>
      <c r="G613" s="176"/>
    </row>
    <row r="614" spans="1:7">
      <c r="A614" s="1007" t="s">
        <v>186</v>
      </c>
      <c r="B614" s="1010">
        <f>IF(E608=0,0,H482)</f>
        <v>5</v>
      </c>
      <c r="C614" s="1010">
        <f>IF(E608=0,0,I482)</f>
        <v>10</v>
      </c>
      <c r="D614" s="1009">
        <f>IF(D617=0,0,B614/C614)</f>
        <v>0.5</v>
      </c>
      <c r="E614" s="1005"/>
      <c r="F614" s="22"/>
      <c r="G614" s="176"/>
    </row>
    <row r="615" spans="1:7">
      <c r="A615" s="1007" t="s">
        <v>187</v>
      </c>
      <c r="B615" s="1010">
        <f>IF(E608=0,0,H515)</f>
        <v>14</v>
      </c>
      <c r="C615" s="1010">
        <f>IF(E608=0,0,I515)</f>
        <v>28</v>
      </c>
      <c r="D615" s="1009">
        <f>IF(D617=0,0,B615/C615)</f>
        <v>0.5</v>
      </c>
      <c r="E615" s="1005"/>
      <c r="F615" s="22"/>
      <c r="G615" s="176"/>
    </row>
    <row r="616" spans="1:7">
      <c r="A616" s="1007" t="s">
        <v>189</v>
      </c>
      <c r="B616" s="1010">
        <f>IF(E608=0,0,H586)</f>
        <v>11</v>
      </c>
      <c r="C616" s="1010">
        <f>IF(E608=0,0,I586)</f>
        <v>22</v>
      </c>
      <c r="D616" s="1009">
        <f>IF(D617=0,0,B616/C616)</f>
        <v>0.5</v>
      </c>
      <c r="E616" s="1005"/>
      <c r="F616" s="22"/>
      <c r="G616" s="176"/>
    </row>
    <row r="617" spans="1:7">
      <c r="A617" s="1007" t="s">
        <v>1449</v>
      </c>
      <c r="B617" s="1005">
        <f>IF(E608=0,0,SUM(B609:B616))</f>
        <v>79</v>
      </c>
      <c r="C617" s="1005">
        <f>IF(E608=0,0,SUM(C609:C616))</f>
        <v>158</v>
      </c>
      <c r="D617" s="1009">
        <f>IF(E608=0,0,B617/C617)</f>
        <v>0.5</v>
      </c>
      <c r="E617" s="1005"/>
      <c r="F617" s="22"/>
      <c r="G617" s="176"/>
    </row>
    <row r="618" spans="1:7">
      <c r="A618" s="1007"/>
      <c r="B618" s="1005"/>
      <c r="C618" s="1005"/>
      <c r="D618" s="1008"/>
      <c r="E618" s="1005"/>
      <c r="F618" s="22"/>
      <c r="G618" s="176"/>
    </row>
    <row r="619" spans="1:7">
      <c r="A619" s="1007">
        <v>0</v>
      </c>
      <c r="B619" s="1005"/>
      <c r="C619" s="1005"/>
      <c r="D619" s="1008"/>
      <c r="E619" s="1005"/>
      <c r="F619" s="22"/>
      <c r="G619" s="176"/>
    </row>
    <row r="620" spans="1:7">
      <c r="A620" s="1007">
        <v>1</v>
      </c>
      <c r="B620" s="1005"/>
      <c r="C620" s="1005"/>
      <c r="D620" s="1008"/>
      <c r="E620" s="1005"/>
      <c r="F620" s="22"/>
      <c r="G620" s="176"/>
    </row>
    <row r="621" spans="1:7">
      <c r="A621" s="1007">
        <v>2</v>
      </c>
      <c r="B621" s="1005"/>
      <c r="C621" s="1005"/>
      <c r="D621" s="1008"/>
      <c r="E621" s="1005"/>
      <c r="F621" s="22"/>
      <c r="G621" s="176"/>
    </row>
    <row r="622" spans="1:7">
      <c r="A622" s="1007"/>
      <c r="B622" s="1005"/>
      <c r="C622" s="1005"/>
      <c r="D622" s="1008"/>
      <c r="E622" s="1005"/>
      <c r="F622" s="22"/>
      <c r="G622" s="176"/>
    </row>
    <row r="623" spans="1:7">
      <c r="A623" s="1007"/>
      <c r="B623" s="1005"/>
      <c r="C623" s="1005"/>
      <c r="D623" s="1008"/>
      <c r="E623" s="1005"/>
      <c r="F623" s="22"/>
      <c r="G623" s="176"/>
    </row>
    <row r="624" spans="1:7">
      <c r="A624" s="269"/>
      <c r="B624" s="81"/>
      <c r="C624" s="81"/>
      <c r="D624" s="486"/>
      <c r="E624" s="81"/>
      <c r="F624" s="81"/>
      <c r="G624" s="176"/>
    </row>
    <row r="625" spans="1:7">
      <c r="A625" s="269"/>
      <c r="B625" s="81"/>
      <c r="C625" s="81"/>
      <c r="D625" s="486"/>
      <c r="E625" s="81"/>
      <c r="F625" s="81"/>
      <c r="G625" s="176"/>
    </row>
    <row r="626" spans="1:7">
      <c r="A626" s="269"/>
      <c r="B626" s="81"/>
      <c r="C626" s="81"/>
      <c r="D626" s="486"/>
      <c r="E626" s="81"/>
      <c r="F626" s="81"/>
      <c r="G626" s="176"/>
    </row>
    <row r="627" spans="1:7">
      <c r="A627" s="269"/>
      <c r="B627" s="81"/>
      <c r="C627" s="81"/>
      <c r="D627" s="486"/>
      <c r="E627" s="81"/>
      <c r="F627" s="81"/>
      <c r="G627" s="176"/>
    </row>
    <row r="628" spans="1:7">
      <c r="A628" s="269"/>
      <c r="B628" s="81"/>
      <c r="C628" s="81"/>
      <c r="D628" s="486"/>
      <c r="E628" s="81"/>
      <c r="F628" s="81"/>
      <c r="G628" s="176"/>
    </row>
    <row r="629" spans="1:7">
      <c r="A629" s="269"/>
      <c r="B629" s="81"/>
      <c r="C629" s="81"/>
      <c r="D629" s="486"/>
      <c r="E629" s="81"/>
      <c r="F629" s="81"/>
      <c r="G629" s="176"/>
    </row>
    <row r="630" spans="1:7">
      <c r="A630" s="269"/>
      <c r="B630" s="81"/>
      <c r="C630" s="81"/>
      <c r="D630" s="486"/>
      <c r="E630" s="81"/>
      <c r="F630" s="81"/>
      <c r="G630" s="176"/>
    </row>
    <row r="631" spans="1:7">
      <c r="A631" s="179"/>
      <c r="B631" s="29"/>
      <c r="C631" s="29"/>
      <c r="D631" s="491"/>
      <c r="F631" s="29"/>
      <c r="G631" s="126"/>
    </row>
    <row r="632" spans="1:7">
      <c r="A632" s="179"/>
      <c r="B632" s="29"/>
      <c r="C632" s="29"/>
      <c r="D632" s="491"/>
      <c r="F632" s="29"/>
      <c r="G632" s="126"/>
    </row>
    <row r="633" spans="1:7">
      <c r="A633" s="179"/>
      <c r="B633" s="29"/>
      <c r="C633" s="29"/>
      <c r="D633" s="491"/>
      <c r="F633" s="29"/>
      <c r="G633" s="126"/>
    </row>
    <row r="634" spans="1:7">
      <c r="A634" s="179"/>
      <c r="B634" s="29"/>
      <c r="C634" s="29"/>
      <c r="D634" s="491"/>
      <c r="F634" s="29"/>
      <c r="G634" s="126"/>
    </row>
  </sheetData>
  <sheetProtection algorithmName="SHA-512" hashValue="Jqd08YheC3QBu90rPE4A1bH+zWU5RsYbrjr2JyzRQWgW21Q67jqxenLdRUWcehimncqAyZaqUe6bF3V8ZuJrLA==" saltValue="DLRaHBI+jQXLNZilEJjENQ==" spinCount="100000" sheet="1" objects="1" scenarios="1"/>
  <protectedRanges>
    <protectedRange sqref="D560:D563" name="Range3"/>
    <protectedRange sqref="D219:D232" name="Range1"/>
    <protectedRange sqref="G219:G227 G230:G232 F227" name="Range2"/>
  </protectedRanges>
  <autoFilter ref="A41:G605">
    <filterColumn colId="0">
      <colorFilter dxfId="6"/>
    </filterColumn>
  </autoFilter>
  <mergeCells count="126">
    <mergeCell ref="B592:G592"/>
    <mergeCell ref="B597:G597"/>
    <mergeCell ref="B603:G603"/>
    <mergeCell ref="B556:G556"/>
    <mergeCell ref="B564:G564"/>
    <mergeCell ref="B568:G568"/>
    <mergeCell ref="B575:G575"/>
    <mergeCell ref="B586:G586"/>
    <mergeCell ref="B587:G587"/>
    <mergeCell ref="B516:G516"/>
    <mergeCell ref="B519:G519"/>
    <mergeCell ref="B523:G523"/>
    <mergeCell ref="B527:G527"/>
    <mergeCell ref="B545:G545"/>
    <mergeCell ref="B549:G549"/>
    <mergeCell ref="B491:G491"/>
    <mergeCell ref="B496:G496"/>
    <mergeCell ref="B499:G499"/>
    <mergeCell ref="B502:G502"/>
    <mergeCell ref="B508:G508"/>
    <mergeCell ref="B515:G515"/>
    <mergeCell ref="B458:G458"/>
    <mergeCell ref="B465:G465"/>
    <mergeCell ref="B470:G470"/>
    <mergeCell ref="B471:G471"/>
    <mergeCell ref="B482:G482"/>
    <mergeCell ref="B483:G483"/>
    <mergeCell ref="B416:G416"/>
    <mergeCell ref="B420:G420"/>
    <mergeCell ref="B421:G421"/>
    <mergeCell ref="B428:G428"/>
    <mergeCell ref="B440:G440"/>
    <mergeCell ref="B447:G447"/>
    <mergeCell ref="B381:G381"/>
    <mergeCell ref="B385:G385"/>
    <mergeCell ref="B392:G392"/>
    <mergeCell ref="B396:G396"/>
    <mergeCell ref="B407:G407"/>
    <mergeCell ref="B411:G411"/>
    <mergeCell ref="B343:G343"/>
    <mergeCell ref="B349:G349"/>
    <mergeCell ref="B352:G352"/>
    <mergeCell ref="B362:G362"/>
    <mergeCell ref="B368:G368"/>
    <mergeCell ref="B377:G377"/>
    <mergeCell ref="B321:G321"/>
    <mergeCell ref="B326:G326"/>
    <mergeCell ref="B329:G329"/>
    <mergeCell ref="B330:G330"/>
    <mergeCell ref="B335:G335"/>
    <mergeCell ref="B338:G338"/>
    <mergeCell ref="B298:G298"/>
    <mergeCell ref="B303:G303"/>
    <mergeCell ref="B307:G307"/>
    <mergeCell ref="B311:G311"/>
    <mergeCell ref="B314:G314"/>
    <mergeCell ref="B317:G317"/>
    <mergeCell ref="B218:G218"/>
    <mergeCell ref="B234:G234"/>
    <mergeCell ref="B235:G235"/>
    <mergeCell ref="B240:G240"/>
    <mergeCell ref="B280:G280"/>
    <mergeCell ref="B287:G287"/>
    <mergeCell ref="B168:G168"/>
    <mergeCell ref="B175:G175"/>
    <mergeCell ref="G177:G178"/>
    <mergeCell ref="B182:G182"/>
    <mergeCell ref="B188:G188"/>
    <mergeCell ref="B210:G210"/>
    <mergeCell ref="B122:G122"/>
    <mergeCell ref="B127:G127"/>
    <mergeCell ref="B133:G133"/>
    <mergeCell ref="B141:G141"/>
    <mergeCell ref="B153:G153"/>
    <mergeCell ref="B154:G154"/>
    <mergeCell ref="B74:G74"/>
    <mergeCell ref="B88:G88"/>
    <mergeCell ref="B100:G100"/>
    <mergeCell ref="B103:G103"/>
    <mergeCell ref="B104:G104"/>
    <mergeCell ref="B116:G116"/>
    <mergeCell ref="B37:I37"/>
    <mergeCell ref="B42:G42"/>
    <mergeCell ref="B43:G43"/>
    <mergeCell ref="B64:G64"/>
    <mergeCell ref="B70:G70"/>
    <mergeCell ref="B31:I31"/>
    <mergeCell ref="B32:I32"/>
    <mergeCell ref="B33:I33"/>
    <mergeCell ref="B34:I34"/>
    <mergeCell ref="B35:I35"/>
    <mergeCell ref="B36:I36"/>
    <mergeCell ref="A38:I39"/>
    <mergeCell ref="A40:I40"/>
    <mergeCell ref="B25:I25"/>
    <mergeCell ref="B26:I26"/>
    <mergeCell ref="B27:I27"/>
    <mergeCell ref="B28:I28"/>
    <mergeCell ref="B29:I29"/>
    <mergeCell ref="B30:I30"/>
    <mergeCell ref="B19:I19"/>
    <mergeCell ref="B20:I20"/>
    <mergeCell ref="B21:I21"/>
    <mergeCell ref="B22:I22"/>
    <mergeCell ref="B23:I23"/>
    <mergeCell ref="B24:I24"/>
    <mergeCell ref="A8:C8"/>
    <mergeCell ref="D8:I8"/>
    <mergeCell ref="D9:I16"/>
    <mergeCell ref="A17:I17"/>
    <mergeCell ref="B18:I18"/>
    <mergeCell ref="A5:B5"/>
    <mergeCell ref="C5:E5"/>
    <mergeCell ref="G5:I5"/>
    <mergeCell ref="A6:B6"/>
    <mergeCell ref="C6:E6"/>
    <mergeCell ref="G6:I6"/>
    <mergeCell ref="A1:F1"/>
    <mergeCell ref="G1:I1"/>
    <mergeCell ref="A2:G2"/>
    <mergeCell ref="H2:I2"/>
    <mergeCell ref="A3:I3"/>
    <mergeCell ref="A4:B4"/>
    <mergeCell ref="C4:E4"/>
    <mergeCell ref="G4:I4"/>
    <mergeCell ref="A7:I7"/>
  </mergeCells>
  <dataValidations count="10">
    <dataValidation type="list" allowBlank="1" showInputMessage="1" showErrorMessage="1" sqref="D510">
      <formula1>$A$705:$A$707</formula1>
    </dataValidation>
    <dataValidation type="list" allowBlank="1" showInputMessage="1" showErrorMessage="1" sqref="D99">
      <formula1>$A$1153:$A$1155</formula1>
    </dataValidation>
    <dataValidation type="list" allowBlank="1" showInputMessage="1" showErrorMessage="1" sqref="D87">
      <formula1>$A$1163:$A$1165</formula1>
    </dataValidation>
    <dataValidation type="list" allowBlank="1" showInputMessage="1" showErrorMessage="1" sqref="D471">
      <formula1>$A$672:$A$674</formula1>
    </dataValidation>
    <dataValidation type="list" allowBlank="1" showInputMessage="1" showErrorMessage="1" sqref="D470">
      <formula1>$A$879:$A$881</formula1>
    </dataValidation>
    <dataValidation type="list" allowBlank="1" showInputMessage="1" showErrorMessage="1" sqref="D420">
      <formula1>$A$732:$A$734</formula1>
    </dataValidation>
    <dataValidation type="list" allowBlank="1" showInputMessage="1" showErrorMessage="1" sqref="D556">
      <formula1>$A$781:$A$783</formula1>
    </dataValidation>
    <dataValidation type="list" allowBlank="1" showInputMessage="1" showErrorMessage="1" sqref="D564">
      <formula1>$A$697:$A$699</formula1>
    </dataValidation>
    <dataValidation type="list" allowBlank="1" showInputMessage="1" showErrorMessage="1" sqref="D569:D574">
      <formula1>$A$733:$A$735</formula1>
    </dataValidation>
    <dataValidation type="list" allowBlank="1" showInputMessage="1" showErrorMessage="1" sqref="D569:D574 D565:D567 D557:D563 D421:D469 D472:D555 D142:D217 D41:D86 D576:D608 D219:D419 D88:D98 D100:D140 D618:D1048576 D509 D511">
      <formula1>$A$619:$A$621</formula1>
    </dataValidation>
  </dataValidations>
  <pageMargins left="0.34" right="0.24" top="0.46" bottom="0.48" header="0.31496062992125984" footer="0.31496062992125984"/>
  <pageSetup paperSize="9" scale="50" orientation="portrait" r:id="rId1"/>
  <headerFooter>
    <oddHeader>&amp;LChecklist No. 15&amp;CPharmacy&amp;RVersion - NHSRC/3.0</oddHeader>
    <oddFooter>Page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AK784"/>
  <sheetViews>
    <sheetView view="pageBreakPreview" zoomScale="80" zoomScaleNormal="80" zoomScaleSheetLayoutView="80" zoomScalePageLayoutView="80" workbookViewId="0">
      <selection activeCell="D635" sqref="D635"/>
    </sheetView>
  </sheetViews>
  <sheetFormatPr defaultColWidth="9.140625" defaultRowHeight="15"/>
  <cols>
    <col min="1" max="1" width="15.42578125" style="177" customWidth="1"/>
    <col min="2" max="2" width="43.85546875" style="4" customWidth="1"/>
    <col min="3" max="3" width="45.7109375" style="4" customWidth="1"/>
    <col min="4" max="4" width="8.42578125" style="326" customWidth="1"/>
    <col min="5" max="5" width="10.140625" style="29" customWidth="1"/>
    <col min="6" max="6" width="42.42578125" style="4" customWidth="1"/>
    <col min="7" max="7" width="30.140625" style="101" customWidth="1"/>
    <col min="8" max="8" width="5.140625" style="22" customWidth="1"/>
    <col min="9" max="9" width="4.7109375" style="22" customWidth="1"/>
    <col min="10" max="10" width="9.140625" style="486"/>
    <col min="11" max="16384" width="9.140625" style="4"/>
  </cols>
  <sheetData>
    <row r="1" spans="1:9" s="486" customFormat="1" ht="33.75" customHeight="1">
      <c r="A1" s="1324" t="s">
        <v>162</v>
      </c>
      <c r="B1" s="1325"/>
      <c r="C1" s="1325"/>
      <c r="D1" s="1325"/>
      <c r="E1" s="1325"/>
      <c r="F1" s="1325"/>
      <c r="G1" s="1217" t="s">
        <v>7154</v>
      </c>
      <c r="H1" s="1218"/>
      <c r="I1" s="1219"/>
    </row>
    <row r="2" spans="1:9" s="486" customFormat="1" ht="33.75">
      <c r="A2" s="1324" t="s">
        <v>5041</v>
      </c>
      <c r="B2" s="1325"/>
      <c r="C2" s="1325"/>
      <c r="D2" s="1325"/>
      <c r="E2" s="1325"/>
      <c r="F2" s="1325"/>
      <c r="G2" s="1708"/>
      <c r="H2" s="1326">
        <v>17</v>
      </c>
      <c r="I2" s="1327"/>
    </row>
    <row r="3" spans="1:9" s="486" customFormat="1" ht="28.5">
      <c r="A3" s="1227" t="s">
        <v>166</v>
      </c>
      <c r="B3" s="1227"/>
      <c r="C3" s="1227"/>
      <c r="D3" s="1227"/>
      <c r="E3" s="1227"/>
      <c r="F3" s="1227"/>
      <c r="G3" s="1227"/>
      <c r="H3" s="1328"/>
      <c r="I3" s="1328"/>
    </row>
    <row r="4" spans="1:9" s="486" customFormat="1" ht="35.25" customHeight="1">
      <c r="A4" s="1247" t="s">
        <v>167</v>
      </c>
      <c r="B4" s="1247"/>
      <c r="C4" s="1730"/>
      <c r="D4" s="1730"/>
      <c r="E4" s="1730"/>
      <c r="F4" s="5" t="s">
        <v>168</v>
      </c>
      <c r="G4" s="1248"/>
      <c r="H4" s="1323"/>
      <c r="I4" s="1323"/>
    </row>
    <row r="5" spans="1:9" s="486" customFormat="1" ht="40.5" customHeight="1">
      <c r="A5" s="1321" t="s">
        <v>169</v>
      </c>
      <c r="B5" s="1322"/>
      <c r="C5" s="1730"/>
      <c r="D5" s="1730"/>
      <c r="E5" s="1730"/>
      <c r="F5" s="585" t="s">
        <v>170</v>
      </c>
      <c r="G5" s="1248"/>
      <c r="H5" s="1323"/>
      <c r="I5" s="1323"/>
    </row>
    <row r="6" spans="1:9" s="486" customFormat="1" ht="45.75" customHeight="1">
      <c r="A6" s="1232" t="s">
        <v>171</v>
      </c>
      <c r="B6" s="1232"/>
      <c r="C6" s="1737"/>
      <c r="D6" s="1737"/>
      <c r="E6" s="1737"/>
      <c r="F6" s="585" t="s">
        <v>172</v>
      </c>
      <c r="G6" s="1248"/>
      <c r="H6" s="1323"/>
      <c r="I6" s="1323"/>
    </row>
    <row r="7" spans="1:9" s="486" customFormat="1" ht="33.75">
      <c r="A7" s="1239" t="s">
        <v>5042</v>
      </c>
      <c r="B7" s="1566"/>
      <c r="C7" s="1566"/>
      <c r="D7" s="1566"/>
      <c r="E7" s="1566"/>
      <c r="F7" s="1566"/>
      <c r="G7" s="1566"/>
      <c r="H7" s="1566"/>
      <c r="I7" s="1566"/>
    </row>
    <row r="8" spans="1:9" s="486" customFormat="1" ht="33.6" customHeight="1">
      <c r="A8" s="367"/>
      <c r="B8" s="1731" t="s">
        <v>174</v>
      </c>
      <c r="C8" s="1732"/>
      <c r="D8" s="1335" t="s">
        <v>5043</v>
      </c>
      <c r="E8" s="1335"/>
      <c r="F8" s="1335"/>
      <c r="G8" s="1611"/>
      <c r="H8" s="1336"/>
      <c r="I8" s="1336"/>
    </row>
    <row r="9" spans="1:9" s="486" customFormat="1" ht="33.6" customHeight="1">
      <c r="A9" s="83" t="s">
        <v>176</v>
      </c>
      <c r="B9" s="84" t="s">
        <v>177</v>
      </c>
      <c r="C9" s="236">
        <f>'Auxillary services (2)'!D639</f>
        <v>0.5</v>
      </c>
      <c r="D9" s="1733">
        <f>D647</f>
        <v>0.5</v>
      </c>
      <c r="E9" s="1734"/>
      <c r="F9" s="1734"/>
      <c r="G9" s="1735"/>
      <c r="H9" s="1736"/>
      <c r="I9" s="1736"/>
    </row>
    <row r="10" spans="1:9" s="486" customFormat="1" ht="33.6" customHeight="1">
      <c r="A10" s="83" t="s">
        <v>178</v>
      </c>
      <c r="B10" s="84" t="s">
        <v>179</v>
      </c>
      <c r="C10" s="236">
        <f>'Auxillary services (2)'!D640</f>
        <v>0.5</v>
      </c>
      <c r="D10" s="1734"/>
      <c r="E10" s="1734"/>
      <c r="F10" s="1734"/>
      <c r="G10" s="1735"/>
      <c r="H10" s="1736"/>
      <c r="I10" s="1736"/>
    </row>
    <row r="11" spans="1:9" s="486" customFormat="1" ht="33.6" customHeight="1">
      <c r="A11" s="83" t="s">
        <v>180</v>
      </c>
      <c r="B11" s="84" t="s">
        <v>181</v>
      </c>
      <c r="C11" s="236">
        <f>'Auxillary services (2)'!D641</f>
        <v>0.5</v>
      </c>
      <c r="D11" s="1734"/>
      <c r="E11" s="1734"/>
      <c r="F11" s="1734"/>
      <c r="G11" s="1735"/>
      <c r="H11" s="1736"/>
      <c r="I11" s="1736"/>
    </row>
    <row r="12" spans="1:9" s="486" customFormat="1" ht="33.6" customHeight="1">
      <c r="A12" s="83" t="s">
        <v>182</v>
      </c>
      <c r="B12" s="84" t="s">
        <v>183</v>
      </c>
      <c r="C12" s="236">
        <f>'Auxillary services (2)'!D642</f>
        <v>0.5</v>
      </c>
      <c r="D12" s="1734"/>
      <c r="E12" s="1734"/>
      <c r="F12" s="1734"/>
      <c r="G12" s="1735"/>
      <c r="H12" s="1736"/>
      <c r="I12" s="1736"/>
    </row>
    <row r="13" spans="1:9" s="486" customFormat="1" ht="33.6" customHeight="1">
      <c r="A13" s="83" t="s">
        <v>184</v>
      </c>
      <c r="B13" s="84" t="s">
        <v>185</v>
      </c>
      <c r="C13" s="236">
        <f>'Auxillary services (2)'!D643</f>
        <v>0.5</v>
      </c>
      <c r="D13" s="1734"/>
      <c r="E13" s="1734"/>
      <c r="F13" s="1734"/>
      <c r="G13" s="1735"/>
      <c r="H13" s="1736"/>
      <c r="I13" s="1736"/>
    </row>
    <row r="14" spans="1:9" s="486" customFormat="1" ht="33.6" customHeight="1">
      <c r="A14" s="83" t="s">
        <v>186</v>
      </c>
      <c r="B14" s="84" t="s">
        <v>146</v>
      </c>
      <c r="C14" s="236">
        <f>'Auxillary services (2)'!D644</f>
        <v>0.5</v>
      </c>
      <c r="D14" s="1734"/>
      <c r="E14" s="1734"/>
      <c r="F14" s="1734"/>
      <c r="G14" s="1735"/>
      <c r="H14" s="1736"/>
      <c r="I14" s="1736"/>
    </row>
    <row r="15" spans="1:9" s="486" customFormat="1" ht="57" customHeight="1">
      <c r="A15" s="83" t="s">
        <v>187</v>
      </c>
      <c r="B15" s="84" t="s">
        <v>1454</v>
      </c>
      <c r="C15" s="236">
        <f>'Auxillary services (2)'!D645</f>
        <v>0.5</v>
      </c>
      <c r="D15" s="1734"/>
      <c r="E15" s="1734"/>
      <c r="F15" s="1734"/>
      <c r="G15" s="1735"/>
      <c r="H15" s="1736"/>
      <c r="I15" s="1736"/>
    </row>
    <row r="16" spans="1:9" s="486" customFormat="1" ht="33.6" customHeight="1">
      <c r="A16" s="83" t="s">
        <v>189</v>
      </c>
      <c r="B16" s="84" t="s">
        <v>190</v>
      </c>
      <c r="C16" s="236">
        <f>'Auxillary services (2)'!D646</f>
        <v>0.5</v>
      </c>
      <c r="D16" s="1734"/>
      <c r="E16" s="1734"/>
      <c r="F16" s="1734"/>
      <c r="G16" s="1735"/>
      <c r="H16" s="1736"/>
      <c r="I16" s="1736"/>
    </row>
    <row r="17" spans="1:9" s="486" customFormat="1" ht="33.6" customHeight="1">
      <c r="A17" s="1357"/>
      <c r="B17" s="1358"/>
      <c r="C17" s="1358"/>
      <c r="D17" s="1358"/>
      <c r="E17" s="1358"/>
      <c r="F17" s="1358"/>
      <c r="G17" s="1358"/>
      <c r="H17" s="1359"/>
      <c r="I17" s="1360"/>
    </row>
    <row r="18" spans="1:9" s="486" customFormat="1" ht="33.6" customHeight="1">
      <c r="A18" s="590"/>
      <c r="B18" s="1510" t="s">
        <v>191</v>
      </c>
      <c r="C18" s="1510"/>
      <c r="D18" s="1510"/>
      <c r="E18" s="1510"/>
      <c r="F18" s="1510"/>
      <c r="G18" s="1510"/>
      <c r="H18" s="1511"/>
      <c r="I18" s="1511"/>
    </row>
    <row r="19" spans="1:9" s="486" customFormat="1" ht="33.6" customHeight="1">
      <c r="A19" s="6">
        <v>1</v>
      </c>
      <c r="B19" s="1259"/>
      <c r="C19" s="1259"/>
      <c r="D19" s="1259"/>
      <c r="E19" s="1259"/>
      <c r="F19" s="1259"/>
      <c r="G19" s="1259"/>
      <c r="H19" s="1515"/>
      <c r="I19" s="1515"/>
    </row>
    <row r="20" spans="1:9" s="486" customFormat="1" ht="33.6" customHeight="1">
      <c r="A20" s="6">
        <v>2</v>
      </c>
      <c r="B20" s="1259"/>
      <c r="C20" s="1259"/>
      <c r="D20" s="1259"/>
      <c r="E20" s="1259"/>
      <c r="F20" s="1259"/>
      <c r="G20" s="1259"/>
      <c r="H20" s="1515"/>
      <c r="I20" s="1515"/>
    </row>
    <row r="21" spans="1:9" s="486" customFormat="1" ht="33.6" customHeight="1">
      <c r="A21" s="6">
        <v>3</v>
      </c>
      <c r="B21" s="1259"/>
      <c r="C21" s="1259"/>
      <c r="D21" s="1259"/>
      <c r="E21" s="1259"/>
      <c r="F21" s="1259"/>
      <c r="G21" s="1259"/>
      <c r="H21" s="1515"/>
      <c r="I21" s="1515"/>
    </row>
    <row r="22" spans="1:9" s="486" customFormat="1" ht="33.6" customHeight="1">
      <c r="A22" s="6">
        <v>4</v>
      </c>
      <c r="B22" s="1259"/>
      <c r="C22" s="1259"/>
      <c r="D22" s="1259"/>
      <c r="E22" s="1259"/>
      <c r="F22" s="1259"/>
      <c r="G22" s="1259"/>
      <c r="H22" s="1515"/>
      <c r="I22" s="1515"/>
    </row>
    <row r="23" spans="1:9" s="486" customFormat="1" ht="33.6" customHeight="1">
      <c r="A23" s="6">
        <v>5</v>
      </c>
      <c r="B23" s="1259"/>
      <c r="C23" s="1259"/>
      <c r="D23" s="1259"/>
      <c r="E23" s="1259"/>
      <c r="F23" s="1259"/>
      <c r="G23" s="1259"/>
      <c r="H23" s="1515"/>
      <c r="I23" s="1515"/>
    </row>
    <row r="24" spans="1:9" s="486" customFormat="1" ht="33.6" customHeight="1">
      <c r="A24" s="590"/>
      <c r="B24" s="1353" t="s">
        <v>192</v>
      </c>
      <c r="C24" s="1354"/>
      <c r="D24" s="1354"/>
      <c r="E24" s="1354"/>
      <c r="F24" s="1354"/>
      <c r="G24" s="1354"/>
      <c r="H24" s="1355"/>
      <c r="I24" s="1356"/>
    </row>
    <row r="25" spans="1:9" s="486" customFormat="1" ht="33.6" customHeight="1">
      <c r="A25" s="6">
        <v>1</v>
      </c>
      <c r="B25" s="1259"/>
      <c r="C25" s="1259"/>
      <c r="D25" s="1259"/>
      <c r="E25" s="1259"/>
      <c r="F25" s="1259"/>
      <c r="G25" s="1259"/>
      <c r="H25" s="1515"/>
      <c r="I25" s="1515"/>
    </row>
    <row r="26" spans="1:9" s="486" customFormat="1" ht="33.6" customHeight="1">
      <c r="A26" s="6">
        <v>2</v>
      </c>
      <c r="B26" s="1259"/>
      <c r="C26" s="1259"/>
      <c r="D26" s="1259"/>
      <c r="E26" s="1259"/>
      <c r="F26" s="1259"/>
      <c r="G26" s="1259"/>
      <c r="H26" s="1515"/>
      <c r="I26" s="1515"/>
    </row>
    <row r="27" spans="1:9" s="486" customFormat="1" ht="33.6" customHeight="1">
      <c r="A27" s="6">
        <v>3</v>
      </c>
      <c r="B27" s="1259"/>
      <c r="C27" s="1259"/>
      <c r="D27" s="1259"/>
      <c r="E27" s="1259"/>
      <c r="F27" s="1259"/>
      <c r="G27" s="1259"/>
      <c r="H27" s="1515"/>
      <c r="I27" s="1515"/>
    </row>
    <row r="28" spans="1:9" s="486" customFormat="1" ht="33.6" customHeight="1">
      <c r="A28" s="6">
        <v>4</v>
      </c>
      <c r="B28" s="1261"/>
      <c r="C28" s="1350"/>
      <c r="D28" s="1350"/>
      <c r="E28" s="1350"/>
      <c r="F28" s="1350"/>
      <c r="G28" s="1350"/>
      <c r="H28" s="1351"/>
      <c r="I28" s="1352"/>
    </row>
    <row r="29" spans="1:9" s="486" customFormat="1" ht="33.6" customHeight="1">
      <c r="A29" s="6">
        <v>5</v>
      </c>
      <c r="B29" s="1261"/>
      <c r="C29" s="1350"/>
      <c r="D29" s="1350"/>
      <c r="E29" s="1350"/>
      <c r="F29" s="1350"/>
      <c r="G29" s="1350"/>
      <c r="H29" s="1351"/>
      <c r="I29" s="1352"/>
    </row>
    <row r="30" spans="1:9" s="486" customFormat="1" ht="33.6" customHeight="1">
      <c r="A30" s="590"/>
      <c r="B30" s="1510" t="s">
        <v>193</v>
      </c>
      <c r="C30" s="1510"/>
      <c r="D30" s="1510"/>
      <c r="E30" s="1510"/>
      <c r="F30" s="1510"/>
      <c r="G30" s="1510"/>
      <c r="H30" s="1511"/>
      <c r="I30" s="1511"/>
    </row>
    <row r="31" spans="1:9" s="486" customFormat="1" ht="33.6" customHeight="1">
      <c r="A31" s="6">
        <v>1</v>
      </c>
      <c r="B31" s="1259"/>
      <c r="C31" s="1259"/>
      <c r="D31" s="1259"/>
      <c r="E31" s="1259"/>
      <c r="F31" s="1259"/>
      <c r="G31" s="1259"/>
      <c r="H31" s="1515"/>
      <c r="I31" s="1515"/>
    </row>
    <row r="32" spans="1:9" s="486" customFormat="1" ht="33.6" customHeight="1">
      <c r="A32" s="6">
        <v>2</v>
      </c>
      <c r="B32" s="1259"/>
      <c r="C32" s="1259"/>
      <c r="D32" s="1259"/>
      <c r="E32" s="1259"/>
      <c r="F32" s="1259"/>
      <c r="G32" s="1259"/>
      <c r="H32" s="1515"/>
      <c r="I32" s="1515"/>
    </row>
    <row r="33" spans="1:10" ht="33.6" customHeight="1">
      <c r="A33" s="6">
        <v>3</v>
      </c>
      <c r="B33" s="1259"/>
      <c r="C33" s="1259"/>
      <c r="D33" s="1259"/>
      <c r="E33" s="1259"/>
      <c r="F33" s="1259"/>
      <c r="G33" s="1259"/>
      <c r="H33" s="1515"/>
      <c r="I33" s="1515"/>
    </row>
    <row r="34" spans="1:10" ht="33.6" customHeight="1">
      <c r="A34" s="6">
        <v>4</v>
      </c>
      <c r="B34" s="1259"/>
      <c r="C34" s="1259"/>
      <c r="D34" s="1259"/>
      <c r="E34" s="1259"/>
      <c r="F34" s="1259"/>
      <c r="G34" s="1259"/>
      <c r="H34" s="1515"/>
      <c r="I34" s="1515"/>
    </row>
    <row r="35" spans="1:10" ht="33.6" customHeight="1">
      <c r="A35" s="6">
        <v>5</v>
      </c>
      <c r="B35" s="1261"/>
      <c r="C35" s="1350"/>
      <c r="D35" s="1350"/>
      <c r="E35" s="1350"/>
      <c r="F35" s="1350"/>
      <c r="G35" s="1350"/>
      <c r="H35" s="1351"/>
      <c r="I35" s="1352"/>
    </row>
    <row r="36" spans="1:10" ht="33.6" customHeight="1">
      <c r="A36" s="590"/>
      <c r="B36" s="1282" t="s">
        <v>194</v>
      </c>
      <c r="C36" s="1361"/>
      <c r="D36" s="1361"/>
      <c r="E36" s="1361"/>
      <c r="F36" s="1361"/>
      <c r="G36" s="1361"/>
      <c r="H36" s="1362"/>
      <c r="I36" s="1363"/>
    </row>
    <row r="37" spans="1:10" ht="33.6" customHeight="1">
      <c r="A37" s="590"/>
      <c r="B37" s="1417" t="s">
        <v>195</v>
      </c>
      <c r="C37" s="1417"/>
      <c r="D37" s="1417"/>
      <c r="E37" s="1417"/>
      <c r="F37" s="1417"/>
      <c r="G37" s="1417"/>
      <c r="H37" s="1516"/>
      <c r="I37" s="1516"/>
    </row>
    <row r="38" spans="1:10" ht="33.6" customHeight="1">
      <c r="A38" s="1517"/>
      <c r="B38" s="1518"/>
      <c r="C38" s="1518"/>
      <c r="D38" s="1518"/>
      <c r="E38" s="1518"/>
      <c r="F38" s="1518"/>
      <c r="G38" s="1518"/>
      <c r="H38" s="1518"/>
      <c r="I38" s="1577"/>
    </row>
    <row r="39" spans="1:10" ht="22.5" customHeight="1">
      <c r="A39" s="1525"/>
      <c r="B39" s="1526"/>
      <c r="C39" s="1526"/>
      <c r="D39" s="1526"/>
      <c r="E39" s="1526"/>
      <c r="F39" s="1526"/>
      <c r="G39" s="1526"/>
      <c r="H39" s="1526"/>
      <c r="I39" s="1578"/>
    </row>
    <row r="40" spans="1:10" ht="27" customHeight="1">
      <c r="A40" s="1369" t="s">
        <v>5041</v>
      </c>
      <c r="B40" s="1370"/>
      <c r="C40" s="1370"/>
      <c r="D40" s="1370"/>
      <c r="E40" s="1370"/>
      <c r="F40" s="1370"/>
      <c r="G40" s="1370"/>
      <c r="H40" s="1370"/>
      <c r="I40" s="1371"/>
    </row>
    <row r="41" spans="1:10" ht="47.25">
      <c r="A41" s="368" t="s">
        <v>2313</v>
      </c>
      <c r="B41" s="182" t="s">
        <v>2770</v>
      </c>
      <c r="C41" s="183" t="s">
        <v>1457</v>
      </c>
      <c r="D41" s="8" t="s">
        <v>200</v>
      </c>
      <c r="E41" s="184" t="s">
        <v>4187</v>
      </c>
      <c r="F41" s="237" t="s">
        <v>3707</v>
      </c>
      <c r="G41" s="183" t="s">
        <v>203</v>
      </c>
    </row>
    <row r="42" spans="1:10" ht="18.75">
      <c r="A42" s="80"/>
      <c r="B42" s="1584" t="s">
        <v>204</v>
      </c>
      <c r="C42" s="1584"/>
      <c r="D42" s="1584"/>
      <c r="E42" s="1584"/>
      <c r="F42" s="1584"/>
      <c r="G42" s="1585"/>
      <c r="H42" s="22">
        <f>H85+H43+H62+H68+H72+H94</f>
        <v>6</v>
      </c>
      <c r="I42" s="22">
        <f>I85+I43+I62+I68+I72+I94</f>
        <v>12</v>
      </c>
    </row>
    <row r="43" spans="1:10" ht="40.35" hidden="1" customHeight="1">
      <c r="A43" s="102" t="s">
        <v>1458</v>
      </c>
      <c r="B43" s="1366" t="s">
        <v>142</v>
      </c>
      <c r="C43" s="1458"/>
      <c r="D43" s="1458"/>
      <c r="E43" s="1458"/>
      <c r="F43" s="1458"/>
      <c r="G43" s="1459"/>
      <c r="H43" s="81">
        <f>SUM(D44:D61)</f>
        <v>0</v>
      </c>
      <c r="I43" s="81">
        <f>COUNT(D44:D61)*2</f>
        <v>0</v>
      </c>
      <c r="J43" s="4"/>
    </row>
    <row r="44" spans="1:10" ht="31.5" hidden="1">
      <c r="A44" s="20" t="s">
        <v>1460</v>
      </c>
      <c r="B44" s="12" t="s">
        <v>206</v>
      </c>
      <c r="C44" s="19"/>
      <c r="D44" s="438"/>
      <c r="E44" s="21"/>
      <c r="F44" s="19"/>
      <c r="G44" s="19"/>
      <c r="H44" s="81"/>
      <c r="I44" s="81"/>
      <c r="J44" s="4"/>
    </row>
    <row r="45" spans="1:10" ht="31.5" hidden="1">
      <c r="A45" s="20" t="s">
        <v>1461</v>
      </c>
      <c r="B45" s="12" t="s">
        <v>211</v>
      </c>
      <c r="C45" s="19"/>
      <c r="D45" s="438"/>
      <c r="E45" s="21"/>
      <c r="F45" s="19"/>
      <c r="G45" s="19"/>
      <c r="H45" s="81"/>
      <c r="I45" s="81"/>
      <c r="J45" s="4"/>
    </row>
    <row r="46" spans="1:10" ht="31.5" hidden="1">
      <c r="A46" s="20" t="s">
        <v>1462</v>
      </c>
      <c r="B46" s="12" t="s">
        <v>215</v>
      </c>
      <c r="C46" s="19"/>
      <c r="D46" s="438"/>
      <c r="E46" s="21"/>
      <c r="F46" s="19"/>
      <c r="G46" s="19"/>
      <c r="H46" s="81"/>
      <c r="I46" s="81"/>
      <c r="J46" s="4"/>
    </row>
    <row r="47" spans="1:10" ht="15.75" hidden="1">
      <c r="A47" s="20" t="s">
        <v>1463</v>
      </c>
      <c r="B47" s="12" t="s">
        <v>1464</v>
      </c>
      <c r="C47" s="19"/>
      <c r="D47" s="438"/>
      <c r="E47" s="21"/>
      <c r="F47" s="19"/>
      <c r="G47" s="19"/>
      <c r="H47" s="81"/>
      <c r="I47" s="81"/>
      <c r="J47" s="4"/>
    </row>
    <row r="48" spans="1:10" ht="15.75" hidden="1">
      <c r="A48" s="20" t="s">
        <v>1465</v>
      </c>
      <c r="B48" s="12" t="s">
        <v>223</v>
      </c>
      <c r="C48" s="19"/>
      <c r="D48" s="438"/>
      <c r="E48" s="21"/>
      <c r="F48" s="19"/>
      <c r="G48" s="19"/>
      <c r="H48" s="81"/>
      <c r="I48" s="81"/>
      <c r="J48" s="4"/>
    </row>
    <row r="49" spans="1:9" s="4" customFormat="1" ht="15.75" hidden="1">
      <c r="A49" s="20" t="s">
        <v>1466</v>
      </c>
      <c r="B49" s="12" t="s">
        <v>227</v>
      </c>
      <c r="C49" s="19"/>
      <c r="D49" s="438"/>
      <c r="E49" s="21"/>
      <c r="F49" s="19"/>
      <c r="G49" s="19"/>
      <c r="H49" s="81"/>
      <c r="I49" s="81"/>
    </row>
    <row r="50" spans="1:9" s="4" customFormat="1" ht="15.75" hidden="1">
      <c r="A50" s="20" t="s">
        <v>1467</v>
      </c>
      <c r="B50" s="12" t="s">
        <v>231</v>
      </c>
      <c r="C50" s="19"/>
      <c r="D50" s="438"/>
      <c r="E50" s="21"/>
      <c r="F50" s="19"/>
      <c r="G50" s="19"/>
      <c r="H50" s="81"/>
      <c r="I50" s="81"/>
    </row>
    <row r="51" spans="1:9" s="4" customFormat="1" ht="15.75" hidden="1">
      <c r="A51" s="20" t="s">
        <v>234</v>
      </c>
      <c r="B51" s="12" t="s">
        <v>235</v>
      </c>
      <c r="C51" s="19"/>
      <c r="D51" s="438"/>
      <c r="E51" s="21"/>
      <c r="F51" s="19"/>
      <c r="G51" s="19"/>
      <c r="H51" s="81"/>
      <c r="I51" s="81"/>
    </row>
    <row r="52" spans="1:9" s="4" customFormat="1" ht="15.75" hidden="1">
      <c r="A52" s="20" t="s">
        <v>1468</v>
      </c>
      <c r="B52" s="12" t="s">
        <v>237</v>
      </c>
      <c r="C52" s="19"/>
      <c r="D52" s="438"/>
      <c r="E52" s="21"/>
      <c r="F52" s="19"/>
      <c r="G52" s="19"/>
      <c r="H52" s="81"/>
      <c r="I52" s="81"/>
    </row>
    <row r="53" spans="1:9" s="4" customFormat="1" ht="31.5" hidden="1">
      <c r="A53" s="20" t="s">
        <v>240</v>
      </c>
      <c r="B53" s="12" t="s">
        <v>241</v>
      </c>
      <c r="C53" s="19"/>
      <c r="D53" s="438"/>
      <c r="E53" s="21"/>
      <c r="F53" s="19"/>
      <c r="G53" s="19"/>
      <c r="H53" s="81"/>
      <c r="I53" s="81"/>
    </row>
    <row r="54" spans="1:9" s="4" customFormat="1" ht="15.75" hidden="1">
      <c r="A54" s="20" t="s">
        <v>242</v>
      </c>
      <c r="B54" s="12" t="s">
        <v>243</v>
      </c>
      <c r="C54" s="19"/>
      <c r="D54" s="438"/>
      <c r="E54" s="21"/>
      <c r="F54" s="19"/>
      <c r="G54" s="19"/>
      <c r="H54" s="81"/>
      <c r="I54" s="81"/>
    </row>
    <row r="55" spans="1:9" s="4" customFormat="1" ht="15.75" hidden="1">
      <c r="A55" s="20" t="s">
        <v>244</v>
      </c>
      <c r="B55" s="12" t="s">
        <v>245</v>
      </c>
      <c r="C55" s="19"/>
      <c r="D55" s="438"/>
      <c r="E55" s="21"/>
      <c r="F55" s="19"/>
      <c r="G55" s="19"/>
      <c r="H55" s="81"/>
      <c r="I55" s="81"/>
    </row>
    <row r="56" spans="1:9" s="4" customFormat="1" ht="31.5" hidden="1">
      <c r="A56" s="20" t="s">
        <v>1469</v>
      </c>
      <c r="B56" s="12" t="s">
        <v>247</v>
      </c>
      <c r="C56" s="19"/>
      <c r="D56" s="438"/>
      <c r="E56" s="21"/>
      <c r="F56" s="19"/>
      <c r="G56" s="19"/>
      <c r="H56" s="81"/>
      <c r="I56" s="81"/>
    </row>
    <row r="57" spans="1:9" s="4" customFormat="1" ht="31.5" hidden="1">
      <c r="A57" s="20" t="s">
        <v>1470</v>
      </c>
      <c r="B57" s="12" t="s">
        <v>253</v>
      </c>
      <c r="C57" s="23"/>
      <c r="D57" s="438"/>
      <c r="E57" s="21"/>
      <c r="F57" s="19"/>
      <c r="G57" s="19"/>
      <c r="H57" s="81"/>
      <c r="I57" s="81"/>
    </row>
    <row r="58" spans="1:9" s="4" customFormat="1" ht="30" hidden="1" customHeight="1">
      <c r="A58" s="20" t="s">
        <v>256</v>
      </c>
      <c r="B58" s="12" t="s">
        <v>257</v>
      </c>
      <c r="C58" s="19"/>
      <c r="D58" s="438"/>
      <c r="E58" s="21"/>
      <c r="F58" s="19"/>
      <c r="G58" s="19"/>
      <c r="H58" s="81"/>
      <c r="I58" s="81"/>
    </row>
    <row r="59" spans="1:9" s="4" customFormat="1" ht="31.5" hidden="1">
      <c r="A59" s="20" t="s">
        <v>1473</v>
      </c>
      <c r="B59" s="12" t="s">
        <v>259</v>
      </c>
      <c r="C59" s="19"/>
      <c r="D59" s="438"/>
      <c r="E59" s="21"/>
      <c r="F59" s="19"/>
      <c r="G59" s="19"/>
      <c r="H59" s="81"/>
      <c r="I59" s="81"/>
    </row>
    <row r="60" spans="1:9" s="4" customFormat="1" ht="15.75" hidden="1">
      <c r="A60" s="20" t="s">
        <v>262</v>
      </c>
      <c r="B60" s="12" t="s">
        <v>263</v>
      </c>
      <c r="C60" s="19"/>
      <c r="D60" s="438"/>
      <c r="E60" s="21"/>
      <c r="F60" s="19"/>
      <c r="G60" s="19"/>
      <c r="H60" s="81"/>
      <c r="I60" s="81"/>
    </row>
    <row r="61" spans="1:9" s="4" customFormat="1" ht="31.5" hidden="1">
      <c r="A61" s="20" t="s">
        <v>264</v>
      </c>
      <c r="B61" s="12" t="s">
        <v>265</v>
      </c>
      <c r="C61" s="19"/>
      <c r="D61" s="438"/>
      <c r="E61" s="21"/>
      <c r="F61" s="19"/>
      <c r="G61" s="19"/>
      <c r="H61" s="81"/>
      <c r="I61" s="81"/>
    </row>
    <row r="62" spans="1:9" s="4" customFormat="1" ht="40.35" hidden="1" customHeight="1">
      <c r="A62" s="102" t="s">
        <v>141</v>
      </c>
      <c r="B62" s="1366" t="s">
        <v>140</v>
      </c>
      <c r="C62" s="1458"/>
      <c r="D62" s="1458"/>
      <c r="E62" s="1458"/>
      <c r="F62" s="1458"/>
      <c r="G62" s="1459"/>
      <c r="H62" s="81">
        <f>SUM(D63:D67)</f>
        <v>0</v>
      </c>
      <c r="I62" s="81">
        <f>COUNT(D63:D67)*2</f>
        <v>0</v>
      </c>
    </row>
    <row r="63" spans="1:9" s="4" customFormat="1" ht="31.5" hidden="1">
      <c r="A63" s="20" t="s">
        <v>266</v>
      </c>
      <c r="B63" s="92" t="s">
        <v>267</v>
      </c>
      <c r="C63" s="19"/>
      <c r="D63" s="438"/>
      <c r="E63" s="21"/>
      <c r="F63" s="19"/>
      <c r="G63" s="19"/>
      <c r="H63" s="81"/>
      <c r="I63" s="81"/>
    </row>
    <row r="64" spans="1:9" s="4" customFormat="1" ht="31.5" hidden="1">
      <c r="A64" s="20" t="s">
        <v>268</v>
      </c>
      <c r="B64" s="92" t="s">
        <v>269</v>
      </c>
      <c r="C64" s="19"/>
      <c r="D64" s="438"/>
      <c r="E64" s="21"/>
      <c r="F64" s="19"/>
      <c r="G64" s="19"/>
      <c r="H64" s="81"/>
      <c r="I64" s="81"/>
    </row>
    <row r="65" spans="1:9" s="4" customFormat="1" ht="31.5" hidden="1">
      <c r="A65" s="20" t="s">
        <v>272</v>
      </c>
      <c r="B65" s="92" t="s">
        <v>273</v>
      </c>
      <c r="C65" s="19"/>
      <c r="D65" s="438"/>
      <c r="E65" s="21"/>
      <c r="F65" s="19"/>
      <c r="G65" s="19"/>
      <c r="H65" s="81"/>
      <c r="I65" s="81"/>
    </row>
    <row r="66" spans="1:9" s="4" customFormat="1" ht="15.75" hidden="1">
      <c r="A66" s="20" t="s">
        <v>274</v>
      </c>
      <c r="B66" s="92" t="s">
        <v>275</v>
      </c>
      <c r="C66" s="19"/>
      <c r="D66" s="438"/>
      <c r="E66" s="21"/>
      <c r="F66" s="19"/>
      <c r="G66" s="19"/>
      <c r="H66" s="81"/>
      <c r="I66" s="81"/>
    </row>
    <row r="67" spans="1:9" s="4" customFormat="1" ht="31.5" hidden="1">
      <c r="A67" s="20" t="s">
        <v>277</v>
      </c>
      <c r="B67" s="92" t="s">
        <v>278</v>
      </c>
      <c r="C67" s="19"/>
      <c r="D67" s="438"/>
      <c r="E67" s="21"/>
      <c r="F67" s="19"/>
      <c r="G67" s="19"/>
      <c r="H67" s="81"/>
      <c r="I67" s="81"/>
    </row>
    <row r="68" spans="1:9" s="4" customFormat="1" ht="40.35" hidden="1" customHeight="1">
      <c r="A68" s="102" t="s">
        <v>279</v>
      </c>
      <c r="B68" s="1366" t="s">
        <v>138</v>
      </c>
      <c r="C68" s="1458"/>
      <c r="D68" s="1458"/>
      <c r="E68" s="1458"/>
      <c r="F68" s="1458"/>
      <c r="G68" s="1459"/>
      <c r="H68" s="81">
        <f>SUM(D69:D71)</f>
        <v>0</v>
      </c>
      <c r="I68" s="81">
        <f>COUNT(D69:D71)*2</f>
        <v>0</v>
      </c>
    </row>
    <row r="69" spans="1:9" s="4" customFormat="1" ht="15.75" hidden="1">
      <c r="A69" s="20" t="s">
        <v>1494</v>
      </c>
      <c r="B69" s="92" t="s">
        <v>281</v>
      </c>
      <c r="C69" s="19"/>
      <c r="D69" s="438"/>
      <c r="E69" s="21"/>
      <c r="F69" s="19"/>
      <c r="G69" s="19"/>
      <c r="H69" s="81"/>
      <c r="I69" s="81"/>
    </row>
    <row r="70" spans="1:9" s="4" customFormat="1" ht="15.75" hidden="1">
      <c r="A70" s="20" t="s">
        <v>1495</v>
      </c>
      <c r="B70" s="92" t="s">
        <v>286</v>
      </c>
      <c r="C70" s="19"/>
      <c r="D70" s="438"/>
      <c r="E70" s="21"/>
      <c r="F70" s="19"/>
      <c r="G70" s="19"/>
      <c r="H70" s="81"/>
      <c r="I70" s="81"/>
    </row>
    <row r="71" spans="1:9" s="4" customFormat="1" ht="31.5" hidden="1">
      <c r="A71" s="20" t="s">
        <v>1498</v>
      </c>
      <c r="B71" s="92" t="s">
        <v>290</v>
      </c>
      <c r="C71" s="19"/>
      <c r="D71" s="438"/>
      <c r="E71" s="21"/>
      <c r="F71" s="19"/>
      <c r="G71" s="19"/>
      <c r="H71" s="81"/>
      <c r="I71" s="81"/>
    </row>
    <row r="72" spans="1:9" s="4" customFormat="1" ht="40.35" hidden="1" customHeight="1">
      <c r="A72" s="102" t="s">
        <v>137</v>
      </c>
      <c r="B72" s="1366" t="s">
        <v>136</v>
      </c>
      <c r="C72" s="1458"/>
      <c r="D72" s="1458"/>
      <c r="E72" s="1458"/>
      <c r="F72" s="1458"/>
      <c r="G72" s="1459"/>
      <c r="H72" s="81">
        <f>SUM(D73:D84)</f>
        <v>0</v>
      </c>
      <c r="I72" s="81">
        <f>COUNT(D73:D84)*2</f>
        <v>0</v>
      </c>
    </row>
    <row r="73" spans="1:9" s="4" customFormat="1" ht="47.25" hidden="1">
      <c r="A73" s="20" t="s">
        <v>292</v>
      </c>
      <c r="B73" s="12" t="s">
        <v>293</v>
      </c>
      <c r="C73" s="19"/>
      <c r="D73" s="438"/>
      <c r="E73" s="21"/>
      <c r="F73" s="19"/>
      <c r="G73" s="19"/>
      <c r="H73" s="81"/>
      <c r="I73" s="81"/>
    </row>
    <row r="74" spans="1:9" s="4" customFormat="1" ht="47.25" hidden="1">
      <c r="A74" s="20" t="s">
        <v>294</v>
      </c>
      <c r="B74" s="12" t="s">
        <v>295</v>
      </c>
      <c r="C74" s="19"/>
      <c r="D74" s="438"/>
      <c r="E74" s="21"/>
      <c r="F74" s="19"/>
      <c r="G74" s="19"/>
      <c r="H74" s="81"/>
      <c r="I74" s="81"/>
    </row>
    <row r="75" spans="1:9" s="4" customFormat="1" ht="47.25" hidden="1">
      <c r="A75" s="20" t="s">
        <v>296</v>
      </c>
      <c r="B75" s="12" t="s">
        <v>297</v>
      </c>
      <c r="C75" s="19"/>
      <c r="D75" s="438"/>
      <c r="E75" s="21"/>
      <c r="F75" s="19"/>
      <c r="G75" s="19"/>
      <c r="H75" s="81"/>
      <c r="I75" s="81"/>
    </row>
    <row r="76" spans="1:9" s="4" customFormat="1" ht="31.5" hidden="1">
      <c r="A76" s="20" t="s">
        <v>298</v>
      </c>
      <c r="B76" s="12" t="s">
        <v>299</v>
      </c>
      <c r="C76" s="19"/>
      <c r="D76" s="438"/>
      <c r="E76" s="21"/>
      <c r="F76" s="19"/>
      <c r="G76" s="19"/>
      <c r="H76" s="81"/>
      <c r="I76" s="81"/>
    </row>
    <row r="77" spans="1:9" s="4" customFormat="1" ht="47.25" hidden="1">
      <c r="A77" s="20" t="s">
        <v>300</v>
      </c>
      <c r="B77" s="12" t="s">
        <v>2810</v>
      </c>
      <c r="C77" s="19"/>
      <c r="D77" s="438"/>
      <c r="E77" s="21"/>
      <c r="F77" s="19"/>
      <c r="G77" s="19"/>
      <c r="H77" s="81"/>
      <c r="I77" s="81"/>
    </row>
    <row r="78" spans="1:9" s="4" customFormat="1" ht="31.5" hidden="1">
      <c r="A78" s="20" t="s">
        <v>302</v>
      </c>
      <c r="B78" s="12" t="s">
        <v>303</v>
      </c>
      <c r="C78" s="19"/>
      <c r="D78" s="438"/>
      <c r="E78" s="21"/>
      <c r="F78" s="19"/>
      <c r="G78" s="19"/>
      <c r="H78" s="81"/>
      <c r="I78" s="81"/>
    </row>
    <row r="79" spans="1:9" s="4" customFormat="1" ht="47.25" hidden="1">
      <c r="A79" s="20" t="s">
        <v>304</v>
      </c>
      <c r="B79" s="12" t="s">
        <v>305</v>
      </c>
      <c r="C79" s="19"/>
      <c r="D79" s="438"/>
      <c r="E79" s="21"/>
      <c r="F79" s="19"/>
      <c r="G79" s="19"/>
      <c r="H79" s="81"/>
      <c r="I79" s="81"/>
    </row>
    <row r="80" spans="1:9" s="4" customFormat="1" ht="63" hidden="1">
      <c r="A80" s="20" t="s">
        <v>306</v>
      </c>
      <c r="B80" s="12" t="s">
        <v>307</v>
      </c>
      <c r="C80" s="19"/>
      <c r="D80" s="438"/>
      <c r="E80" s="21"/>
      <c r="F80" s="19"/>
      <c r="G80" s="19"/>
      <c r="H80" s="81"/>
      <c r="I80" s="81"/>
    </row>
    <row r="81" spans="1:37" ht="47.25" hidden="1">
      <c r="A81" s="20" t="s">
        <v>308</v>
      </c>
      <c r="B81" s="12" t="s">
        <v>309</v>
      </c>
      <c r="C81" s="19"/>
      <c r="D81" s="438"/>
      <c r="E81" s="21"/>
      <c r="F81" s="19"/>
      <c r="G81" s="19"/>
      <c r="H81" s="81"/>
      <c r="I81" s="81"/>
      <c r="J81" s="4"/>
    </row>
    <row r="82" spans="1:37" ht="31.5" hidden="1">
      <c r="A82" s="20" t="s">
        <v>310</v>
      </c>
      <c r="B82" s="12" t="s">
        <v>311</v>
      </c>
      <c r="C82" s="19"/>
      <c r="D82" s="438"/>
      <c r="E82" s="21"/>
      <c r="F82" s="19"/>
      <c r="G82" s="19"/>
      <c r="H82" s="81"/>
      <c r="I82" s="81"/>
      <c r="J82" s="4"/>
    </row>
    <row r="83" spans="1:37" ht="30" hidden="1">
      <c r="A83" s="20" t="s">
        <v>312</v>
      </c>
      <c r="B83" s="16" t="s">
        <v>313</v>
      </c>
      <c r="C83" s="19"/>
      <c r="D83" s="438"/>
      <c r="E83" s="21"/>
      <c r="F83" s="19"/>
      <c r="G83" s="19"/>
      <c r="H83" s="81"/>
      <c r="I83" s="81"/>
      <c r="J83" s="4"/>
    </row>
    <row r="84" spans="1:37" ht="30" hidden="1">
      <c r="A84" s="350" t="s">
        <v>3061</v>
      </c>
      <c r="B84" s="16" t="s">
        <v>6056</v>
      </c>
      <c r="C84" s="23"/>
      <c r="D84" s="43"/>
      <c r="E84" s="21"/>
      <c r="F84" s="19"/>
      <c r="G84" s="388"/>
      <c r="H84" s="81"/>
      <c r="I84" s="81"/>
      <c r="J84" s="4"/>
    </row>
    <row r="85" spans="1:37" ht="40.35" customHeight="1">
      <c r="A85" s="1011" t="s">
        <v>1501</v>
      </c>
      <c r="B85" s="1366" t="s">
        <v>134</v>
      </c>
      <c r="C85" s="1458"/>
      <c r="D85" s="1458"/>
      <c r="E85" s="1458"/>
      <c r="F85" s="1458"/>
      <c r="G85" s="1459"/>
      <c r="H85" s="22">
        <f>SUM(D86:D93)</f>
        <v>6</v>
      </c>
      <c r="I85" s="22">
        <f>COUNT(D86:D93)*2</f>
        <v>12</v>
      </c>
    </row>
    <row r="86" spans="1:37" ht="30">
      <c r="A86" s="11" t="s">
        <v>314</v>
      </c>
      <c r="B86" s="12" t="s">
        <v>315</v>
      </c>
      <c r="C86" s="41" t="s">
        <v>5044</v>
      </c>
      <c r="D86" s="477">
        <v>1</v>
      </c>
      <c r="E86" s="15" t="s">
        <v>271</v>
      </c>
      <c r="F86" s="41" t="s">
        <v>5045</v>
      </c>
      <c r="G86" s="131"/>
    </row>
    <row r="87" spans="1:37" ht="30">
      <c r="A87" s="11" t="s">
        <v>316</v>
      </c>
      <c r="B87" s="12" t="s">
        <v>317</v>
      </c>
      <c r="C87" s="41" t="s">
        <v>5046</v>
      </c>
      <c r="D87" s="477">
        <v>1</v>
      </c>
      <c r="E87" s="15" t="s">
        <v>271</v>
      </c>
      <c r="F87" s="41" t="s">
        <v>5047</v>
      </c>
      <c r="G87" s="131"/>
    </row>
    <row r="88" spans="1:37" ht="15.75">
      <c r="A88" s="11" t="s">
        <v>1503</v>
      </c>
      <c r="B88" s="12" t="s">
        <v>319</v>
      </c>
      <c r="C88" s="41" t="s">
        <v>5048</v>
      </c>
      <c r="D88" s="477">
        <v>1</v>
      </c>
      <c r="E88" s="15" t="s">
        <v>271</v>
      </c>
      <c r="F88" s="584"/>
      <c r="G88" s="131"/>
    </row>
    <row r="89" spans="1:37" ht="15.75">
      <c r="A89" s="11" t="s">
        <v>321</v>
      </c>
      <c r="B89" s="12" t="s">
        <v>322</v>
      </c>
      <c r="C89" s="41" t="s">
        <v>5049</v>
      </c>
      <c r="D89" s="477">
        <v>1</v>
      </c>
      <c r="E89" s="15" t="s">
        <v>271</v>
      </c>
      <c r="F89" s="584"/>
      <c r="G89" s="131"/>
    </row>
    <row r="90" spans="1:37" s="850" customFormat="1" ht="30" hidden="1">
      <c r="A90" s="576"/>
      <c r="B90" s="12"/>
      <c r="C90" s="41" t="s">
        <v>5050</v>
      </c>
      <c r="D90" s="477"/>
      <c r="E90" s="15" t="s">
        <v>271</v>
      </c>
      <c r="F90" s="41" t="s">
        <v>5051</v>
      </c>
      <c r="G90" s="131"/>
      <c r="H90" s="849"/>
      <c r="I90" s="849"/>
      <c r="J90" s="486"/>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row>
    <row r="91" spans="1:37" ht="30">
      <c r="A91" s="11" t="s">
        <v>323</v>
      </c>
      <c r="B91" s="12" t="s">
        <v>324</v>
      </c>
      <c r="C91" s="41" t="s">
        <v>5052</v>
      </c>
      <c r="D91" s="477">
        <v>1</v>
      </c>
      <c r="E91" s="15" t="s">
        <v>271</v>
      </c>
      <c r="F91" s="41" t="s">
        <v>5053</v>
      </c>
      <c r="G91" s="131"/>
    </row>
    <row r="92" spans="1:37" ht="45" hidden="1" customHeight="1">
      <c r="A92" s="20" t="s">
        <v>325</v>
      </c>
      <c r="B92" s="12" t="s">
        <v>326</v>
      </c>
      <c r="C92" s="101"/>
      <c r="D92" s="481"/>
      <c r="E92" s="15"/>
      <c r="F92" s="584"/>
      <c r="G92" s="19"/>
      <c r="J92" s="4"/>
    </row>
    <row r="93" spans="1:37" ht="31.5">
      <c r="A93" s="11" t="s">
        <v>1504</v>
      </c>
      <c r="B93" s="12" t="s">
        <v>328</v>
      </c>
      <c r="C93" s="41" t="s">
        <v>5054</v>
      </c>
      <c r="D93" s="473">
        <v>1</v>
      </c>
      <c r="E93" s="15" t="s">
        <v>271</v>
      </c>
      <c r="F93" s="19"/>
      <c r="G93" s="131"/>
    </row>
    <row r="94" spans="1:37" ht="40.35" hidden="1" customHeight="1">
      <c r="A94" s="102" t="s">
        <v>1505</v>
      </c>
      <c r="B94" s="1302" t="s">
        <v>132</v>
      </c>
      <c r="C94" s="1303"/>
      <c r="D94" s="1303"/>
      <c r="E94" s="1303"/>
      <c r="F94" s="1303"/>
      <c r="G94" s="1304"/>
      <c r="H94" s="81">
        <f>SUM(D95:D96)</f>
        <v>0</v>
      </c>
      <c r="I94" s="81">
        <f>COUNT(D95:D96)*2</f>
        <v>0</v>
      </c>
      <c r="J94" s="4"/>
    </row>
    <row r="95" spans="1:37" ht="47.25" hidden="1">
      <c r="A95" s="20" t="s">
        <v>1506</v>
      </c>
      <c r="B95" s="12" t="s">
        <v>331</v>
      </c>
      <c r="C95" s="19"/>
      <c r="D95" s="438"/>
      <c r="E95" s="21"/>
      <c r="F95" s="19"/>
      <c r="G95" s="19"/>
      <c r="H95" s="81"/>
      <c r="I95" s="81"/>
      <c r="J95" s="4"/>
    </row>
    <row r="96" spans="1:37" ht="47.25" hidden="1">
      <c r="A96" s="20" t="s">
        <v>334</v>
      </c>
      <c r="B96" s="12" t="s">
        <v>335</v>
      </c>
      <c r="C96" s="19"/>
      <c r="D96" s="438"/>
      <c r="E96" s="21"/>
      <c r="F96" s="19"/>
      <c r="G96" s="19"/>
      <c r="H96" s="81"/>
      <c r="I96" s="81"/>
      <c r="J96" s="4"/>
    </row>
    <row r="97" spans="1:37" ht="18.75">
      <c r="A97" s="80"/>
      <c r="B97" s="1584" t="s">
        <v>337</v>
      </c>
      <c r="C97" s="1584"/>
      <c r="D97" s="1584"/>
      <c r="E97" s="1584"/>
      <c r="F97" s="1584"/>
      <c r="G97" s="1585"/>
      <c r="H97" s="22">
        <f>H98+H113+H118+H124+H107+H131</f>
        <v>5</v>
      </c>
      <c r="I97" s="22">
        <f>I98+I113+I118+I124+I107+I131</f>
        <v>10</v>
      </c>
    </row>
    <row r="98" spans="1:37" ht="40.35" customHeight="1">
      <c r="A98" s="1011" t="s">
        <v>1507</v>
      </c>
      <c r="B98" s="1366" t="s">
        <v>130</v>
      </c>
      <c r="C98" s="1458"/>
      <c r="D98" s="1458"/>
      <c r="E98" s="1458"/>
      <c r="F98" s="1458"/>
      <c r="G98" s="1459"/>
      <c r="H98" s="22">
        <f>SUM(D99:D106)</f>
        <v>1</v>
      </c>
      <c r="I98" s="22">
        <f>COUNT(D99:D106)*2</f>
        <v>2</v>
      </c>
    </row>
    <row r="99" spans="1:37" ht="31.5" hidden="1">
      <c r="A99" s="576" t="s">
        <v>1509</v>
      </c>
      <c r="B99" s="28" t="s">
        <v>339</v>
      </c>
      <c r="C99" s="23" t="s">
        <v>5055</v>
      </c>
      <c r="D99" s="473"/>
      <c r="E99" s="21" t="s">
        <v>341</v>
      </c>
      <c r="F99" s="19"/>
      <c r="G99" s="131" t="s">
        <v>7078</v>
      </c>
    </row>
    <row r="100" spans="1:37" ht="31.5" hidden="1">
      <c r="A100" s="20" t="s">
        <v>1512</v>
      </c>
      <c r="B100" s="28" t="s">
        <v>347</v>
      </c>
      <c r="C100" s="19"/>
      <c r="D100" s="438"/>
      <c r="E100" s="21"/>
      <c r="F100" s="19"/>
      <c r="G100" s="19"/>
      <c r="H100" s="81"/>
      <c r="I100" s="81"/>
      <c r="J100" s="4"/>
    </row>
    <row r="101" spans="1:37" ht="31.5" hidden="1">
      <c r="A101" s="20" t="s">
        <v>352</v>
      </c>
      <c r="B101" s="28" t="s">
        <v>353</v>
      </c>
      <c r="C101" s="19"/>
      <c r="D101" s="438"/>
      <c r="E101" s="21"/>
      <c r="F101" s="19"/>
      <c r="G101" s="19"/>
      <c r="H101" s="81"/>
      <c r="I101" s="81"/>
      <c r="J101" s="4"/>
    </row>
    <row r="102" spans="1:37" ht="31.5" hidden="1">
      <c r="A102" s="20" t="s">
        <v>1515</v>
      </c>
      <c r="B102" s="28" t="s">
        <v>355</v>
      </c>
      <c r="C102" s="19"/>
      <c r="D102" s="438"/>
      <c r="E102" s="21"/>
      <c r="F102" s="19"/>
      <c r="G102" s="19"/>
      <c r="H102" s="81"/>
      <c r="I102" s="81"/>
      <c r="J102" s="4"/>
    </row>
    <row r="103" spans="1:37" ht="47.25" hidden="1">
      <c r="A103" s="20" t="s">
        <v>356</v>
      </c>
      <c r="B103" s="28" t="s">
        <v>357</v>
      </c>
      <c r="C103" s="19"/>
      <c r="D103" s="438"/>
      <c r="E103" s="21"/>
      <c r="F103" s="19"/>
      <c r="G103" s="19"/>
      <c r="H103" s="81"/>
      <c r="I103" s="81"/>
      <c r="J103" s="4"/>
    </row>
    <row r="104" spans="1:37" s="850" customFormat="1" ht="31.5" hidden="1">
      <c r="A104" s="576" t="s">
        <v>1517</v>
      </c>
      <c r="B104" s="36" t="s">
        <v>360</v>
      </c>
      <c r="C104" s="32" t="s">
        <v>361</v>
      </c>
      <c r="D104" s="473"/>
      <c r="E104" s="21" t="s">
        <v>341</v>
      </c>
      <c r="F104" s="19"/>
      <c r="G104" s="131" t="s">
        <v>7079</v>
      </c>
      <c r="H104" s="849"/>
      <c r="I104" s="849"/>
      <c r="J104" s="486"/>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row>
    <row r="105" spans="1:37" ht="31.5" hidden="1">
      <c r="A105" s="20" t="s">
        <v>1519</v>
      </c>
      <c r="B105" s="28" t="s">
        <v>363</v>
      </c>
      <c r="C105" s="19"/>
      <c r="D105" s="438"/>
      <c r="E105" s="21"/>
      <c r="F105" s="19"/>
      <c r="G105" s="19"/>
      <c r="H105" s="81"/>
      <c r="I105" s="81"/>
      <c r="J105" s="4"/>
    </row>
    <row r="106" spans="1:37" ht="31.5">
      <c r="A106" s="11" t="s">
        <v>366</v>
      </c>
      <c r="B106" s="36" t="s">
        <v>367</v>
      </c>
      <c r="C106" s="191" t="s">
        <v>5056</v>
      </c>
      <c r="D106" s="473">
        <v>1</v>
      </c>
      <c r="E106" s="21" t="s">
        <v>369</v>
      </c>
      <c r="F106" s="19"/>
      <c r="G106" s="131"/>
    </row>
    <row r="107" spans="1:37" ht="40.35" hidden="1" customHeight="1">
      <c r="A107" s="137" t="s">
        <v>1520</v>
      </c>
      <c r="B107" s="1302" t="s">
        <v>3068</v>
      </c>
      <c r="C107" s="1303"/>
      <c r="D107" s="1303"/>
      <c r="E107" s="1303"/>
      <c r="F107" s="1303"/>
      <c r="G107" s="1304"/>
      <c r="H107" s="81">
        <f>SUM(D108:D112)</f>
        <v>0</v>
      </c>
      <c r="I107" s="81">
        <f>COUNT(D108:D112)*2</f>
        <v>0</v>
      </c>
      <c r="J107" s="4"/>
    </row>
    <row r="108" spans="1:37" ht="31.5" hidden="1">
      <c r="A108" s="20" t="s">
        <v>1522</v>
      </c>
      <c r="B108" s="36" t="s">
        <v>371</v>
      </c>
      <c r="C108" s="19"/>
      <c r="D108" s="438"/>
      <c r="E108" s="21"/>
      <c r="F108" s="19"/>
      <c r="G108" s="19"/>
      <c r="H108" s="81"/>
      <c r="I108" s="81"/>
      <c r="J108" s="4"/>
    </row>
    <row r="109" spans="1:37" ht="47.25" hidden="1">
      <c r="A109" s="20" t="s">
        <v>382</v>
      </c>
      <c r="B109" s="36" t="s">
        <v>383</v>
      </c>
      <c r="C109" s="19"/>
      <c r="D109" s="438"/>
      <c r="E109" s="21"/>
      <c r="F109" s="19"/>
      <c r="G109" s="19"/>
      <c r="H109" s="81"/>
      <c r="I109" s="81"/>
      <c r="J109" s="4"/>
    </row>
    <row r="110" spans="1:37" ht="47.25" hidden="1">
      <c r="A110" s="20" t="s">
        <v>1525</v>
      </c>
      <c r="B110" s="196" t="s">
        <v>385</v>
      </c>
      <c r="C110" s="19"/>
      <c r="D110" s="438"/>
      <c r="E110" s="21"/>
      <c r="F110" s="19"/>
      <c r="G110" s="19"/>
      <c r="H110" s="81"/>
      <c r="I110" s="81"/>
      <c r="J110" s="4"/>
    </row>
    <row r="111" spans="1:37" ht="31.5" hidden="1">
      <c r="A111" s="20" t="s">
        <v>1530</v>
      </c>
      <c r="B111" s="36" t="s">
        <v>393</v>
      </c>
      <c r="C111" s="19"/>
      <c r="D111" s="438"/>
      <c r="E111" s="21"/>
      <c r="F111" s="19"/>
      <c r="G111" s="19"/>
      <c r="H111" s="81"/>
      <c r="I111" s="81"/>
      <c r="J111" s="4"/>
    </row>
    <row r="112" spans="1:37" ht="31.5" hidden="1">
      <c r="A112" s="20" t="s">
        <v>394</v>
      </c>
      <c r="B112" s="38" t="s">
        <v>395</v>
      </c>
      <c r="C112" s="19"/>
      <c r="D112" s="438"/>
      <c r="E112" s="21"/>
      <c r="F112" s="19"/>
      <c r="G112" s="19"/>
      <c r="H112" s="81"/>
      <c r="I112" s="81"/>
      <c r="J112" s="4"/>
    </row>
    <row r="113" spans="1:10" ht="40.35" customHeight="1">
      <c r="A113" s="1011" t="s">
        <v>1533</v>
      </c>
      <c r="B113" s="1366" t="s">
        <v>126</v>
      </c>
      <c r="C113" s="1458"/>
      <c r="D113" s="1458"/>
      <c r="E113" s="1458"/>
      <c r="F113" s="1458"/>
      <c r="G113" s="1459"/>
      <c r="H113" s="22">
        <f>SUM(D114:D117)</f>
        <v>1</v>
      </c>
      <c r="I113" s="22">
        <f>COUNT(D114:D117)*2</f>
        <v>2</v>
      </c>
    </row>
    <row r="114" spans="1:10" ht="31.5" hidden="1">
      <c r="A114" s="20" t="s">
        <v>1535</v>
      </c>
      <c r="B114" s="36" t="s">
        <v>397</v>
      </c>
      <c r="C114" s="19"/>
      <c r="D114" s="438"/>
      <c r="E114" s="21"/>
      <c r="F114" s="19"/>
      <c r="G114" s="19"/>
      <c r="H114" s="81"/>
      <c r="I114" s="81"/>
      <c r="J114" s="4"/>
    </row>
    <row r="115" spans="1:10" ht="31.5">
      <c r="A115" s="11" t="s">
        <v>1542</v>
      </c>
      <c r="B115" s="36" t="s">
        <v>401</v>
      </c>
      <c r="C115" s="41" t="s">
        <v>5057</v>
      </c>
      <c r="D115" s="477">
        <v>1</v>
      </c>
      <c r="E115" s="15" t="s">
        <v>540</v>
      </c>
      <c r="F115" s="75" t="s">
        <v>5058</v>
      </c>
      <c r="G115" s="131"/>
    </row>
    <row r="116" spans="1:10" ht="47.25" hidden="1">
      <c r="A116" s="576" t="s">
        <v>1545</v>
      </c>
      <c r="B116" s="36" t="s">
        <v>405</v>
      </c>
      <c r="C116" s="16" t="s">
        <v>406</v>
      </c>
      <c r="D116" s="473"/>
      <c r="E116" s="21" t="s">
        <v>424</v>
      </c>
      <c r="F116" s="19"/>
      <c r="G116" s="131"/>
    </row>
    <row r="117" spans="1:10" ht="63" hidden="1">
      <c r="A117" s="20" t="s">
        <v>1556</v>
      </c>
      <c r="B117" s="36" t="s">
        <v>409</v>
      </c>
      <c r="C117" s="19"/>
      <c r="D117" s="438"/>
      <c r="E117" s="21"/>
      <c r="F117" s="19"/>
      <c r="G117" s="19"/>
      <c r="H117" s="81"/>
      <c r="I117" s="81"/>
      <c r="J117" s="4"/>
    </row>
    <row r="118" spans="1:10" ht="40.35" customHeight="1">
      <c r="A118" s="1011" t="s">
        <v>1559</v>
      </c>
      <c r="B118" s="1366" t="s">
        <v>124</v>
      </c>
      <c r="C118" s="1458"/>
      <c r="D118" s="1458"/>
      <c r="E118" s="1458"/>
      <c r="F118" s="1458"/>
      <c r="G118" s="1459"/>
      <c r="H118" s="22">
        <f>SUM(D119:D123)</f>
        <v>1</v>
      </c>
      <c r="I118" s="22">
        <f>COUNT(D119:D123)*2</f>
        <v>2</v>
      </c>
    </row>
    <row r="119" spans="1:10" ht="47.25" hidden="1">
      <c r="A119" s="20" t="s">
        <v>1561</v>
      </c>
      <c r="B119" s="195" t="s">
        <v>412</v>
      </c>
      <c r="C119" s="19"/>
      <c r="D119" s="438"/>
      <c r="E119" s="21"/>
      <c r="F119" s="19"/>
      <c r="G119" s="19"/>
      <c r="H119" s="81"/>
      <c r="I119" s="81"/>
      <c r="J119" s="4"/>
    </row>
    <row r="120" spans="1:10" ht="31.5" hidden="1">
      <c r="A120" s="20" t="s">
        <v>1565</v>
      </c>
      <c r="B120" s="195" t="s">
        <v>415</v>
      </c>
      <c r="C120" s="19"/>
      <c r="D120" s="438"/>
      <c r="E120" s="21"/>
      <c r="F120" s="19"/>
      <c r="G120" s="19"/>
      <c r="H120" s="81"/>
      <c r="I120" s="81"/>
      <c r="J120" s="4"/>
    </row>
    <row r="121" spans="1:10" ht="31.5" hidden="1">
      <c r="A121" s="20" t="s">
        <v>1566</v>
      </c>
      <c r="B121" s="195" t="s">
        <v>418</v>
      </c>
      <c r="C121" s="19"/>
      <c r="D121" s="438"/>
      <c r="E121" s="21"/>
      <c r="F121" s="19"/>
      <c r="G121" s="19"/>
      <c r="H121" s="81"/>
      <c r="I121" s="81"/>
      <c r="J121" s="4"/>
    </row>
    <row r="122" spans="1:10" ht="31.5" hidden="1">
      <c r="A122" s="20" t="s">
        <v>1567</v>
      </c>
      <c r="B122" s="195" t="s">
        <v>422</v>
      </c>
      <c r="C122" s="19"/>
      <c r="D122" s="438"/>
      <c r="E122" s="21"/>
      <c r="F122" s="19"/>
      <c r="G122" s="19"/>
      <c r="H122" s="81"/>
      <c r="I122" s="81"/>
      <c r="J122" s="4"/>
    </row>
    <row r="123" spans="1:10" ht="45">
      <c r="A123" s="11" t="s">
        <v>1570</v>
      </c>
      <c r="B123" s="92" t="s">
        <v>427</v>
      </c>
      <c r="C123" s="18" t="s">
        <v>2638</v>
      </c>
      <c r="D123" s="473">
        <v>1</v>
      </c>
      <c r="E123" s="21" t="s">
        <v>341</v>
      </c>
      <c r="F123" s="19"/>
      <c r="G123" s="131"/>
    </row>
    <row r="124" spans="1:10" ht="40.35" customHeight="1">
      <c r="A124" s="1011" t="s">
        <v>1571</v>
      </c>
      <c r="B124" s="1366" t="s">
        <v>122</v>
      </c>
      <c r="C124" s="1458"/>
      <c r="D124" s="1458"/>
      <c r="E124" s="1458"/>
      <c r="F124" s="1458"/>
      <c r="G124" s="1459"/>
      <c r="H124" s="22">
        <f>SUM(D125:D130)</f>
        <v>2</v>
      </c>
      <c r="I124" s="22">
        <f>COUNT(D125:D130)*2</f>
        <v>4</v>
      </c>
    </row>
    <row r="125" spans="1:10" ht="47.25">
      <c r="A125" s="11" t="s">
        <v>429</v>
      </c>
      <c r="B125" s="36" t="s">
        <v>430</v>
      </c>
      <c r="C125" s="19" t="s">
        <v>5059</v>
      </c>
      <c r="D125" s="473">
        <v>1</v>
      </c>
      <c r="E125" s="21" t="s">
        <v>432</v>
      </c>
      <c r="F125" s="19"/>
      <c r="G125" s="131"/>
    </row>
    <row r="126" spans="1:10" ht="31.5" hidden="1">
      <c r="A126" s="20" t="s">
        <v>1575</v>
      </c>
      <c r="B126" s="36" t="s">
        <v>434</v>
      </c>
      <c r="C126" s="23"/>
      <c r="D126" s="438"/>
      <c r="E126" s="21"/>
      <c r="F126" s="19"/>
      <c r="G126" s="19"/>
      <c r="H126" s="81"/>
      <c r="I126" s="81"/>
      <c r="J126" s="4"/>
    </row>
    <row r="127" spans="1:10" ht="31.5" hidden="1">
      <c r="A127" s="20" t="s">
        <v>1576</v>
      </c>
      <c r="B127" s="36" t="s">
        <v>437</v>
      </c>
      <c r="C127" s="19"/>
      <c r="D127" s="438"/>
      <c r="E127" s="21"/>
      <c r="F127" s="19"/>
      <c r="G127" s="19"/>
      <c r="H127" s="81"/>
      <c r="I127" s="81"/>
      <c r="J127" s="4"/>
    </row>
    <row r="128" spans="1:10" ht="47.25">
      <c r="A128" s="11" t="s">
        <v>1577</v>
      </c>
      <c r="B128" s="36" t="s">
        <v>440</v>
      </c>
      <c r="C128" s="101" t="s">
        <v>5060</v>
      </c>
      <c r="D128" s="473">
        <v>1</v>
      </c>
      <c r="E128" s="21" t="s">
        <v>432</v>
      </c>
      <c r="F128" s="19"/>
      <c r="G128" s="131"/>
    </row>
    <row r="129" spans="1:10" ht="47.25" hidden="1">
      <c r="A129" s="20" t="s">
        <v>2371</v>
      </c>
      <c r="B129" s="36" t="s">
        <v>444</v>
      </c>
      <c r="C129" s="19"/>
      <c r="D129" s="438"/>
      <c r="E129" s="21"/>
      <c r="F129" s="19"/>
      <c r="G129" s="19"/>
      <c r="H129" s="81"/>
      <c r="I129" s="81"/>
      <c r="J129" s="4"/>
    </row>
    <row r="130" spans="1:10" ht="47.25" hidden="1">
      <c r="A130" s="20" t="s">
        <v>445</v>
      </c>
      <c r="B130" s="135" t="s">
        <v>446</v>
      </c>
      <c r="C130" s="19"/>
      <c r="D130" s="438"/>
      <c r="E130" s="21"/>
      <c r="F130" s="19"/>
      <c r="G130" s="19"/>
      <c r="H130" s="81"/>
      <c r="I130" s="81"/>
      <c r="J130" s="4"/>
    </row>
    <row r="131" spans="1:10" ht="15.75" hidden="1">
      <c r="A131" s="25" t="s">
        <v>6103</v>
      </c>
      <c r="B131" s="1308" t="s">
        <v>3086</v>
      </c>
      <c r="C131" s="1309"/>
      <c r="D131" s="1309"/>
      <c r="E131" s="1309"/>
      <c r="F131" s="1309"/>
      <c r="G131" s="1320"/>
      <c r="H131" s="81">
        <f>SUM(D132:D142)</f>
        <v>0</v>
      </c>
      <c r="I131" s="81">
        <f>COUNT(D132:D142)*2</f>
        <v>0</v>
      </c>
      <c r="J131" s="4"/>
    </row>
    <row r="132" spans="1:10" ht="60" hidden="1">
      <c r="A132" s="25" t="s">
        <v>3087</v>
      </c>
      <c r="B132" s="41" t="s">
        <v>3088</v>
      </c>
      <c r="C132" s="41" t="s">
        <v>6057</v>
      </c>
      <c r="D132" s="439"/>
      <c r="E132" s="19"/>
      <c r="F132" s="41" t="s">
        <v>6058</v>
      </c>
      <c r="G132" s="391"/>
      <c r="H132" s="81"/>
      <c r="I132" s="81"/>
      <c r="J132" s="4"/>
    </row>
    <row r="133" spans="1:10" ht="30" hidden="1">
      <c r="A133" s="25" t="s">
        <v>3089</v>
      </c>
      <c r="B133" s="41" t="s">
        <v>3090</v>
      </c>
      <c r="C133" s="41" t="s">
        <v>6059</v>
      </c>
      <c r="D133" s="439"/>
      <c r="E133" s="19"/>
      <c r="F133" s="41" t="s">
        <v>6060</v>
      </c>
      <c r="G133" s="391"/>
      <c r="H133" s="81"/>
      <c r="I133" s="81"/>
      <c r="J133" s="4"/>
    </row>
    <row r="134" spans="1:10" ht="90" hidden="1">
      <c r="A134" s="25" t="s">
        <v>3091</v>
      </c>
      <c r="B134" s="41" t="s">
        <v>3092</v>
      </c>
      <c r="C134" s="41" t="s">
        <v>6061</v>
      </c>
      <c r="D134" s="439"/>
      <c r="E134" s="19"/>
      <c r="F134" s="41" t="s">
        <v>6062</v>
      </c>
      <c r="G134" s="391"/>
      <c r="H134" s="81"/>
      <c r="I134" s="81"/>
      <c r="J134" s="4"/>
    </row>
    <row r="135" spans="1:10" ht="75" hidden="1">
      <c r="A135" s="25" t="s">
        <v>3093</v>
      </c>
      <c r="B135" s="41" t="s">
        <v>3094</v>
      </c>
      <c r="C135" s="41" t="s">
        <v>6063</v>
      </c>
      <c r="D135" s="439"/>
      <c r="E135" s="19"/>
      <c r="F135" s="41" t="s">
        <v>6064</v>
      </c>
      <c r="G135" s="391"/>
      <c r="H135" s="81"/>
      <c r="I135" s="81"/>
      <c r="J135" s="4"/>
    </row>
    <row r="136" spans="1:10" ht="90" hidden="1">
      <c r="A136" s="25" t="s">
        <v>3095</v>
      </c>
      <c r="B136" s="41" t="s">
        <v>3096</v>
      </c>
      <c r="C136" s="41" t="s">
        <v>6065</v>
      </c>
      <c r="D136" s="439"/>
      <c r="E136" s="19"/>
      <c r="F136" s="41" t="s">
        <v>6066</v>
      </c>
      <c r="G136" s="391"/>
      <c r="H136" s="81"/>
      <c r="I136" s="81"/>
      <c r="J136" s="4"/>
    </row>
    <row r="137" spans="1:10" ht="30" hidden="1">
      <c r="A137" s="25" t="s">
        <v>3097</v>
      </c>
      <c r="B137" s="41" t="s">
        <v>3098</v>
      </c>
      <c r="C137" s="46"/>
      <c r="D137" s="473"/>
      <c r="E137" s="50"/>
      <c r="F137" s="46"/>
      <c r="G137" s="391"/>
      <c r="H137" s="81"/>
      <c r="I137" s="81"/>
      <c r="J137" s="4"/>
    </row>
    <row r="138" spans="1:10" ht="45" hidden="1">
      <c r="A138" s="25" t="s">
        <v>6104</v>
      </c>
      <c r="B138" s="41" t="s">
        <v>3100</v>
      </c>
      <c r="C138" s="41" t="s">
        <v>4058</v>
      </c>
      <c r="D138" s="473"/>
      <c r="E138" s="21"/>
      <c r="F138" s="19"/>
      <c r="G138" s="391"/>
      <c r="H138" s="81"/>
      <c r="I138" s="81"/>
      <c r="J138" s="4"/>
    </row>
    <row r="139" spans="1:10" ht="60" hidden="1">
      <c r="A139" s="25" t="s">
        <v>3101</v>
      </c>
      <c r="B139" s="41" t="s">
        <v>3102</v>
      </c>
      <c r="C139" s="41" t="s">
        <v>6067</v>
      </c>
      <c r="D139" s="439"/>
      <c r="E139" s="19"/>
      <c r="F139" s="41" t="s">
        <v>6068</v>
      </c>
      <c r="G139" s="391"/>
      <c r="H139" s="81"/>
      <c r="I139" s="81"/>
      <c r="J139" s="4"/>
    </row>
    <row r="140" spans="1:10" ht="105" hidden="1">
      <c r="A140" s="25" t="s">
        <v>3103</v>
      </c>
      <c r="B140" s="41" t="s">
        <v>3104</v>
      </c>
      <c r="C140" s="41" t="s">
        <v>6069</v>
      </c>
      <c r="D140" s="439"/>
      <c r="E140" s="19"/>
      <c r="F140" s="41" t="s">
        <v>6070</v>
      </c>
      <c r="G140" s="391"/>
      <c r="H140" s="81"/>
      <c r="I140" s="81"/>
      <c r="J140" s="4"/>
    </row>
    <row r="141" spans="1:10" ht="90" hidden="1">
      <c r="A141" s="25" t="s">
        <v>3105</v>
      </c>
      <c r="B141" s="41" t="s">
        <v>3106</v>
      </c>
      <c r="C141" s="41" t="s">
        <v>6071</v>
      </c>
      <c r="D141" s="439"/>
      <c r="E141" s="19"/>
      <c r="F141" s="41" t="s">
        <v>6072</v>
      </c>
      <c r="G141" s="391"/>
      <c r="H141" s="81"/>
      <c r="I141" s="81"/>
      <c r="J141" s="4"/>
    </row>
    <row r="142" spans="1:10" ht="30" hidden="1">
      <c r="A142" s="25" t="s">
        <v>3107</v>
      </c>
      <c r="B142" s="41" t="s">
        <v>3108</v>
      </c>
      <c r="C142" s="41" t="s">
        <v>6073</v>
      </c>
      <c r="D142" s="440"/>
      <c r="E142" s="4"/>
      <c r="F142" s="41" t="s">
        <v>6074</v>
      </c>
      <c r="G142" s="391"/>
      <c r="H142" s="81"/>
      <c r="I142" s="81"/>
      <c r="J142" s="4"/>
    </row>
    <row r="143" spans="1:10" ht="18.75">
      <c r="A143" s="80"/>
      <c r="B143" s="1584" t="s">
        <v>447</v>
      </c>
      <c r="C143" s="1584"/>
      <c r="D143" s="1584"/>
      <c r="E143" s="1584"/>
      <c r="F143" s="1584"/>
      <c r="G143" s="1585"/>
      <c r="H143" s="22">
        <f>H144+H159+H165+H172+H181+H186+H199</f>
        <v>27</v>
      </c>
      <c r="I143" s="22">
        <f>I144+I159+I165+I172+I181+I186+I199</f>
        <v>54</v>
      </c>
    </row>
    <row r="144" spans="1:10" ht="40.35" customHeight="1">
      <c r="A144" s="1011" t="s">
        <v>1578</v>
      </c>
      <c r="B144" s="1302" t="s">
        <v>120</v>
      </c>
      <c r="C144" s="1303"/>
      <c r="D144" s="1303"/>
      <c r="E144" s="1303"/>
      <c r="F144" s="1303"/>
      <c r="G144" s="1304"/>
      <c r="H144" s="22">
        <f>SUM(D145:D157)</f>
        <v>8</v>
      </c>
      <c r="I144" s="22">
        <f>COUNT(D145:D158)*2</f>
        <v>16</v>
      </c>
    </row>
    <row r="145" spans="1:37" ht="31.5">
      <c r="A145" s="11" t="s">
        <v>1579</v>
      </c>
      <c r="B145" s="275" t="s">
        <v>449</v>
      </c>
      <c r="C145" s="41" t="s">
        <v>5061</v>
      </c>
      <c r="D145" s="473">
        <v>1</v>
      </c>
      <c r="E145" s="21" t="s">
        <v>341</v>
      </c>
      <c r="F145" s="41" t="s">
        <v>5062</v>
      </c>
      <c r="G145" s="131"/>
    </row>
    <row r="146" spans="1:37" ht="30">
      <c r="A146" s="11"/>
      <c r="B146" s="275"/>
      <c r="C146" s="41" t="s">
        <v>5063</v>
      </c>
      <c r="D146" s="473">
        <v>1</v>
      </c>
      <c r="E146" s="21" t="s">
        <v>341</v>
      </c>
      <c r="F146" s="41" t="s">
        <v>5064</v>
      </c>
      <c r="G146" s="131"/>
    </row>
    <row r="147" spans="1:37" ht="30">
      <c r="A147" s="11"/>
      <c r="B147" s="275"/>
      <c r="C147" s="41" t="s">
        <v>5065</v>
      </c>
      <c r="D147" s="473">
        <v>1</v>
      </c>
      <c r="E147" s="21" t="s">
        <v>341</v>
      </c>
      <c r="F147" s="41" t="s">
        <v>5066</v>
      </c>
      <c r="G147" s="131"/>
    </row>
    <row r="148" spans="1:37" ht="31.5" hidden="1">
      <c r="A148" s="20" t="s">
        <v>1582</v>
      </c>
      <c r="B148" s="45" t="s">
        <v>454</v>
      </c>
      <c r="C148" s="19"/>
      <c r="D148" s="438"/>
      <c r="E148" s="21"/>
      <c r="F148" s="19"/>
      <c r="G148" s="19"/>
      <c r="H148" s="81"/>
      <c r="I148" s="81"/>
      <c r="J148" s="4"/>
    </row>
    <row r="149" spans="1:37" ht="75">
      <c r="A149" s="11" t="s">
        <v>1586</v>
      </c>
      <c r="B149" s="275" t="s">
        <v>459</v>
      </c>
      <c r="C149" s="41" t="s">
        <v>5067</v>
      </c>
      <c r="D149" s="473">
        <v>1</v>
      </c>
      <c r="E149" s="21" t="s">
        <v>341</v>
      </c>
      <c r="F149" s="41" t="s">
        <v>5068</v>
      </c>
      <c r="G149" s="131"/>
    </row>
    <row r="150" spans="1:37" ht="60">
      <c r="A150" s="11"/>
      <c r="B150" s="275"/>
      <c r="C150" s="41" t="s">
        <v>5069</v>
      </c>
      <c r="D150" s="473">
        <v>1</v>
      </c>
      <c r="E150" s="21" t="s">
        <v>341</v>
      </c>
      <c r="F150" s="41" t="s">
        <v>5070</v>
      </c>
      <c r="G150" s="131"/>
    </row>
    <row r="151" spans="1:37" ht="45" hidden="1">
      <c r="A151" s="576"/>
      <c r="B151" s="275"/>
      <c r="C151" s="18" t="s">
        <v>4155</v>
      </c>
      <c r="D151" s="473"/>
      <c r="E151" s="21" t="s">
        <v>341</v>
      </c>
      <c r="F151" s="41" t="s">
        <v>5071</v>
      </c>
      <c r="G151" s="131"/>
    </row>
    <row r="152" spans="1:37" ht="47.25">
      <c r="A152" s="11" t="s">
        <v>1601</v>
      </c>
      <c r="B152" s="275" t="s">
        <v>477</v>
      </c>
      <c r="C152" s="41" t="s">
        <v>5072</v>
      </c>
      <c r="D152" s="473">
        <v>1</v>
      </c>
      <c r="E152" s="21" t="s">
        <v>341</v>
      </c>
      <c r="F152" s="19"/>
      <c r="G152" s="131"/>
    </row>
    <row r="153" spans="1:37" s="850" customFormat="1" ht="30" hidden="1">
      <c r="A153" s="576"/>
      <c r="B153" s="275"/>
      <c r="C153" s="41" t="s">
        <v>5073</v>
      </c>
      <c r="D153" s="473"/>
      <c r="E153" s="21" t="s">
        <v>341</v>
      </c>
      <c r="F153" s="19"/>
      <c r="G153" s="131"/>
      <c r="H153" s="849"/>
      <c r="I153" s="849"/>
      <c r="J153" s="486"/>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row>
    <row r="154" spans="1:37" s="850" customFormat="1" ht="15.75" hidden="1">
      <c r="A154" s="576"/>
      <c r="B154" s="275"/>
      <c r="C154" s="41" t="s">
        <v>5074</v>
      </c>
      <c r="D154" s="473"/>
      <c r="E154" s="21" t="s">
        <v>341</v>
      </c>
      <c r="F154" s="19"/>
      <c r="G154" s="131"/>
      <c r="H154" s="849"/>
      <c r="I154" s="849"/>
      <c r="J154" s="486"/>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row>
    <row r="155" spans="1:37" s="850" customFormat="1" ht="31.5" hidden="1">
      <c r="A155" s="576" t="s">
        <v>1604</v>
      </c>
      <c r="B155" s="275" t="s">
        <v>481</v>
      </c>
      <c r="C155" s="23" t="s">
        <v>5075</v>
      </c>
      <c r="D155" s="473"/>
      <c r="E155" s="21" t="s">
        <v>341</v>
      </c>
      <c r="F155" s="19"/>
      <c r="G155" s="131"/>
      <c r="H155" s="849"/>
      <c r="I155" s="849"/>
      <c r="J155" s="486"/>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row>
    <row r="156" spans="1:37" ht="31.5">
      <c r="A156" s="11" t="s">
        <v>1607</v>
      </c>
      <c r="B156" s="275" t="s">
        <v>485</v>
      </c>
      <c r="C156" s="41" t="s">
        <v>5076</v>
      </c>
      <c r="D156" s="473">
        <v>1</v>
      </c>
      <c r="E156" s="21" t="s">
        <v>341</v>
      </c>
      <c r="F156" s="19"/>
      <c r="G156" s="131"/>
    </row>
    <row r="157" spans="1:37" ht="30">
      <c r="A157" s="11"/>
      <c r="B157" s="275"/>
      <c r="C157" s="41" t="s">
        <v>5077</v>
      </c>
      <c r="D157" s="473">
        <v>1</v>
      </c>
      <c r="E157" s="21" t="s">
        <v>341</v>
      </c>
      <c r="F157" s="19"/>
      <c r="G157" s="131"/>
    </row>
    <row r="158" spans="1:37" ht="63" hidden="1">
      <c r="A158" s="20" t="s">
        <v>1610</v>
      </c>
      <c r="B158" s="275" t="s">
        <v>490</v>
      </c>
      <c r="C158" s="19"/>
      <c r="D158" s="438"/>
      <c r="E158" s="21"/>
      <c r="F158" s="19"/>
      <c r="G158" s="19"/>
      <c r="H158" s="81"/>
      <c r="I158" s="81"/>
      <c r="J158" s="4"/>
    </row>
    <row r="159" spans="1:37" ht="40.35" customHeight="1">
      <c r="A159" s="1011" t="s">
        <v>1615</v>
      </c>
      <c r="B159" s="1366" t="s">
        <v>118</v>
      </c>
      <c r="C159" s="1458"/>
      <c r="D159" s="1458"/>
      <c r="E159" s="1458"/>
      <c r="F159" s="1458"/>
      <c r="G159" s="1459"/>
      <c r="H159" s="22">
        <f>SUM(D160:D164)</f>
        <v>2</v>
      </c>
      <c r="I159" s="22">
        <f>COUNT(D160:D164)*2</f>
        <v>4</v>
      </c>
    </row>
    <row r="160" spans="1:37" ht="60" hidden="1">
      <c r="A160" s="576" t="s">
        <v>497</v>
      </c>
      <c r="B160" s="248" t="s">
        <v>498</v>
      </c>
      <c r="C160" s="16" t="s">
        <v>499</v>
      </c>
      <c r="D160" s="435"/>
      <c r="E160" s="21" t="s">
        <v>341</v>
      </c>
      <c r="F160" s="16" t="s">
        <v>500</v>
      </c>
      <c r="G160" s="131"/>
    </row>
    <row r="161" spans="1:37" ht="47.25" hidden="1">
      <c r="A161" s="20" t="s">
        <v>501</v>
      </c>
      <c r="B161" s="45" t="s">
        <v>502</v>
      </c>
      <c r="C161" s="19"/>
      <c r="D161" s="438"/>
      <c r="E161" s="21"/>
      <c r="F161" s="19"/>
      <c r="G161" s="19"/>
      <c r="H161" s="81"/>
      <c r="I161" s="81"/>
      <c r="J161" s="4"/>
    </row>
    <row r="162" spans="1:37" ht="45">
      <c r="A162" s="11" t="s">
        <v>1617</v>
      </c>
      <c r="B162" s="275" t="s">
        <v>504</v>
      </c>
      <c r="C162" s="191" t="s">
        <v>5078</v>
      </c>
      <c r="D162" s="473">
        <v>1</v>
      </c>
      <c r="E162" s="21" t="s">
        <v>341</v>
      </c>
      <c r="G162" s="131"/>
    </row>
    <row r="163" spans="1:37" s="850" customFormat="1" ht="45" hidden="1">
      <c r="A163" s="576"/>
      <c r="B163" s="369"/>
      <c r="C163" s="41" t="s">
        <v>5079</v>
      </c>
      <c r="D163" s="473"/>
      <c r="E163" s="21" t="s">
        <v>341</v>
      </c>
      <c r="F163" s="41"/>
      <c r="G163" s="131"/>
      <c r="H163" s="849"/>
      <c r="I163" s="849"/>
      <c r="J163" s="486"/>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row>
    <row r="164" spans="1:37" s="850" customFormat="1" ht="31.5">
      <c r="A164" s="11" t="s">
        <v>1620</v>
      </c>
      <c r="B164" s="365" t="s">
        <v>507</v>
      </c>
      <c r="C164" s="41" t="s">
        <v>5080</v>
      </c>
      <c r="D164" s="473">
        <v>1</v>
      </c>
      <c r="E164" s="21" t="s">
        <v>341</v>
      </c>
      <c r="F164" s="19"/>
      <c r="G164" s="131"/>
      <c r="H164" s="1006"/>
      <c r="I164" s="1006"/>
      <c r="J164" s="486"/>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row>
    <row r="165" spans="1:37" ht="40.35" customHeight="1">
      <c r="A165" s="1011" t="s">
        <v>1623</v>
      </c>
      <c r="B165" s="1366" t="s">
        <v>116</v>
      </c>
      <c r="C165" s="1458"/>
      <c r="D165" s="1458"/>
      <c r="E165" s="1458"/>
      <c r="F165" s="1458"/>
      <c r="G165" s="1459"/>
      <c r="H165" s="22">
        <f>SUM(D166:D171)</f>
        <v>5</v>
      </c>
      <c r="I165" s="22">
        <f>COUNT(D166:D171)*2</f>
        <v>10</v>
      </c>
    </row>
    <row r="166" spans="1:37" ht="30">
      <c r="A166" s="11" t="s">
        <v>1624</v>
      </c>
      <c r="B166" s="198" t="s">
        <v>511</v>
      </c>
      <c r="C166" s="202" t="s">
        <v>5081</v>
      </c>
      <c r="D166" s="477">
        <v>1</v>
      </c>
      <c r="E166" s="21" t="s">
        <v>379</v>
      </c>
      <c r="F166" s="131" t="s">
        <v>513</v>
      </c>
      <c r="G166" s="19"/>
    </row>
    <row r="167" spans="1:37" s="850" customFormat="1" ht="30" hidden="1">
      <c r="A167" s="576"/>
      <c r="B167" s="307"/>
      <c r="C167" s="202" t="s">
        <v>513</v>
      </c>
      <c r="D167" s="477"/>
      <c r="E167" s="21" t="s">
        <v>341</v>
      </c>
      <c r="F167" s="202" t="s">
        <v>5082</v>
      </c>
      <c r="G167" s="131" t="s">
        <v>7080</v>
      </c>
      <c r="H167" s="849"/>
      <c r="I167" s="849"/>
      <c r="J167" s="486"/>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row>
    <row r="168" spans="1:37" ht="30">
      <c r="A168" s="11"/>
      <c r="B168" s="307"/>
      <c r="C168" s="202" t="s">
        <v>5083</v>
      </c>
      <c r="D168" s="477">
        <v>1</v>
      </c>
      <c r="E168" s="21" t="s">
        <v>341</v>
      </c>
      <c r="F168" s="202"/>
      <c r="G168" s="131"/>
    </row>
    <row r="169" spans="1:37" ht="60">
      <c r="A169" s="11" t="s">
        <v>1626</v>
      </c>
      <c r="B169" s="307" t="s">
        <v>515</v>
      </c>
      <c r="C169" s="202" t="s">
        <v>5084</v>
      </c>
      <c r="D169" s="477">
        <v>1</v>
      </c>
      <c r="E169" s="21" t="s">
        <v>377</v>
      </c>
      <c r="F169" s="131" t="s">
        <v>7081</v>
      </c>
      <c r="G169" s="19"/>
    </row>
    <row r="170" spans="1:37" s="850" customFormat="1" ht="45">
      <c r="A170" s="11"/>
      <c r="B170" s="307"/>
      <c r="C170" s="202" t="s">
        <v>517</v>
      </c>
      <c r="D170" s="477">
        <v>1</v>
      </c>
      <c r="E170" s="21" t="s">
        <v>377</v>
      </c>
      <c r="F170" s="202"/>
      <c r="G170" s="131"/>
      <c r="H170" s="1006"/>
      <c r="I170" s="1006"/>
      <c r="J170" s="486"/>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row>
    <row r="171" spans="1:37" ht="47.25">
      <c r="A171" s="11" t="s">
        <v>1629</v>
      </c>
      <c r="B171" s="198" t="s">
        <v>519</v>
      </c>
      <c r="C171" s="16" t="s">
        <v>520</v>
      </c>
      <c r="D171" s="473">
        <v>1</v>
      </c>
      <c r="E171" s="21" t="s">
        <v>255</v>
      </c>
      <c r="F171" s="19"/>
      <c r="G171" s="131"/>
    </row>
    <row r="172" spans="1:37" ht="40.35" customHeight="1">
      <c r="A172" s="1011" t="s">
        <v>1631</v>
      </c>
      <c r="B172" s="1302" t="s">
        <v>114</v>
      </c>
      <c r="C172" s="1303"/>
      <c r="D172" s="1303"/>
      <c r="E172" s="1303"/>
      <c r="F172" s="1303"/>
      <c r="G172" s="1304"/>
      <c r="H172" s="22">
        <f>SUM(D176:D180)</f>
        <v>5</v>
      </c>
      <c r="I172" s="22">
        <f>COUNT(D176:D180)*2</f>
        <v>10</v>
      </c>
    </row>
    <row r="173" spans="1:37" ht="31.5" hidden="1">
      <c r="A173" s="20" t="s">
        <v>1632</v>
      </c>
      <c r="B173" s="198" t="s">
        <v>522</v>
      </c>
      <c r="C173" s="19"/>
      <c r="D173" s="438"/>
      <c r="E173" s="21"/>
      <c r="F173" s="19"/>
      <c r="G173" s="19"/>
      <c r="H173" s="81"/>
      <c r="I173" s="81"/>
      <c r="J173" s="4"/>
    </row>
    <row r="174" spans="1:37" ht="47.25" hidden="1">
      <c r="A174" s="20" t="s">
        <v>1637</v>
      </c>
      <c r="B174" s="198" t="s">
        <v>526</v>
      </c>
      <c r="C174" s="19"/>
      <c r="D174" s="438"/>
      <c r="E174" s="21"/>
      <c r="F174" s="19"/>
      <c r="G174" s="19"/>
      <c r="H174" s="81"/>
      <c r="I174" s="81"/>
      <c r="J174" s="4"/>
    </row>
    <row r="175" spans="1:37" ht="31.5" hidden="1">
      <c r="A175" s="20" t="s">
        <v>1640</v>
      </c>
      <c r="B175" s="198" t="s">
        <v>529</v>
      </c>
      <c r="C175" s="19"/>
      <c r="D175" s="438"/>
      <c r="E175" s="21"/>
      <c r="F175" s="19"/>
      <c r="G175" s="19"/>
      <c r="H175" s="81"/>
      <c r="I175" s="81"/>
      <c r="J175" s="4"/>
    </row>
    <row r="176" spans="1:37" ht="31.5">
      <c r="A176" s="11" t="s">
        <v>1643</v>
      </c>
      <c r="B176" s="198" t="s">
        <v>534</v>
      </c>
      <c r="C176" s="19" t="s">
        <v>5085</v>
      </c>
      <c r="D176" s="473">
        <v>1</v>
      </c>
      <c r="E176" s="21" t="s">
        <v>540</v>
      </c>
      <c r="F176" s="19"/>
      <c r="G176" s="131"/>
    </row>
    <row r="177" spans="1:37" ht="39.75" customHeight="1">
      <c r="A177" s="11"/>
      <c r="B177" s="198"/>
      <c r="C177" s="23" t="s">
        <v>5086</v>
      </c>
      <c r="D177" s="473">
        <v>1</v>
      </c>
      <c r="E177" s="21" t="s">
        <v>540</v>
      </c>
      <c r="F177" s="19"/>
      <c r="G177" s="131"/>
    </row>
    <row r="178" spans="1:37" ht="31.5">
      <c r="A178" s="11" t="s">
        <v>1644</v>
      </c>
      <c r="B178" s="198" t="s">
        <v>537</v>
      </c>
      <c r="C178" s="19" t="s">
        <v>5087</v>
      </c>
      <c r="D178" s="473">
        <v>1</v>
      </c>
      <c r="E178" s="21" t="s">
        <v>540</v>
      </c>
      <c r="F178" s="19"/>
      <c r="G178" s="131"/>
    </row>
    <row r="179" spans="1:37" ht="15.75">
      <c r="A179" s="11"/>
      <c r="B179" s="198"/>
      <c r="C179" s="19" t="s">
        <v>5088</v>
      </c>
      <c r="D179" s="473">
        <v>1</v>
      </c>
      <c r="E179" s="21" t="s">
        <v>540</v>
      </c>
      <c r="F179" s="19"/>
      <c r="G179" s="131"/>
    </row>
    <row r="180" spans="1:37" ht="15.75">
      <c r="A180" s="11"/>
      <c r="B180" s="198"/>
      <c r="C180" s="23" t="s">
        <v>5089</v>
      </c>
      <c r="D180" s="473">
        <v>1</v>
      </c>
      <c r="E180" s="21" t="s">
        <v>540</v>
      </c>
      <c r="F180" s="19"/>
      <c r="G180" s="131"/>
    </row>
    <row r="181" spans="1:37" ht="40.35" hidden="1" customHeight="1">
      <c r="A181" s="678" t="s">
        <v>1649</v>
      </c>
      <c r="B181" s="1366" t="s">
        <v>112</v>
      </c>
      <c r="C181" s="1458"/>
      <c r="D181" s="1458"/>
      <c r="E181" s="1458"/>
      <c r="F181" s="1458"/>
      <c r="G181" s="1459"/>
      <c r="H181" s="22">
        <f>SUM(D183:D184)</f>
        <v>0</v>
      </c>
      <c r="I181" s="22">
        <f>COUNT(D183:D184)*2</f>
        <v>0</v>
      </c>
      <c r="K181" s="851"/>
    </row>
    <row r="182" spans="1:37" ht="31.5" hidden="1">
      <c r="A182" s="20" t="s">
        <v>1651</v>
      </c>
      <c r="B182" s="198" t="s">
        <v>552</v>
      </c>
      <c r="C182" s="19"/>
      <c r="D182" s="438"/>
      <c r="E182" s="21"/>
      <c r="F182" s="19"/>
      <c r="G182" s="19"/>
      <c r="H182" s="81"/>
      <c r="I182" s="81"/>
      <c r="J182" s="4"/>
    </row>
    <row r="183" spans="1:37" ht="31.5" hidden="1">
      <c r="A183" s="576" t="s">
        <v>1662</v>
      </c>
      <c r="B183" s="198" t="s">
        <v>573</v>
      </c>
      <c r="C183" s="41" t="s">
        <v>5095</v>
      </c>
      <c r="D183" s="477"/>
      <c r="E183" s="15" t="s">
        <v>377</v>
      </c>
      <c r="F183" s="41" t="s">
        <v>5096</v>
      </c>
      <c r="G183" s="131"/>
    </row>
    <row r="184" spans="1:37" ht="30" hidden="1">
      <c r="A184" s="576"/>
      <c r="B184" s="198"/>
      <c r="C184" s="41" t="s">
        <v>5097</v>
      </c>
      <c r="D184" s="477"/>
      <c r="E184" s="15" t="s">
        <v>377</v>
      </c>
      <c r="F184" s="41" t="s">
        <v>5098</v>
      </c>
      <c r="G184" s="131"/>
    </row>
    <row r="185" spans="1:37" ht="47.25" hidden="1">
      <c r="A185" s="20" t="s">
        <v>1665</v>
      </c>
      <c r="B185" s="45" t="s">
        <v>580</v>
      </c>
      <c r="C185" s="19"/>
      <c r="D185" s="438"/>
      <c r="E185" s="21"/>
      <c r="F185" s="19"/>
      <c r="G185" s="19"/>
      <c r="H185" s="81"/>
      <c r="I185" s="81"/>
      <c r="J185" s="4"/>
    </row>
    <row r="186" spans="1:37" ht="40.35" customHeight="1">
      <c r="A186" s="1011" t="s">
        <v>1669</v>
      </c>
      <c r="B186" s="1366" t="s">
        <v>110</v>
      </c>
      <c r="C186" s="1458"/>
      <c r="D186" s="1458"/>
      <c r="E186" s="1458"/>
      <c r="F186" s="1458"/>
      <c r="G186" s="1459"/>
      <c r="H186" s="22">
        <f>SUM(D191:D198)</f>
        <v>4</v>
      </c>
      <c r="I186" s="22">
        <f>COUNT(D191:D198)*2</f>
        <v>8</v>
      </c>
    </row>
    <row r="187" spans="1:37" ht="31.5" hidden="1">
      <c r="A187" s="20" t="s">
        <v>1670</v>
      </c>
      <c r="B187" s="198" t="s">
        <v>583</v>
      </c>
      <c r="C187" s="19"/>
      <c r="D187" s="438"/>
      <c r="E187" s="21"/>
      <c r="F187" s="19"/>
      <c r="G187" s="19"/>
      <c r="H187" s="81"/>
      <c r="I187" s="81"/>
      <c r="J187" s="4"/>
    </row>
    <row r="188" spans="1:37" ht="47.25" hidden="1">
      <c r="A188" s="20" t="s">
        <v>1672</v>
      </c>
      <c r="B188" s="198" t="s">
        <v>588</v>
      </c>
      <c r="C188" s="19"/>
      <c r="D188" s="438"/>
      <c r="E188" s="21"/>
      <c r="F188" s="19"/>
      <c r="G188" s="19"/>
      <c r="H188" s="81"/>
      <c r="I188" s="81"/>
      <c r="J188" s="4"/>
    </row>
    <row r="189" spans="1:37" ht="47.25" hidden="1">
      <c r="A189" s="20" t="s">
        <v>1687</v>
      </c>
      <c r="B189" s="198" t="s">
        <v>593</v>
      </c>
      <c r="C189" s="19"/>
      <c r="D189" s="438"/>
      <c r="E189" s="21"/>
      <c r="F189" s="19"/>
      <c r="G189" s="19"/>
      <c r="H189" s="81"/>
      <c r="I189" s="81"/>
      <c r="J189" s="4"/>
    </row>
    <row r="190" spans="1:37" ht="63" hidden="1">
      <c r="A190" s="20" t="s">
        <v>1689</v>
      </c>
      <c r="B190" s="198" t="s">
        <v>597</v>
      </c>
      <c r="C190" s="19"/>
      <c r="D190" s="438"/>
      <c r="E190" s="21"/>
      <c r="F190" s="19"/>
      <c r="G190" s="19"/>
      <c r="H190" s="81"/>
      <c r="I190" s="81"/>
      <c r="J190" s="4"/>
    </row>
    <row r="191" spans="1:37" s="850" customFormat="1" ht="15.75" hidden="1">
      <c r="A191" s="576" t="s">
        <v>1692</v>
      </c>
      <c r="B191" s="198" t="s">
        <v>602</v>
      </c>
      <c r="C191" s="12" t="s">
        <v>603</v>
      </c>
      <c r="D191" s="435"/>
      <c r="E191" s="21" t="s">
        <v>344</v>
      </c>
      <c r="F191" s="16" t="s">
        <v>5099</v>
      </c>
      <c r="G191" s="131"/>
      <c r="H191" s="849"/>
      <c r="I191" s="849"/>
      <c r="J191" s="486"/>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row>
    <row r="192" spans="1:37" ht="31.5">
      <c r="A192" s="11" t="s">
        <v>605</v>
      </c>
      <c r="B192" s="198" t="s">
        <v>606</v>
      </c>
      <c r="C192" s="41" t="s">
        <v>5100</v>
      </c>
      <c r="D192" s="477">
        <v>1</v>
      </c>
      <c r="E192" s="21" t="s">
        <v>344</v>
      </c>
      <c r="F192" s="41" t="s">
        <v>5101</v>
      </c>
      <c r="G192" s="131"/>
    </row>
    <row r="193" spans="1:10" ht="30">
      <c r="A193" s="11"/>
      <c r="B193" s="198"/>
      <c r="C193" s="92" t="s">
        <v>5102</v>
      </c>
      <c r="D193" s="519">
        <v>1</v>
      </c>
      <c r="E193" s="21" t="s">
        <v>344</v>
      </c>
      <c r="F193" s="41" t="s">
        <v>5103</v>
      </c>
      <c r="G193" s="131"/>
    </row>
    <row r="194" spans="1:10" ht="31.5">
      <c r="A194" s="143"/>
      <c r="B194" s="365"/>
      <c r="C194" s="104" t="s">
        <v>5104</v>
      </c>
      <c r="D194" s="520">
        <v>1</v>
      </c>
      <c r="E194" s="21" t="s">
        <v>344</v>
      </c>
      <c r="F194" s="1023" t="s">
        <v>5105</v>
      </c>
      <c r="G194" s="215"/>
    </row>
    <row r="195" spans="1:10" ht="30">
      <c r="A195" s="143"/>
      <c r="B195" s="365"/>
      <c r="C195" s="12" t="s">
        <v>607</v>
      </c>
      <c r="D195" s="520">
        <v>1</v>
      </c>
      <c r="E195" s="21" t="s">
        <v>344</v>
      </c>
      <c r="F195" s="16" t="s">
        <v>608</v>
      </c>
      <c r="G195" s="215"/>
    </row>
    <row r="196" spans="1:10" ht="31.5" hidden="1">
      <c r="A196" s="576" t="s">
        <v>1696</v>
      </c>
      <c r="B196" s="92" t="s">
        <v>612</v>
      </c>
      <c r="C196" s="41" t="s">
        <v>5106</v>
      </c>
      <c r="D196" s="477"/>
      <c r="E196" s="21" t="s">
        <v>344</v>
      </c>
      <c r="F196" s="41" t="s">
        <v>5107</v>
      </c>
      <c r="G196" s="131"/>
    </row>
    <row r="197" spans="1:10" ht="30" hidden="1">
      <c r="A197" s="579"/>
      <c r="B197" s="19"/>
      <c r="C197" s="41" t="s">
        <v>5108</v>
      </c>
      <c r="D197" s="477"/>
      <c r="E197" s="21" t="s">
        <v>344</v>
      </c>
      <c r="F197" s="41" t="s">
        <v>5109</v>
      </c>
      <c r="G197" s="131"/>
    </row>
    <row r="198" spans="1:10" ht="30" hidden="1">
      <c r="A198" s="579"/>
      <c r="B198" s="19"/>
      <c r="C198" s="41" t="s">
        <v>5110</v>
      </c>
      <c r="D198" s="477"/>
      <c r="E198" s="21" t="s">
        <v>344</v>
      </c>
      <c r="F198" s="41" t="s">
        <v>5111</v>
      </c>
      <c r="G198" s="131"/>
    </row>
    <row r="199" spans="1:10" ht="39.75" customHeight="1">
      <c r="A199" s="1022" t="s">
        <v>109</v>
      </c>
      <c r="B199" s="1588" t="s">
        <v>6075</v>
      </c>
      <c r="C199" s="1589"/>
      <c r="D199" s="1589"/>
      <c r="E199" s="1589"/>
      <c r="F199" s="1589"/>
      <c r="G199" s="1590"/>
      <c r="H199" s="22">
        <f>SUM(D200:D213)</f>
        <v>3</v>
      </c>
      <c r="I199" s="22">
        <f>COUNT(D200:D213)*2</f>
        <v>6</v>
      </c>
    </row>
    <row r="200" spans="1:10" ht="90" hidden="1">
      <c r="A200" s="392" t="s">
        <v>1700</v>
      </c>
      <c r="B200" s="41" t="s">
        <v>1701</v>
      </c>
      <c r="C200" s="41" t="s">
        <v>1702</v>
      </c>
      <c r="D200" s="441"/>
      <c r="E200" s="19"/>
      <c r="F200" s="41" t="s">
        <v>6076</v>
      </c>
      <c r="G200" s="391"/>
      <c r="H200" s="81"/>
      <c r="I200" s="81"/>
      <c r="J200" s="4"/>
    </row>
    <row r="201" spans="1:10" ht="60" hidden="1">
      <c r="A201" s="392" t="s">
        <v>1704</v>
      </c>
      <c r="B201" s="41" t="s">
        <v>1705</v>
      </c>
      <c r="C201" s="41" t="s">
        <v>1706</v>
      </c>
      <c r="D201" s="439"/>
      <c r="E201" s="19"/>
      <c r="F201" s="41" t="s">
        <v>3194</v>
      </c>
      <c r="G201" s="391"/>
      <c r="H201" s="81"/>
      <c r="I201" s="81"/>
      <c r="J201" s="4"/>
    </row>
    <row r="202" spans="1:10" ht="60" hidden="1">
      <c r="A202" s="392" t="s">
        <v>3195</v>
      </c>
      <c r="B202" s="41" t="s">
        <v>3196</v>
      </c>
      <c r="C202" s="41" t="s">
        <v>6077</v>
      </c>
      <c r="D202" s="439"/>
      <c r="E202" s="19"/>
      <c r="F202" s="41" t="s">
        <v>6078</v>
      </c>
      <c r="G202" s="391"/>
      <c r="H202" s="81"/>
      <c r="I202" s="81"/>
      <c r="J202" s="4"/>
    </row>
    <row r="203" spans="1:10" ht="75" hidden="1">
      <c r="A203" s="392" t="s">
        <v>3197</v>
      </c>
      <c r="B203" s="41" t="s">
        <v>3198</v>
      </c>
      <c r="C203" s="41" t="s">
        <v>6079</v>
      </c>
      <c r="D203" s="439"/>
      <c r="E203" s="19"/>
      <c r="F203" s="41" t="s">
        <v>6080</v>
      </c>
      <c r="G203" s="391"/>
      <c r="H203" s="81"/>
      <c r="I203" s="81"/>
      <c r="J203" s="4"/>
    </row>
    <row r="204" spans="1:10" ht="60" hidden="1">
      <c r="A204" s="392" t="s">
        <v>3199</v>
      </c>
      <c r="B204" s="410" t="s">
        <v>3200</v>
      </c>
      <c r="C204" s="410" t="s">
        <v>6081</v>
      </c>
      <c r="D204" s="439"/>
      <c r="E204" s="19"/>
      <c r="F204" s="41" t="s">
        <v>6082</v>
      </c>
      <c r="G204" s="391"/>
      <c r="H204" s="81"/>
      <c r="I204" s="81"/>
      <c r="J204" s="4"/>
    </row>
    <row r="205" spans="1:10" ht="90" hidden="1">
      <c r="A205" s="392" t="s">
        <v>3201</v>
      </c>
      <c r="B205" s="41" t="s">
        <v>3202</v>
      </c>
      <c r="C205" s="41" t="s">
        <v>6083</v>
      </c>
      <c r="D205" s="439"/>
      <c r="E205" s="19"/>
      <c r="F205" s="41" t="s">
        <v>6084</v>
      </c>
      <c r="G205" s="391"/>
      <c r="H205" s="81"/>
      <c r="I205" s="81"/>
      <c r="J205" s="4"/>
    </row>
    <row r="206" spans="1:10" ht="120" hidden="1">
      <c r="A206" s="392" t="s">
        <v>3203</v>
      </c>
      <c r="B206" s="41" t="s">
        <v>6085</v>
      </c>
      <c r="C206" s="41" t="s">
        <v>6086</v>
      </c>
      <c r="D206" s="439"/>
      <c r="E206" s="19"/>
      <c r="F206" s="41" t="s">
        <v>6087</v>
      </c>
      <c r="G206" s="391"/>
      <c r="H206" s="81"/>
      <c r="I206" s="81"/>
      <c r="J206" s="4"/>
    </row>
    <row r="207" spans="1:10" ht="105" hidden="1">
      <c r="A207" s="392" t="s">
        <v>3205</v>
      </c>
      <c r="B207" s="41" t="s">
        <v>3206</v>
      </c>
      <c r="C207" s="41" t="s">
        <v>6088</v>
      </c>
      <c r="D207" s="439"/>
      <c r="E207" s="19"/>
      <c r="F207" s="41" t="s">
        <v>6089</v>
      </c>
      <c r="G207" s="388"/>
      <c r="H207" s="81"/>
      <c r="I207" s="81"/>
      <c r="J207" s="4"/>
    </row>
    <row r="208" spans="1:10" ht="30">
      <c r="A208" s="11" t="s">
        <v>6093</v>
      </c>
      <c r="B208" s="41" t="s">
        <v>1709</v>
      </c>
      <c r="C208" s="74" t="s">
        <v>5090</v>
      </c>
      <c r="D208" s="473">
        <v>1</v>
      </c>
      <c r="E208" s="21" t="s">
        <v>540</v>
      </c>
      <c r="F208" s="852" t="s">
        <v>7082</v>
      </c>
      <c r="G208" s="4"/>
    </row>
    <row r="209" spans="1:37" s="850" customFormat="1">
      <c r="A209" s="80"/>
      <c r="B209" s="19"/>
      <c r="C209" s="101" t="s">
        <v>5091</v>
      </c>
      <c r="D209" s="473">
        <v>1</v>
      </c>
      <c r="E209" s="21" t="s">
        <v>540</v>
      </c>
      <c r="F209" s="41"/>
      <c r="G209" s="852"/>
      <c r="H209" s="1006"/>
      <c r="I209" s="1006"/>
      <c r="J209" s="486"/>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row>
    <row r="210" spans="1:37" s="850" customFormat="1">
      <c r="A210" s="80"/>
      <c r="B210" s="19"/>
      <c r="C210" s="74" t="s">
        <v>5092</v>
      </c>
      <c r="D210" s="473">
        <v>1</v>
      </c>
      <c r="E210" s="21" t="s">
        <v>540</v>
      </c>
      <c r="F210" s="41"/>
      <c r="G210" s="852"/>
      <c r="H210" s="1006"/>
      <c r="I210" s="1006"/>
      <c r="J210" s="486"/>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row>
    <row r="211" spans="1:37" ht="75" hidden="1">
      <c r="A211" s="577" t="s">
        <v>3212</v>
      </c>
      <c r="B211" s="41" t="s">
        <v>1717</v>
      </c>
      <c r="C211" s="74" t="s">
        <v>5093</v>
      </c>
      <c r="D211" s="473"/>
      <c r="E211" s="21" t="s">
        <v>540</v>
      </c>
      <c r="F211" s="41" t="s">
        <v>6090</v>
      </c>
      <c r="G211" s="131"/>
    </row>
    <row r="212" spans="1:37" ht="75" hidden="1">
      <c r="A212" s="579"/>
      <c r="B212" s="19"/>
      <c r="C212" s="23" t="s">
        <v>5094</v>
      </c>
      <c r="D212" s="473"/>
      <c r="E212" s="21" t="s">
        <v>540</v>
      </c>
      <c r="F212" s="41" t="s">
        <v>6090</v>
      </c>
      <c r="G212" s="131"/>
    </row>
    <row r="213" spans="1:37" ht="60" hidden="1">
      <c r="A213" s="392" t="s">
        <v>3213</v>
      </c>
      <c r="B213" s="41" t="s">
        <v>3214</v>
      </c>
      <c r="C213" s="41" t="s">
        <v>6091</v>
      </c>
      <c r="D213" s="439"/>
      <c r="E213" s="19"/>
      <c r="F213" s="41" t="s">
        <v>6092</v>
      </c>
      <c r="G213" s="44"/>
      <c r="H213" s="81"/>
      <c r="I213" s="81"/>
      <c r="J213" s="4"/>
    </row>
    <row r="214" spans="1:37" ht="18.75">
      <c r="A214" s="80"/>
      <c r="B214" s="1584" t="s">
        <v>620</v>
      </c>
      <c r="C214" s="1584"/>
      <c r="D214" s="1584"/>
      <c r="E214" s="1584"/>
      <c r="F214" s="1584"/>
      <c r="G214" s="1585"/>
      <c r="H214" s="22">
        <f>H215+H229+H241+H254+H258+H274+H300+H307+H220+H290+H293+H296</f>
        <v>28</v>
      </c>
      <c r="I214" s="22">
        <f>I215+I229+I241+I254+I258+I274+I300+I307+I220+I290+I293+I296</f>
        <v>56</v>
      </c>
    </row>
    <row r="215" spans="1:37" ht="40.35" customHeight="1">
      <c r="A215" s="1011" t="s">
        <v>1720</v>
      </c>
      <c r="B215" s="1366" t="s">
        <v>106</v>
      </c>
      <c r="C215" s="1458"/>
      <c r="D215" s="1458"/>
      <c r="E215" s="1458"/>
      <c r="F215" s="1458"/>
      <c r="G215" s="1459"/>
      <c r="H215" s="22">
        <f>SUM(D216:D219)</f>
        <v>1</v>
      </c>
      <c r="I215" s="22">
        <f>COUNT(D216:D219)*2</f>
        <v>2</v>
      </c>
    </row>
    <row r="216" spans="1:37" ht="31.5">
      <c r="A216" s="11" t="s">
        <v>1721</v>
      </c>
      <c r="B216" s="135" t="s">
        <v>622</v>
      </c>
      <c r="C216" s="16" t="s">
        <v>5112</v>
      </c>
      <c r="D216" s="473">
        <v>1</v>
      </c>
      <c r="E216" s="21" t="s">
        <v>540</v>
      </c>
      <c r="F216" s="19"/>
      <c r="G216" s="131"/>
    </row>
    <row r="217" spans="1:37" ht="30" hidden="1">
      <c r="A217" s="576"/>
      <c r="B217" s="135"/>
      <c r="C217" s="18" t="s">
        <v>624</v>
      </c>
      <c r="D217" s="473"/>
      <c r="E217" s="21" t="s">
        <v>540</v>
      </c>
      <c r="F217" s="19"/>
      <c r="G217" s="131"/>
    </row>
    <row r="218" spans="1:37" ht="47.25" hidden="1">
      <c r="A218" s="20" t="s">
        <v>1724</v>
      </c>
      <c r="B218" s="92" t="s">
        <v>627</v>
      </c>
      <c r="C218" s="19"/>
      <c r="D218" s="438"/>
      <c r="E218" s="21"/>
      <c r="F218" s="19"/>
      <c r="G218" s="19"/>
      <c r="H218" s="81"/>
      <c r="I218" s="81"/>
      <c r="J218" s="4"/>
    </row>
    <row r="219" spans="1:37" ht="45" hidden="1">
      <c r="A219" s="576" t="s">
        <v>1726</v>
      </c>
      <c r="B219" s="92" t="s">
        <v>631</v>
      </c>
      <c r="C219" s="41" t="s">
        <v>3797</v>
      </c>
      <c r="D219" s="473"/>
      <c r="E219" s="21" t="s">
        <v>379</v>
      </c>
      <c r="F219" s="19"/>
      <c r="G219" s="131"/>
    </row>
    <row r="220" spans="1:37" ht="40.35" hidden="1" customHeight="1">
      <c r="A220" s="137" t="s">
        <v>1729</v>
      </c>
      <c r="B220" s="1366" t="s">
        <v>104</v>
      </c>
      <c r="C220" s="1458"/>
      <c r="D220" s="1458"/>
      <c r="E220" s="1458"/>
      <c r="F220" s="1458"/>
      <c r="G220" s="1459"/>
      <c r="H220" s="81">
        <f>SUM(D221:D228)</f>
        <v>0</v>
      </c>
      <c r="I220" s="81">
        <f>COUNT(D221:D228)*2</f>
        <v>0</v>
      </c>
      <c r="J220" s="4"/>
    </row>
    <row r="221" spans="1:37" ht="47.25" hidden="1">
      <c r="A221" s="20" t="s">
        <v>633</v>
      </c>
      <c r="B221" s="92" t="s">
        <v>634</v>
      </c>
      <c r="C221" s="19"/>
      <c r="D221" s="438"/>
      <c r="E221" s="21"/>
      <c r="F221" s="19"/>
      <c r="G221" s="19"/>
      <c r="H221" s="81"/>
      <c r="I221" s="81"/>
      <c r="J221" s="4"/>
    </row>
    <row r="222" spans="1:37" ht="31.5" hidden="1">
      <c r="A222" s="20" t="s">
        <v>637</v>
      </c>
      <c r="B222" s="135" t="s">
        <v>638</v>
      </c>
      <c r="C222" s="19"/>
      <c r="D222" s="438"/>
      <c r="E222" s="21"/>
      <c r="F222" s="19"/>
      <c r="G222" s="19"/>
      <c r="H222" s="81"/>
      <c r="I222" s="81"/>
      <c r="J222" s="4"/>
    </row>
    <row r="223" spans="1:37" ht="31.5" hidden="1">
      <c r="A223" s="20" t="s">
        <v>1731</v>
      </c>
      <c r="B223" s="92" t="s">
        <v>640</v>
      </c>
      <c r="C223" s="19"/>
      <c r="D223" s="438"/>
      <c r="E223" s="21"/>
      <c r="F223" s="19"/>
      <c r="G223" s="19"/>
      <c r="H223" s="81"/>
      <c r="I223" s="81"/>
      <c r="J223" s="4"/>
    </row>
    <row r="224" spans="1:37" ht="31.5" hidden="1">
      <c r="A224" s="20" t="s">
        <v>1735</v>
      </c>
      <c r="B224" s="92" t="s">
        <v>644</v>
      </c>
      <c r="D224" s="438"/>
      <c r="E224" s="21"/>
      <c r="F224" s="19"/>
      <c r="G224" s="19"/>
      <c r="H224" s="81"/>
      <c r="I224" s="81"/>
      <c r="J224" s="4"/>
    </row>
    <row r="225" spans="1:37" ht="31.5" hidden="1">
      <c r="A225" s="20" t="s">
        <v>1738</v>
      </c>
      <c r="B225" s="135" t="s">
        <v>650</v>
      </c>
      <c r="C225" s="23"/>
      <c r="D225" s="438"/>
      <c r="E225" s="21"/>
      <c r="F225" s="19"/>
      <c r="G225" s="19"/>
      <c r="H225" s="81"/>
      <c r="I225" s="81"/>
      <c r="J225" s="4"/>
    </row>
    <row r="226" spans="1:37" ht="30" hidden="1">
      <c r="A226" s="20" t="s">
        <v>1743</v>
      </c>
      <c r="B226" s="23" t="s">
        <v>657</v>
      </c>
      <c r="C226" s="23"/>
      <c r="D226" s="438"/>
      <c r="E226" s="21"/>
      <c r="F226" s="19"/>
      <c r="G226" s="19"/>
      <c r="H226" s="81"/>
      <c r="I226" s="81"/>
      <c r="J226" s="4"/>
    </row>
    <row r="227" spans="1:37" ht="47.25" hidden="1">
      <c r="A227" s="20" t="s">
        <v>1746</v>
      </c>
      <c r="B227" s="92" t="s">
        <v>663</v>
      </c>
      <c r="C227" s="19"/>
      <c r="D227" s="438"/>
      <c r="E227" s="21"/>
      <c r="F227" s="19"/>
      <c r="G227" s="19"/>
      <c r="H227" s="81"/>
      <c r="I227" s="81"/>
      <c r="J227" s="4"/>
    </row>
    <row r="228" spans="1:37" ht="31.5" hidden="1">
      <c r="A228" s="20" t="s">
        <v>1748</v>
      </c>
      <c r="B228" s="92" t="s">
        <v>667</v>
      </c>
      <c r="C228" s="19"/>
      <c r="D228" s="438"/>
      <c r="E228" s="21"/>
      <c r="F228" s="19"/>
      <c r="G228" s="19"/>
      <c r="H228" s="81"/>
      <c r="I228" s="81"/>
      <c r="J228" s="4"/>
    </row>
    <row r="229" spans="1:37" ht="40.35" customHeight="1">
      <c r="A229" s="1011" t="s">
        <v>1749</v>
      </c>
      <c r="B229" s="1366" t="s">
        <v>102</v>
      </c>
      <c r="C229" s="1458"/>
      <c r="D229" s="1458"/>
      <c r="E229" s="1458"/>
      <c r="F229" s="1458"/>
      <c r="G229" s="1459"/>
      <c r="H229" s="22">
        <f>SUM(D230:D240)</f>
        <v>6</v>
      </c>
      <c r="I229" s="22">
        <f>COUNT(D230:D240)*2</f>
        <v>12</v>
      </c>
    </row>
    <row r="230" spans="1:37" ht="31.5">
      <c r="A230" s="11" t="s">
        <v>1750</v>
      </c>
      <c r="B230" s="92" t="s">
        <v>670</v>
      </c>
      <c r="C230" s="110" t="s">
        <v>5113</v>
      </c>
      <c r="D230" s="478">
        <v>1</v>
      </c>
      <c r="E230" s="15" t="s">
        <v>341</v>
      </c>
      <c r="F230" s="200"/>
      <c r="G230" s="131"/>
    </row>
    <row r="231" spans="1:37" ht="15.75">
      <c r="A231" s="11"/>
      <c r="B231" s="92"/>
      <c r="C231" s="191" t="s">
        <v>5114</v>
      </c>
      <c r="D231" s="477">
        <v>1</v>
      </c>
      <c r="E231" s="15" t="s">
        <v>341</v>
      </c>
      <c r="F231" s="41"/>
      <c r="G231" s="131"/>
    </row>
    <row r="232" spans="1:37" ht="30">
      <c r="A232" s="11"/>
      <c r="B232" s="92"/>
      <c r="C232" s="191" t="s">
        <v>5115</v>
      </c>
      <c r="D232" s="477">
        <v>1</v>
      </c>
      <c r="E232" s="15" t="s">
        <v>341</v>
      </c>
      <c r="F232" s="41"/>
      <c r="G232" s="131"/>
    </row>
    <row r="233" spans="1:37" ht="31.5">
      <c r="A233" s="11" t="s">
        <v>1753</v>
      </c>
      <c r="B233" s="92" t="s">
        <v>675</v>
      </c>
      <c r="C233" s="41" t="s">
        <v>5116</v>
      </c>
      <c r="D233" s="477">
        <v>1</v>
      </c>
      <c r="E233" s="18" t="s">
        <v>379</v>
      </c>
      <c r="F233" s="41"/>
      <c r="G233" s="131"/>
    </row>
    <row r="234" spans="1:37" ht="30">
      <c r="A234" s="11"/>
      <c r="B234" s="92"/>
      <c r="C234" s="41" t="s">
        <v>5117</v>
      </c>
      <c r="D234" s="477">
        <v>1</v>
      </c>
      <c r="E234" s="18" t="s">
        <v>379</v>
      </c>
      <c r="F234" s="41"/>
      <c r="G234" s="131"/>
    </row>
    <row r="235" spans="1:37" ht="30">
      <c r="A235" s="11"/>
      <c r="B235" s="92"/>
      <c r="C235" s="41" t="s">
        <v>5118</v>
      </c>
      <c r="D235" s="477">
        <v>1</v>
      </c>
      <c r="E235" s="18" t="s">
        <v>379</v>
      </c>
      <c r="F235" s="41"/>
      <c r="G235" s="131"/>
    </row>
    <row r="236" spans="1:37" ht="47.25" hidden="1">
      <c r="A236" s="576" t="s">
        <v>677</v>
      </c>
      <c r="B236" s="92" t="s">
        <v>678</v>
      </c>
      <c r="C236" s="16" t="s">
        <v>5119</v>
      </c>
      <c r="D236" s="435"/>
      <c r="E236" s="15" t="s">
        <v>540</v>
      </c>
      <c r="F236" s="16" t="s">
        <v>681</v>
      </c>
      <c r="G236" s="131"/>
    </row>
    <row r="237" spans="1:37" ht="45" hidden="1">
      <c r="A237" s="576"/>
      <c r="B237" s="92"/>
      <c r="C237" s="16" t="s">
        <v>5120</v>
      </c>
      <c r="D237" s="435"/>
      <c r="E237" s="15" t="s">
        <v>540</v>
      </c>
      <c r="F237" s="16" t="s">
        <v>681</v>
      </c>
      <c r="G237" s="131"/>
    </row>
    <row r="238" spans="1:37" ht="45" hidden="1">
      <c r="A238" s="576"/>
      <c r="B238" s="92"/>
      <c r="C238" s="16" t="s">
        <v>5121</v>
      </c>
      <c r="D238" s="435"/>
      <c r="E238" s="15" t="s">
        <v>540</v>
      </c>
      <c r="F238" s="16" t="s">
        <v>681</v>
      </c>
      <c r="G238" s="131"/>
    </row>
    <row r="239" spans="1:37" ht="31.5" hidden="1">
      <c r="A239" s="20" t="s">
        <v>1757</v>
      </c>
      <c r="B239" s="92" t="s">
        <v>684</v>
      </c>
      <c r="C239" s="92"/>
      <c r="D239" s="438"/>
      <c r="E239" s="21"/>
      <c r="F239" s="19"/>
      <c r="G239" s="19"/>
      <c r="H239" s="81"/>
      <c r="I239" s="81"/>
      <c r="J239" s="4"/>
    </row>
    <row r="240" spans="1:37" s="850" customFormat="1" ht="30" hidden="1">
      <c r="A240" s="576" t="s">
        <v>688</v>
      </c>
      <c r="B240" s="23" t="s">
        <v>689</v>
      </c>
      <c r="C240" s="16" t="s">
        <v>2460</v>
      </c>
      <c r="D240" s="473"/>
      <c r="E240" s="21" t="s">
        <v>420</v>
      </c>
      <c r="F240" s="19"/>
      <c r="G240" s="131"/>
      <c r="H240" s="849"/>
      <c r="I240" s="849"/>
      <c r="J240" s="486"/>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row>
    <row r="241" spans="1:37" ht="40.35" customHeight="1">
      <c r="A241" s="1011" t="s">
        <v>1761</v>
      </c>
      <c r="B241" s="1302" t="s">
        <v>100</v>
      </c>
      <c r="C241" s="1303"/>
      <c r="D241" s="1303"/>
      <c r="E241" s="1303"/>
      <c r="F241" s="1303"/>
      <c r="G241" s="1304"/>
      <c r="H241" s="22">
        <f>SUM(D242:D253)</f>
        <v>4</v>
      </c>
      <c r="I241" s="22">
        <f>COUNT(D242:D253)*2</f>
        <v>8</v>
      </c>
    </row>
    <row r="242" spans="1:37" ht="31.5">
      <c r="A242" s="11" t="s">
        <v>691</v>
      </c>
      <c r="B242" s="12" t="s">
        <v>692</v>
      </c>
      <c r="C242" s="41" t="s">
        <v>693</v>
      </c>
      <c r="D242" s="477">
        <v>1</v>
      </c>
      <c r="E242" s="370" t="s">
        <v>341</v>
      </c>
      <c r="F242" s="41" t="s">
        <v>5122</v>
      </c>
      <c r="G242" s="131"/>
    </row>
    <row r="243" spans="1:37" ht="30">
      <c r="A243" s="11"/>
      <c r="B243" s="12"/>
      <c r="C243" s="41" t="s">
        <v>694</v>
      </c>
      <c r="D243" s="477">
        <v>1</v>
      </c>
      <c r="E243" s="370" t="s">
        <v>341</v>
      </c>
      <c r="F243" s="41"/>
      <c r="G243" s="131"/>
    </row>
    <row r="244" spans="1:37" s="850" customFormat="1" ht="30" hidden="1">
      <c r="A244" s="576" t="s">
        <v>1765</v>
      </c>
      <c r="B244" s="12" t="s">
        <v>696</v>
      </c>
      <c r="C244" s="41" t="s">
        <v>697</v>
      </c>
      <c r="D244" s="477"/>
      <c r="E244" s="370" t="s">
        <v>341</v>
      </c>
      <c r="F244" s="41" t="s">
        <v>698</v>
      </c>
      <c r="G244" s="131"/>
      <c r="H244" s="849"/>
      <c r="I244" s="849"/>
      <c r="J244" s="486"/>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row>
    <row r="245" spans="1:37" s="850" customFormat="1" ht="15.75" hidden="1">
      <c r="A245" s="576"/>
      <c r="B245" s="12"/>
      <c r="C245" s="16" t="s">
        <v>699</v>
      </c>
      <c r="D245" s="477"/>
      <c r="E245" s="370" t="s">
        <v>341</v>
      </c>
      <c r="F245" s="41"/>
      <c r="G245" s="131"/>
      <c r="H245" s="849"/>
      <c r="I245" s="849"/>
      <c r="J245" s="486"/>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row>
    <row r="246" spans="1:37" ht="30">
      <c r="A246" s="11" t="s">
        <v>1765</v>
      </c>
      <c r="B246" s="12" t="s">
        <v>696</v>
      </c>
      <c r="C246" s="23" t="s">
        <v>700</v>
      </c>
      <c r="D246" s="477">
        <v>1</v>
      </c>
      <c r="E246" s="370" t="s">
        <v>341</v>
      </c>
      <c r="F246" s="584"/>
      <c r="G246" s="131"/>
    </row>
    <row r="247" spans="1:37" ht="31.5" hidden="1">
      <c r="A247" s="576" t="s">
        <v>1768</v>
      </c>
      <c r="B247" s="12" t="s">
        <v>702</v>
      </c>
      <c r="C247" s="71" t="s">
        <v>703</v>
      </c>
      <c r="D247" s="477"/>
      <c r="E247" s="370" t="s">
        <v>341</v>
      </c>
      <c r="F247" s="41" t="s">
        <v>5122</v>
      </c>
      <c r="G247" s="131"/>
    </row>
    <row r="248" spans="1:37" ht="30" hidden="1">
      <c r="A248" s="576"/>
      <c r="B248" s="12"/>
      <c r="C248" s="41" t="s">
        <v>704</v>
      </c>
      <c r="D248" s="477"/>
      <c r="E248" s="370" t="s">
        <v>341</v>
      </c>
      <c r="F248" s="41" t="s">
        <v>5122</v>
      </c>
      <c r="G248" s="131"/>
    </row>
    <row r="249" spans="1:37" ht="31.5" hidden="1">
      <c r="A249" s="20" t="s">
        <v>707</v>
      </c>
      <c r="B249" s="12" t="s">
        <v>708</v>
      </c>
      <c r="C249" s="19"/>
      <c r="D249" s="438"/>
      <c r="E249" s="15"/>
      <c r="F249" s="19"/>
      <c r="G249" s="19"/>
      <c r="H249" s="81"/>
      <c r="I249" s="81"/>
      <c r="J249" s="4"/>
    </row>
    <row r="250" spans="1:37" s="850" customFormat="1" ht="31.5" hidden="1">
      <c r="A250" s="576" t="s">
        <v>1773</v>
      </c>
      <c r="B250" s="12" t="s">
        <v>710</v>
      </c>
      <c r="C250" s="41" t="s">
        <v>5123</v>
      </c>
      <c r="D250" s="477"/>
      <c r="E250" s="370" t="s">
        <v>341</v>
      </c>
      <c r="F250" s="41" t="s">
        <v>5122</v>
      </c>
      <c r="G250" s="131" t="s">
        <v>7083</v>
      </c>
      <c r="H250" s="849"/>
      <c r="I250" s="849"/>
      <c r="J250" s="486"/>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row>
    <row r="251" spans="1:37" s="850" customFormat="1" ht="15.75" hidden="1">
      <c r="A251" s="576"/>
      <c r="B251" s="12"/>
      <c r="C251" s="41" t="s">
        <v>5124</v>
      </c>
      <c r="D251" s="477"/>
      <c r="E251" s="370" t="s">
        <v>341</v>
      </c>
      <c r="F251" s="41"/>
      <c r="G251" s="131"/>
      <c r="H251" s="849"/>
      <c r="I251" s="849"/>
      <c r="J251" s="486"/>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row>
    <row r="252" spans="1:37" s="850" customFormat="1" ht="15.75" hidden="1">
      <c r="A252" s="576"/>
      <c r="B252" s="12"/>
      <c r="C252" s="41" t="s">
        <v>5125</v>
      </c>
      <c r="D252" s="477"/>
      <c r="E252" s="370" t="s">
        <v>341</v>
      </c>
      <c r="F252" s="41"/>
      <c r="G252" s="131"/>
      <c r="H252" s="849"/>
      <c r="I252" s="849"/>
      <c r="J252" s="486"/>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row>
    <row r="253" spans="1:37" ht="31.5">
      <c r="A253" s="11" t="s">
        <v>712</v>
      </c>
      <c r="B253" s="12" t="s">
        <v>713</v>
      </c>
      <c r="C253" s="18" t="s">
        <v>5126</v>
      </c>
      <c r="D253" s="477">
        <v>1</v>
      </c>
      <c r="E253" s="370" t="s">
        <v>341</v>
      </c>
      <c r="F253" s="41" t="s">
        <v>5122</v>
      </c>
      <c r="G253" s="131"/>
    </row>
    <row r="254" spans="1:37" ht="40.35" customHeight="1">
      <c r="A254" s="1011" t="s">
        <v>1777</v>
      </c>
      <c r="B254" s="1302" t="s">
        <v>98</v>
      </c>
      <c r="C254" s="1303"/>
      <c r="D254" s="1303"/>
      <c r="E254" s="1303"/>
      <c r="F254" s="1303"/>
      <c r="G254" s="1304"/>
      <c r="H254" s="22">
        <f>SUM(D255:D257)</f>
        <v>2</v>
      </c>
      <c r="I254" s="22">
        <f>COUNT(D255:D257)*2</f>
        <v>4</v>
      </c>
    </row>
    <row r="255" spans="1:37" ht="47.25">
      <c r="A255" s="11" t="s">
        <v>1778</v>
      </c>
      <c r="B255" s="12" t="s">
        <v>716</v>
      </c>
      <c r="C255" s="16" t="s">
        <v>717</v>
      </c>
      <c r="D255" s="477">
        <v>1</v>
      </c>
      <c r="E255" s="21" t="s">
        <v>379</v>
      </c>
      <c r="F255" s="41" t="s">
        <v>5127</v>
      </c>
      <c r="G255" s="192"/>
    </row>
    <row r="256" spans="1:37" ht="31.5">
      <c r="A256" s="11" t="s">
        <v>1781</v>
      </c>
      <c r="B256" s="12" t="s">
        <v>719</v>
      </c>
      <c r="C256" s="204" t="s">
        <v>5128</v>
      </c>
      <c r="D256" s="477">
        <v>1</v>
      </c>
      <c r="E256" s="21" t="s">
        <v>379</v>
      </c>
      <c r="F256" s="23" t="s">
        <v>5129</v>
      </c>
      <c r="G256" s="192"/>
    </row>
    <row r="257" spans="1:37" ht="30" hidden="1">
      <c r="A257" s="20" t="s">
        <v>2465</v>
      </c>
      <c r="B257" s="46" t="s">
        <v>724</v>
      </c>
      <c r="C257" s="19"/>
      <c r="D257" s="438"/>
      <c r="E257" s="21"/>
      <c r="F257" s="19"/>
      <c r="G257" s="19"/>
      <c r="H257" s="81"/>
      <c r="I257" s="81"/>
      <c r="J257" s="4"/>
    </row>
    <row r="258" spans="1:37" ht="40.35" customHeight="1">
      <c r="A258" s="1011" t="s">
        <v>97</v>
      </c>
      <c r="B258" s="1366" t="s">
        <v>96</v>
      </c>
      <c r="C258" s="1458"/>
      <c r="D258" s="1458"/>
      <c r="E258" s="1458"/>
      <c r="F258" s="1458"/>
      <c r="G258" s="1459"/>
      <c r="H258" s="22">
        <f>SUM(D259:D273)</f>
        <v>6</v>
      </c>
      <c r="I258" s="22">
        <f>COUNT(D259:D273)*2</f>
        <v>12</v>
      </c>
    </row>
    <row r="259" spans="1:37" ht="31.5" hidden="1">
      <c r="A259" s="57" t="s">
        <v>726</v>
      </c>
      <c r="B259" s="92" t="s">
        <v>727</v>
      </c>
      <c r="C259" s="19"/>
      <c r="D259" s="438"/>
      <c r="E259" s="21"/>
      <c r="F259" s="19"/>
      <c r="G259" s="19"/>
      <c r="H259" s="81"/>
      <c r="I259" s="81"/>
      <c r="J259" s="4"/>
    </row>
    <row r="260" spans="1:37" ht="31.5">
      <c r="A260" s="35" t="s">
        <v>728</v>
      </c>
      <c r="B260" s="92" t="s">
        <v>729</v>
      </c>
      <c r="C260" s="165" t="s">
        <v>5130</v>
      </c>
      <c r="D260" s="473">
        <v>1</v>
      </c>
      <c r="E260" s="21" t="s">
        <v>653</v>
      </c>
      <c r="F260" s="136" t="s">
        <v>5131</v>
      </c>
      <c r="G260" s="371"/>
    </row>
    <row r="261" spans="1:37" ht="63">
      <c r="A261" s="35"/>
      <c r="B261" s="92"/>
      <c r="C261" s="165" t="s">
        <v>5132</v>
      </c>
      <c r="D261" s="473">
        <v>1</v>
      </c>
      <c r="E261" s="21" t="s">
        <v>653</v>
      </c>
      <c r="F261" s="263"/>
      <c r="G261" s="371"/>
    </row>
    <row r="262" spans="1:37" ht="45">
      <c r="A262" s="35" t="s">
        <v>730</v>
      </c>
      <c r="B262" s="16" t="s">
        <v>731</v>
      </c>
      <c r="C262" s="41" t="s">
        <v>5133</v>
      </c>
      <c r="D262" s="473">
        <v>1</v>
      </c>
      <c r="E262" s="21" t="s">
        <v>653</v>
      </c>
      <c r="F262" s="263"/>
      <c r="G262" s="371"/>
    </row>
    <row r="263" spans="1:37" ht="45">
      <c r="A263" s="35"/>
      <c r="B263" s="16"/>
      <c r="C263" s="41" t="s">
        <v>5134</v>
      </c>
      <c r="D263" s="473">
        <v>1</v>
      </c>
      <c r="E263" s="21" t="s">
        <v>1812</v>
      </c>
      <c r="F263" s="200" t="s">
        <v>5135</v>
      </c>
      <c r="G263" s="371"/>
    </row>
    <row r="264" spans="1:37" s="850" customFormat="1" ht="30" hidden="1">
      <c r="A264" s="578"/>
      <c r="B264" s="16"/>
      <c r="C264" s="41" t="s">
        <v>5136</v>
      </c>
      <c r="D264" s="473"/>
      <c r="E264" s="21" t="s">
        <v>341</v>
      </c>
      <c r="F264" s="41" t="s">
        <v>5137</v>
      </c>
      <c r="G264" s="131" t="s">
        <v>7084</v>
      </c>
      <c r="H264" s="849"/>
      <c r="I264" s="849"/>
      <c r="J264" s="486"/>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row>
    <row r="265" spans="1:37" s="850" customFormat="1" ht="30" hidden="1">
      <c r="A265" s="578"/>
      <c r="B265" s="16"/>
      <c r="C265" s="41" t="s">
        <v>5138</v>
      </c>
      <c r="D265" s="473"/>
      <c r="E265" s="21" t="s">
        <v>341</v>
      </c>
      <c r="F265" s="41" t="s">
        <v>5139</v>
      </c>
      <c r="G265" s="131"/>
      <c r="H265" s="849"/>
      <c r="I265" s="849"/>
      <c r="J265" s="486"/>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row>
    <row r="266" spans="1:37" s="850" customFormat="1" ht="30" hidden="1">
      <c r="A266" s="578"/>
      <c r="B266" s="16"/>
      <c r="C266" s="41" t="s">
        <v>5140</v>
      </c>
      <c r="D266" s="473"/>
      <c r="E266" s="21" t="s">
        <v>660</v>
      </c>
      <c r="F266" s="19"/>
      <c r="G266" s="131" t="s">
        <v>7085</v>
      </c>
      <c r="H266" s="849"/>
      <c r="I266" s="849"/>
      <c r="J266" s="486"/>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row>
    <row r="267" spans="1:37" s="850" customFormat="1" ht="30" hidden="1">
      <c r="A267" s="578"/>
      <c r="B267" s="16"/>
      <c r="C267" s="41" t="s">
        <v>5141</v>
      </c>
      <c r="D267" s="473"/>
      <c r="E267" s="21" t="s">
        <v>540</v>
      </c>
      <c r="F267" s="41" t="s">
        <v>5142</v>
      </c>
      <c r="G267" s="131" t="s">
        <v>7085</v>
      </c>
      <c r="H267" s="849"/>
      <c r="I267" s="849"/>
      <c r="J267" s="486"/>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row>
    <row r="268" spans="1:37" ht="30">
      <c r="A268" s="35"/>
      <c r="B268" s="16"/>
      <c r="C268" s="41" t="s">
        <v>5143</v>
      </c>
      <c r="D268" s="473">
        <v>1</v>
      </c>
      <c r="E268" s="21" t="s">
        <v>341</v>
      </c>
      <c r="F268" s="19"/>
      <c r="G268" s="131"/>
    </row>
    <row r="269" spans="1:37" ht="30" hidden="1">
      <c r="A269" s="578"/>
      <c r="B269" s="16"/>
      <c r="C269" s="41" t="s">
        <v>5144</v>
      </c>
      <c r="D269" s="473"/>
      <c r="E269" s="21" t="s">
        <v>653</v>
      </c>
      <c r="F269" s="41" t="s">
        <v>5145</v>
      </c>
      <c r="G269" s="131"/>
    </row>
    <row r="270" spans="1:37" ht="45" hidden="1">
      <c r="A270" s="578"/>
      <c r="B270" s="16"/>
      <c r="C270" s="41" t="s">
        <v>5146</v>
      </c>
      <c r="D270" s="473"/>
      <c r="E270" s="21" t="s">
        <v>660</v>
      </c>
      <c r="F270" s="19"/>
      <c r="G270" s="131"/>
    </row>
    <row r="271" spans="1:37" ht="30">
      <c r="A271" s="35"/>
      <c r="B271" s="16"/>
      <c r="C271" s="136" t="s">
        <v>5147</v>
      </c>
      <c r="D271" s="473">
        <v>1</v>
      </c>
      <c r="E271" s="21" t="s">
        <v>540</v>
      </c>
      <c r="F271" s="19"/>
      <c r="G271" s="216"/>
    </row>
    <row r="272" spans="1:37" ht="30" hidden="1">
      <c r="A272" s="578"/>
      <c r="B272" s="16"/>
      <c r="C272" s="136" t="s">
        <v>5148</v>
      </c>
      <c r="D272" s="473"/>
      <c r="E272" s="21" t="s">
        <v>653</v>
      </c>
      <c r="F272" s="19"/>
      <c r="G272" s="216"/>
    </row>
    <row r="273" spans="1:37" hidden="1">
      <c r="A273" s="578"/>
      <c r="B273" s="16"/>
      <c r="C273" s="136" t="s">
        <v>5149</v>
      </c>
      <c r="D273" s="473"/>
      <c r="E273" s="21" t="s">
        <v>653</v>
      </c>
      <c r="F273" s="19"/>
      <c r="G273" s="216"/>
    </row>
    <row r="274" spans="1:37" ht="40.35" customHeight="1">
      <c r="A274" s="1011" t="s">
        <v>1784</v>
      </c>
      <c r="B274" s="1366" t="s">
        <v>94</v>
      </c>
      <c r="C274" s="1458"/>
      <c r="D274" s="1458"/>
      <c r="E274" s="1458"/>
      <c r="F274" s="1458"/>
      <c r="G274" s="1459"/>
      <c r="H274" s="22">
        <f>SUM(D275:D289)</f>
        <v>5</v>
      </c>
      <c r="I274" s="22">
        <f>COUNT(D275:D289)*2</f>
        <v>10</v>
      </c>
    </row>
    <row r="275" spans="1:37" ht="42.6" customHeight="1">
      <c r="A275" s="11" t="s">
        <v>1785</v>
      </c>
      <c r="B275" s="92" t="s">
        <v>733</v>
      </c>
      <c r="C275" s="41" t="s">
        <v>5150</v>
      </c>
      <c r="D275" s="473">
        <v>1</v>
      </c>
      <c r="E275" s="21" t="s">
        <v>653</v>
      </c>
      <c r="F275" s="23" t="s">
        <v>5151</v>
      </c>
      <c r="G275" s="131"/>
    </row>
    <row r="276" spans="1:37" s="850" customFormat="1" ht="42.6" hidden="1" customHeight="1">
      <c r="A276" s="576"/>
      <c r="B276" s="92"/>
      <c r="C276" s="41" t="s">
        <v>5152</v>
      </c>
      <c r="D276" s="473"/>
      <c r="E276" s="21" t="s">
        <v>653</v>
      </c>
      <c r="F276" s="41" t="s">
        <v>5153</v>
      </c>
      <c r="G276" s="131"/>
      <c r="H276" s="849"/>
      <c r="I276" s="849"/>
      <c r="J276" s="486"/>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row>
    <row r="277" spans="1:37" ht="31.5" hidden="1">
      <c r="A277" s="20" t="s">
        <v>1788</v>
      </c>
      <c r="B277" s="92" t="s">
        <v>736</v>
      </c>
      <c r="C277" s="19"/>
      <c r="D277" s="438"/>
      <c r="E277" s="21"/>
      <c r="F277" s="19"/>
      <c r="G277" s="19"/>
      <c r="H277" s="81"/>
      <c r="I277" s="81"/>
      <c r="J277" s="4"/>
    </row>
    <row r="278" spans="1:37" ht="45">
      <c r="A278" s="11" t="s">
        <v>738</v>
      </c>
      <c r="B278" s="16" t="s">
        <v>739</v>
      </c>
      <c r="C278" s="41" t="s">
        <v>5154</v>
      </c>
      <c r="D278" s="473">
        <v>1</v>
      </c>
      <c r="E278" s="21" t="s">
        <v>653</v>
      </c>
      <c r="F278" s="41" t="s">
        <v>5155</v>
      </c>
      <c r="G278" s="131"/>
    </row>
    <row r="279" spans="1:37" ht="45" hidden="1">
      <c r="A279" s="576"/>
      <c r="B279" s="16"/>
      <c r="C279" s="41" t="s">
        <v>5156</v>
      </c>
      <c r="D279" s="473"/>
      <c r="E279" s="21" t="s">
        <v>341</v>
      </c>
      <c r="G279" s="131"/>
    </row>
    <row r="280" spans="1:37" ht="30" hidden="1">
      <c r="A280" s="576"/>
      <c r="B280" s="16"/>
      <c r="C280" s="41" t="s">
        <v>5157</v>
      </c>
      <c r="D280" s="473"/>
      <c r="E280" s="21" t="s">
        <v>341</v>
      </c>
      <c r="F280" s="19"/>
      <c r="G280" s="131"/>
    </row>
    <row r="281" spans="1:37" ht="30">
      <c r="A281" s="11"/>
      <c r="B281" s="16"/>
      <c r="C281" s="41" t="s">
        <v>5158</v>
      </c>
      <c r="D281" s="473">
        <v>1</v>
      </c>
      <c r="E281" s="21" t="s">
        <v>377</v>
      </c>
      <c r="F281" s="19"/>
      <c r="G281" s="131"/>
    </row>
    <row r="282" spans="1:37" ht="45" hidden="1">
      <c r="A282" s="576"/>
      <c r="B282" s="16"/>
      <c r="C282" s="41" t="s">
        <v>5159</v>
      </c>
      <c r="D282" s="473"/>
      <c r="E282" s="21" t="s">
        <v>377</v>
      </c>
      <c r="F282" s="41" t="s">
        <v>5160</v>
      </c>
      <c r="G282" s="131"/>
    </row>
    <row r="283" spans="1:37" ht="30">
      <c r="A283" s="11"/>
      <c r="B283" s="16"/>
      <c r="C283" s="41" t="s">
        <v>5161</v>
      </c>
      <c r="D283" s="473">
        <v>1</v>
      </c>
      <c r="E283" s="21" t="s">
        <v>377</v>
      </c>
      <c r="G283" s="131"/>
    </row>
    <row r="284" spans="1:37" ht="30" hidden="1">
      <c r="A284" s="576"/>
      <c r="B284" s="16"/>
      <c r="C284" s="41" t="s">
        <v>5162</v>
      </c>
      <c r="D284" s="473"/>
      <c r="E284" s="21" t="s">
        <v>648</v>
      </c>
      <c r="F284" s="19"/>
      <c r="G284" s="131"/>
    </row>
    <row r="285" spans="1:37" ht="30" hidden="1">
      <c r="A285" s="576"/>
      <c r="B285" s="16"/>
      <c r="C285" s="363" t="s">
        <v>5163</v>
      </c>
      <c r="D285" s="473"/>
      <c r="E285" s="21" t="s">
        <v>653</v>
      </c>
      <c r="F285" s="19"/>
      <c r="G285" s="131"/>
    </row>
    <row r="286" spans="1:37" s="850" customFormat="1" ht="30" hidden="1">
      <c r="A286" s="576"/>
      <c r="B286" s="16"/>
      <c r="C286" s="74" t="s">
        <v>5164</v>
      </c>
      <c r="D286" s="473"/>
      <c r="E286" s="21" t="s">
        <v>653</v>
      </c>
      <c r="F286" s="19"/>
      <c r="G286" s="131" t="s">
        <v>7085</v>
      </c>
      <c r="H286" s="849"/>
      <c r="I286" s="849"/>
      <c r="J286" s="486"/>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row>
    <row r="287" spans="1:37" ht="30" hidden="1">
      <c r="A287" s="576"/>
      <c r="B287" s="16"/>
      <c r="C287" s="74" t="s">
        <v>5165</v>
      </c>
      <c r="D287" s="473"/>
      <c r="E287" s="21" t="s">
        <v>653</v>
      </c>
      <c r="F287" s="19"/>
      <c r="G287" s="131"/>
    </row>
    <row r="288" spans="1:37">
      <c r="A288" s="11"/>
      <c r="B288" s="32"/>
      <c r="C288" s="23" t="s">
        <v>5166</v>
      </c>
      <c r="D288" s="473">
        <v>1</v>
      </c>
      <c r="E288" s="21" t="s">
        <v>653</v>
      </c>
      <c r="F288" s="19"/>
      <c r="G288" s="131"/>
    </row>
    <row r="289" spans="1:37" s="850" customFormat="1" ht="30" hidden="1">
      <c r="A289" s="576"/>
      <c r="B289" s="32"/>
      <c r="C289" s="23" t="s">
        <v>5167</v>
      </c>
      <c r="D289" s="473"/>
      <c r="E289" s="21" t="s">
        <v>653</v>
      </c>
      <c r="F289" s="21" t="s">
        <v>5168</v>
      </c>
      <c r="G289" s="131" t="s">
        <v>7085</v>
      </c>
      <c r="H289" s="849"/>
      <c r="I289" s="849"/>
      <c r="J289" s="486"/>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row>
    <row r="290" spans="1:37" ht="40.35" hidden="1" customHeight="1">
      <c r="A290" s="137" t="s">
        <v>93</v>
      </c>
      <c r="B290" s="1366" t="s">
        <v>92</v>
      </c>
      <c r="C290" s="1458"/>
      <c r="D290" s="1458"/>
      <c r="E290" s="1458"/>
      <c r="F290" s="1458"/>
      <c r="G290" s="1459"/>
      <c r="H290" s="81">
        <f>SUM(D291:D292)</f>
        <v>0</v>
      </c>
      <c r="I290" s="81">
        <f>COUNT(D291:D292)*2</f>
        <v>0</v>
      </c>
      <c r="J290" s="4"/>
    </row>
    <row r="291" spans="1:37" ht="47.25" hidden="1">
      <c r="A291" s="20" t="s">
        <v>741</v>
      </c>
      <c r="B291" s="92" t="s">
        <v>742</v>
      </c>
      <c r="C291" s="19"/>
      <c r="D291" s="438"/>
      <c r="E291" s="21"/>
      <c r="F291" s="19"/>
      <c r="G291" s="19"/>
      <c r="H291" s="81"/>
      <c r="I291" s="81"/>
      <c r="J291" s="4"/>
    </row>
    <row r="292" spans="1:37" ht="31.5" hidden="1">
      <c r="A292" s="20" t="s">
        <v>743</v>
      </c>
      <c r="B292" s="12" t="s">
        <v>744</v>
      </c>
      <c r="C292" s="19"/>
      <c r="D292" s="438"/>
      <c r="E292" s="21"/>
      <c r="F292" s="19"/>
      <c r="G292" s="19"/>
      <c r="H292" s="81"/>
      <c r="I292" s="81"/>
      <c r="J292" s="4"/>
    </row>
    <row r="293" spans="1:37" ht="40.35" hidden="1" customHeight="1">
      <c r="A293" s="138" t="s">
        <v>91</v>
      </c>
      <c r="B293" s="1366" t="s">
        <v>90</v>
      </c>
      <c r="C293" s="1458"/>
      <c r="D293" s="1458"/>
      <c r="E293" s="1458"/>
      <c r="F293" s="1458"/>
      <c r="G293" s="1459"/>
      <c r="H293" s="81">
        <f>SUM(D294:D295)</f>
        <v>0</v>
      </c>
      <c r="I293" s="81">
        <f>COUNT(D294:D295)*2</f>
        <v>0</v>
      </c>
      <c r="J293" s="4"/>
    </row>
    <row r="294" spans="1:37" ht="31.5" hidden="1">
      <c r="A294" s="20" t="s">
        <v>745</v>
      </c>
      <c r="B294" s="92" t="s">
        <v>746</v>
      </c>
      <c r="C294" s="19"/>
      <c r="D294" s="438"/>
      <c r="E294" s="21"/>
      <c r="F294" s="19"/>
      <c r="G294" s="19"/>
      <c r="H294" s="81"/>
      <c r="I294" s="81"/>
      <c r="J294" s="4"/>
    </row>
    <row r="295" spans="1:37" ht="31.5" hidden="1">
      <c r="A295" s="20" t="s">
        <v>747</v>
      </c>
      <c r="B295" s="92" t="s">
        <v>748</v>
      </c>
      <c r="C295" s="19"/>
      <c r="D295" s="438"/>
      <c r="E295" s="21"/>
      <c r="F295" s="19"/>
      <c r="G295" s="19"/>
      <c r="H295" s="81"/>
      <c r="I295" s="81"/>
      <c r="J295" s="4"/>
    </row>
    <row r="296" spans="1:37" ht="40.35" hidden="1" customHeight="1">
      <c r="A296" s="137" t="s">
        <v>1791</v>
      </c>
      <c r="B296" s="1366" t="s">
        <v>88</v>
      </c>
      <c r="C296" s="1458"/>
      <c r="D296" s="1458"/>
      <c r="E296" s="1458"/>
      <c r="F296" s="1458"/>
      <c r="G296" s="1459"/>
      <c r="H296" s="81">
        <f>SUM(D297:D299)</f>
        <v>0</v>
      </c>
      <c r="I296" s="81">
        <f>COUNT(D297:D299)*2</f>
        <v>0</v>
      </c>
      <c r="J296" s="4"/>
    </row>
    <row r="297" spans="1:37" ht="47.25" hidden="1">
      <c r="A297" s="20" t="s">
        <v>1793</v>
      </c>
      <c r="B297" s="92" t="s">
        <v>750</v>
      </c>
      <c r="C297" s="19"/>
      <c r="D297" s="438"/>
      <c r="E297" s="21"/>
      <c r="F297" s="19"/>
      <c r="G297" s="19"/>
      <c r="H297" s="81"/>
      <c r="I297" s="81"/>
      <c r="J297" s="4"/>
    </row>
    <row r="298" spans="1:37" ht="47.25" hidden="1">
      <c r="A298" s="20" t="s">
        <v>752</v>
      </c>
      <c r="B298" s="92" t="s">
        <v>753</v>
      </c>
      <c r="C298" s="19"/>
      <c r="D298" s="438"/>
      <c r="E298" s="21"/>
      <c r="F298" s="19"/>
      <c r="G298" s="19"/>
      <c r="H298" s="81"/>
      <c r="I298" s="81"/>
      <c r="J298" s="4"/>
    </row>
    <row r="299" spans="1:37" ht="31.5" hidden="1">
      <c r="A299" s="20" t="s">
        <v>1795</v>
      </c>
      <c r="B299" s="135" t="s">
        <v>755</v>
      </c>
      <c r="C299" s="19"/>
      <c r="D299" s="438"/>
      <c r="E299" s="21"/>
      <c r="F299" s="19"/>
      <c r="G299" s="19"/>
      <c r="H299" s="81"/>
      <c r="I299" s="81"/>
      <c r="J299" s="4"/>
    </row>
    <row r="300" spans="1:37" ht="40.35" customHeight="1">
      <c r="A300" s="1011" t="s">
        <v>1796</v>
      </c>
      <c r="B300" s="1366" t="s">
        <v>86</v>
      </c>
      <c r="C300" s="1458"/>
      <c r="D300" s="1458"/>
      <c r="E300" s="1458"/>
      <c r="F300" s="1458"/>
      <c r="G300" s="1459"/>
      <c r="H300" s="22">
        <f>SUM(D301:D306)</f>
        <v>3</v>
      </c>
      <c r="I300" s="22">
        <f>COUNT(D301:D306)*2</f>
        <v>6</v>
      </c>
    </row>
    <row r="301" spans="1:37" ht="31.5">
      <c r="A301" s="11" t="s">
        <v>1798</v>
      </c>
      <c r="B301" s="92" t="s">
        <v>758</v>
      </c>
      <c r="C301" s="92" t="s">
        <v>4591</v>
      </c>
      <c r="D301" s="473">
        <v>1</v>
      </c>
      <c r="E301" s="21" t="s">
        <v>420</v>
      </c>
      <c r="F301" s="19"/>
      <c r="G301" s="131"/>
    </row>
    <row r="302" spans="1:37" ht="47.25">
      <c r="A302" s="11" t="s">
        <v>1799</v>
      </c>
      <c r="B302" s="92" t="s">
        <v>761</v>
      </c>
      <c r="C302" s="16" t="s">
        <v>762</v>
      </c>
      <c r="D302" s="435">
        <v>1</v>
      </c>
      <c r="E302" s="21" t="s">
        <v>653</v>
      </c>
      <c r="F302" s="16" t="s">
        <v>763</v>
      </c>
      <c r="G302" s="131"/>
    </row>
    <row r="303" spans="1:37" s="850" customFormat="1" ht="30" hidden="1">
      <c r="A303" s="576"/>
      <c r="B303" s="92"/>
      <c r="C303" s="16" t="s">
        <v>5169</v>
      </c>
      <c r="D303" s="435"/>
      <c r="E303" s="21" t="s">
        <v>653</v>
      </c>
      <c r="F303" s="21"/>
      <c r="G303" s="131"/>
      <c r="H303" s="849"/>
      <c r="I303" s="849"/>
      <c r="J303" s="486"/>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row>
    <row r="304" spans="1:37" s="850" customFormat="1" ht="30" hidden="1">
      <c r="A304" s="576"/>
      <c r="B304" s="92"/>
      <c r="C304" s="16" t="s">
        <v>5170</v>
      </c>
      <c r="D304" s="435"/>
      <c r="E304" s="21" t="s">
        <v>653</v>
      </c>
      <c r="F304" s="21"/>
      <c r="G304" s="131"/>
      <c r="H304" s="849"/>
      <c r="I304" s="849"/>
      <c r="J304" s="486"/>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row>
    <row r="305" spans="1:37" s="850" customFormat="1" ht="30" hidden="1">
      <c r="A305" s="576"/>
      <c r="B305" s="92"/>
      <c r="C305" s="16" t="s">
        <v>5171</v>
      </c>
      <c r="D305" s="435"/>
      <c r="E305" s="21" t="s">
        <v>653</v>
      </c>
      <c r="F305" s="21"/>
      <c r="G305" s="131"/>
      <c r="H305" s="849"/>
      <c r="I305" s="849"/>
      <c r="J305" s="486"/>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row>
    <row r="306" spans="1:37" ht="47.25">
      <c r="A306" s="11" t="s">
        <v>1803</v>
      </c>
      <c r="B306" s="92" t="s">
        <v>766</v>
      </c>
      <c r="C306" s="41" t="s">
        <v>5172</v>
      </c>
      <c r="D306" s="473">
        <v>1</v>
      </c>
      <c r="E306" s="21" t="s">
        <v>341</v>
      </c>
      <c r="F306" s="19"/>
      <c r="G306" s="131"/>
    </row>
    <row r="307" spans="1:37" ht="40.35" customHeight="1">
      <c r="A307" s="1011" t="s">
        <v>85</v>
      </c>
      <c r="B307" s="1366" t="s">
        <v>84</v>
      </c>
      <c r="C307" s="1458"/>
      <c r="D307" s="1458"/>
      <c r="E307" s="1458"/>
      <c r="F307" s="1458"/>
      <c r="G307" s="1459"/>
      <c r="H307" s="22">
        <f>SUM(D308:D309)</f>
        <v>1</v>
      </c>
      <c r="I307" s="22">
        <f>COUNT(D308:D309)*2</f>
        <v>2</v>
      </c>
    </row>
    <row r="308" spans="1:37" ht="60">
      <c r="A308" s="11" t="s">
        <v>768</v>
      </c>
      <c r="B308" s="204" t="s">
        <v>769</v>
      </c>
      <c r="C308" s="41" t="s">
        <v>770</v>
      </c>
      <c r="D308" s="473">
        <v>1</v>
      </c>
      <c r="E308" s="21" t="s">
        <v>540</v>
      </c>
      <c r="F308" s="23" t="s">
        <v>771</v>
      </c>
      <c r="G308" s="131"/>
    </row>
    <row r="309" spans="1:37" ht="30" hidden="1">
      <c r="A309" s="20" t="s">
        <v>772</v>
      </c>
      <c r="B309" s="204" t="s">
        <v>773</v>
      </c>
      <c r="C309" s="19"/>
      <c r="D309" s="438"/>
      <c r="E309" s="21"/>
      <c r="F309" s="19"/>
      <c r="G309" s="19"/>
      <c r="H309" s="81"/>
      <c r="I309" s="81"/>
      <c r="J309" s="4"/>
    </row>
    <row r="310" spans="1:37" ht="18.75">
      <c r="A310" s="80"/>
      <c r="B310" s="1584" t="s">
        <v>774</v>
      </c>
      <c r="C310" s="1584"/>
      <c r="D310" s="1584"/>
      <c r="E310" s="1584"/>
      <c r="F310" s="1584"/>
      <c r="G310" s="1585"/>
      <c r="H310" s="22">
        <f>H342+H370+H311+H316+H319+H324+H330+H333+H336+H362+H366+H377+H381+H392+H396+H401+H406+H413+H425+H432+H443+H450+H456</f>
        <v>6</v>
      </c>
      <c r="I310" s="22">
        <f>I342+I370+I311+I316+I319+I324+I330+I333+I336+I362+I366+I377+I381+I392+I396+I401+I406+I413+I425+I432+I443+I450+I456</f>
        <v>12</v>
      </c>
    </row>
    <row r="311" spans="1:37" ht="40.35" hidden="1" customHeight="1">
      <c r="A311" s="137" t="s">
        <v>1805</v>
      </c>
      <c r="B311" s="1302" t="s">
        <v>82</v>
      </c>
      <c r="C311" s="1303"/>
      <c r="D311" s="1303"/>
      <c r="E311" s="1303"/>
      <c r="F311" s="1303"/>
      <c r="G311" s="1304"/>
      <c r="H311" s="81">
        <f>SUM(D312:D315)</f>
        <v>0</v>
      </c>
      <c r="I311" s="81">
        <f>COUNT(D312:D315)*2</f>
        <v>0</v>
      </c>
      <c r="J311" s="4"/>
    </row>
    <row r="312" spans="1:37" ht="31.5" hidden="1">
      <c r="A312" s="20" t="s">
        <v>1806</v>
      </c>
      <c r="B312" s="12" t="s">
        <v>776</v>
      </c>
      <c r="C312" s="23"/>
      <c r="D312" s="438"/>
      <c r="E312" s="21"/>
      <c r="F312" s="19"/>
      <c r="G312" s="19"/>
      <c r="H312" s="81"/>
      <c r="I312" s="81"/>
      <c r="J312" s="4"/>
    </row>
    <row r="313" spans="1:37" ht="31.5" hidden="1">
      <c r="A313" s="20" t="s">
        <v>780</v>
      </c>
      <c r="B313" s="12" t="s">
        <v>781</v>
      </c>
      <c r="C313" s="92"/>
      <c r="D313" s="438"/>
      <c r="E313" s="21"/>
      <c r="F313" s="19"/>
      <c r="G313" s="19"/>
      <c r="H313" s="81"/>
      <c r="I313" s="81"/>
      <c r="J313" s="4"/>
    </row>
    <row r="314" spans="1:37" ht="31.5" hidden="1">
      <c r="A314" s="20" t="s">
        <v>1809</v>
      </c>
      <c r="B314" s="12" t="s">
        <v>783</v>
      </c>
      <c r="C314" s="19"/>
      <c r="D314" s="438"/>
      <c r="E314" s="21"/>
      <c r="F314" s="19"/>
      <c r="G314" s="19"/>
      <c r="H314" s="81"/>
      <c r="I314" s="81"/>
      <c r="J314" s="4"/>
    </row>
    <row r="315" spans="1:37" ht="47.25" hidden="1">
      <c r="A315" s="20" t="s">
        <v>1814</v>
      </c>
      <c r="B315" s="12" t="s">
        <v>795</v>
      </c>
      <c r="C315" s="19"/>
      <c r="D315" s="438"/>
      <c r="E315" s="21"/>
      <c r="F315" s="19"/>
      <c r="G315" s="19"/>
      <c r="H315" s="81"/>
      <c r="I315" s="81"/>
      <c r="J315" s="4"/>
    </row>
    <row r="316" spans="1:37" ht="40.35" hidden="1" customHeight="1">
      <c r="A316" s="137" t="s">
        <v>1817</v>
      </c>
      <c r="B316" s="1366" t="s">
        <v>80</v>
      </c>
      <c r="C316" s="1458"/>
      <c r="D316" s="1458"/>
      <c r="E316" s="1458"/>
      <c r="F316" s="1458"/>
      <c r="G316" s="1459"/>
      <c r="H316" s="81">
        <f>SUM(D317:D318)</f>
        <v>0</v>
      </c>
      <c r="I316" s="81">
        <f>COUNT(D317:D318)*2</f>
        <v>0</v>
      </c>
      <c r="J316" s="4"/>
    </row>
    <row r="317" spans="1:37" ht="31.5" hidden="1">
      <c r="A317" s="20" t="s">
        <v>1818</v>
      </c>
      <c r="B317" s="92" t="s">
        <v>798</v>
      </c>
      <c r="C317" s="19"/>
      <c r="D317" s="438"/>
      <c r="E317" s="21"/>
      <c r="F317" s="19"/>
      <c r="G317" s="19"/>
      <c r="H317" s="81"/>
      <c r="I317" s="81"/>
      <c r="J317" s="4"/>
    </row>
    <row r="318" spans="1:37" ht="31.5" hidden="1">
      <c r="A318" s="20" t="s">
        <v>1828</v>
      </c>
      <c r="B318" s="92" t="s">
        <v>804</v>
      </c>
      <c r="C318" s="19"/>
      <c r="D318" s="438"/>
      <c r="E318" s="21"/>
      <c r="F318" s="19"/>
      <c r="G318" s="19"/>
      <c r="H318" s="81"/>
      <c r="I318" s="81"/>
      <c r="J318" s="4"/>
    </row>
    <row r="319" spans="1:37" ht="40.35" hidden="1" customHeight="1">
      <c r="A319" s="137" t="s">
        <v>1831</v>
      </c>
      <c r="B319" s="1366" t="s">
        <v>78</v>
      </c>
      <c r="C319" s="1458"/>
      <c r="D319" s="1458"/>
      <c r="E319" s="1458"/>
      <c r="F319" s="1458"/>
      <c r="G319" s="1459"/>
      <c r="H319" s="81">
        <f>SUM(D320:D323)</f>
        <v>0</v>
      </c>
      <c r="I319" s="81">
        <f>COUNT(D320:D323)*2</f>
        <v>0</v>
      </c>
      <c r="J319" s="4"/>
    </row>
    <row r="320" spans="1:37" ht="47.25" hidden="1">
      <c r="A320" s="20" t="s">
        <v>1833</v>
      </c>
      <c r="B320" s="92" t="s">
        <v>807</v>
      </c>
      <c r="C320" s="92"/>
      <c r="D320" s="438"/>
      <c r="E320" s="21"/>
      <c r="F320" s="19"/>
      <c r="G320" s="19"/>
      <c r="H320" s="81"/>
      <c r="I320" s="81"/>
      <c r="J320" s="4"/>
    </row>
    <row r="321" spans="1:9" s="4" customFormat="1" ht="60" hidden="1">
      <c r="A321" s="20" t="s">
        <v>1839</v>
      </c>
      <c r="B321" s="23" t="s">
        <v>812</v>
      </c>
      <c r="C321" s="92"/>
      <c r="D321" s="438"/>
      <c r="E321" s="21"/>
      <c r="F321" s="19"/>
      <c r="G321" s="19"/>
      <c r="H321" s="81"/>
      <c r="I321" s="81"/>
    </row>
    <row r="322" spans="1:9" s="4" customFormat="1" ht="31.5" hidden="1">
      <c r="A322" s="20" t="s">
        <v>1854</v>
      </c>
      <c r="B322" s="92" t="s">
        <v>823</v>
      </c>
      <c r="C322" s="19"/>
      <c r="D322" s="438"/>
      <c r="E322" s="21"/>
      <c r="F322" s="19"/>
      <c r="G322" s="19"/>
      <c r="H322" s="81"/>
      <c r="I322" s="81"/>
    </row>
    <row r="323" spans="1:9" s="4" customFormat="1" ht="31.5" hidden="1">
      <c r="A323" s="20" t="s">
        <v>825</v>
      </c>
      <c r="B323" s="92" t="s">
        <v>826</v>
      </c>
      <c r="C323" s="19"/>
      <c r="D323" s="438"/>
      <c r="E323" s="21"/>
      <c r="F323" s="19"/>
      <c r="G323" s="19"/>
      <c r="H323" s="81"/>
      <c r="I323" s="81"/>
    </row>
    <row r="324" spans="1:9" s="4" customFormat="1" ht="40.35" hidden="1" customHeight="1">
      <c r="A324" s="137" t="s">
        <v>1858</v>
      </c>
      <c r="B324" s="1302" t="s">
        <v>76</v>
      </c>
      <c r="C324" s="1303"/>
      <c r="D324" s="1303"/>
      <c r="E324" s="1303"/>
      <c r="F324" s="1303"/>
      <c r="G324" s="1304"/>
      <c r="H324" s="81">
        <f>SUM(D325:D329)</f>
        <v>0</v>
      </c>
      <c r="I324" s="81">
        <f>COUNT(D325:D329)*2</f>
        <v>0</v>
      </c>
    </row>
    <row r="325" spans="1:9" s="4" customFormat="1" ht="31.5" hidden="1">
      <c r="A325" s="20" t="s">
        <v>1859</v>
      </c>
      <c r="B325" s="12" t="s">
        <v>828</v>
      </c>
      <c r="C325" s="19"/>
      <c r="D325" s="438"/>
      <c r="E325" s="21"/>
      <c r="F325" s="19"/>
      <c r="G325" s="19"/>
      <c r="H325" s="81"/>
      <c r="I325" s="81"/>
    </row>
    <row r="326" spans="1:9" s="4" customFormat="1" ht="45" hidden="1">
      <c r="A326" s="20" t="s">
        <v>1861</v>
      </c>
      <c r="B326" s="16" t="s">
        <v>832</v>
      </c>
      <c r="C326" s="92"/>
      <c r="D326" s="438"/>
      <c r="E326" s="21"/>
      <c r="F326" s="19"/>
      <c r="G326" s="19"/>
      <c r="H326" s="81"/>
      <c r="I326" s="81"/>
    </row>
    <row r="327" spans="1:9" s="4" customFormat="1" ht="47.25" hidden="1">
      <c r="A327" s="20" t="s">
        <v>1863</v>
      </c>
      <c r="B327" s="12" t="s">
        <v>838</v>
      </c>
      <c r="C327" s="19"/>
      <c r="D327" s="438"/>
      <c r="E327" s="21"/>
      <c r="F327" s="19"/>
      <c r="G327" s="19"/>
      <c r="H327" s="81"/>
      <c r="I327" s="81"/>
    </row>
    <row r="328" spans="1:9" s="4" customFormat="1" ht="15.75" hidden="1">
      <c r="A328" s="20" t="s">
        <v>1865</v>
      </c>
      <c r="B328" s="12" t="s">
        <v>843</v>
      </c>
      <c r="C328" s="19"/>
      <c r="D328" s="438"/>
      <c r="E328" s="21"/>
      <c r="F328" s="19"/>
      <c r="G328" s="19"/>
      <c r="H328" s="81"/>
      <c r="I328" s="81"/>
    </row>
    <row r="329" spans="1:9" s="4" customFormat="1" ht="31.5" hidden="1">
      <c r="A329" s="20" t="s">
        <v>1866</v>
      </c>
      <c r="B329" s="12" t="s">
        <v>847</v>
      </c>
      <c r="C329" s="19"/>
      <c r="D329" s="438"/>
      <c r="E329" s="21"/>
      <c r="F329" s="19"/>
      <c r="G329" s="19"/>
      <c r="H329" s="81"/>
      <c r="I329" s="81"/>
    </row>
    <row r="330" spans="1:9" s="4" customFormat="1" ht="40.35" hidden="1" customHeight="1">
      <c r="A330" s="137" t="s">
        <v>1868</v>
      </c>
      <c r="B330" s="1302" t="s">
        <v>74</v>
      </c>
      <c r="C330" s="1303"/>
      <c r="D330" s="1303"/>
      <c r="E330" s="1303"/>
      <c r="F330" s="1303"/>
      <c r="G330" s="1304"/>
      <c r="H330" s="81">
        <f>SUM(D331:D332)</f>
        <v>0</v>
      </c>
      <c r="I330" s="81">
        <f>COUNT(D331:D332)*2</f>
        <v>0</v>
      </c>
    </row>
    <row r="331" spans="1:9" s="4" customFormat="1" ht="30" hidden="1">
      <c r="A331" s="20" t="s">
        <v>1870</v>
      </c>
      <c r="B331" s="16" t="s">
        <v>854</v>
      </c>
      <c r="C331" s="19"/>
      <c r="D331" s="438"/>
      <c r="E331" s="21"/>
      <c r="F331" s="19"/>
      <c r="G331" s="19"/>
      <c r="H331" s="81"/>
      <c r="I331" s="81"/>
    </row>
    <row r="332" spans="1:9" s="4" customFormat="1" ht="30" hidden="1">
      <c r="A332" s="20" t="s">
        <v>1872</v>
      </c>
      <c r="B332" s="16" t="s">
        <v>858</v>
      </c>
      <c r="C332" s="19"/>
      <c r="D332" s="438"/>
      <c r="E332" s="21"/>
      <c r="F332" s="19"/>
      <c r="G332" s="19"/>
      <c r="H332" s="81"/>
      <c r="I332" s="81"/>
    </row>
    <row r="333" spans="1:9" s="4" customFormat="1" ht="40.35" hidden="1" customHeight="1">
      <c r="A333" s="137" t="s">
        <v>1875</v>
      </c>
      <c r="B333" s="1366" t="s">
        <v>72</v>
      </c>
      <c r="C333" s="1458"/>
      <c r="D333" s="1458"/>
      <c r="E333" s="1458"/>
      <c r="F333" s="1458"/>
      <c r="G333" s="1459"/>
      <c r="H333" s="81">
        <f>SUM(D334:D335)</f>
        <v>0</v>
      </c>
      <c r="I333" s="81">
        <f>COUNT(D334:D335)*2</f>
        <v>0</v>
      </c>
    </row>
    <row r="334" spans="1:9" s="4" customFormat="1" ht="30" hidden="1">
      <c r="A334" s="20" t="s">
        <v>1877</v>
      </c>
      <c r="B334" s="23" t="s">
        <v>861</v>
      </c>
      <c r="C334" s="92"/>
      <c r="D334" s="438"/>
      <c r="E334" s="21"/>
      <c r="F334" s="19"/>
      <c r="G334" s="19"/>
      <c r="H334" s="81"/>
      <c r="I334" s="81"/>
    </row>
    <row r="335" spans="1:9" s="4" customFormat="1" hidden="1">
      <c r="A335" s="20" t="s">
        <v>1881</v>
      </c>
      <c r="B335" s="23" t="s">
        <v>864</v>
      </c>
      <c r="C335" s="19"/>
      <c r="D335" s="438"/>
      <c r="E335" s="21"/>
      <c r="F335" s="19"/>
      <c r="G335" s="19"/>
      <c r="H335" s="81"/>
      <c r="I335" s="81"/>
    </row>
    <row r="336" spans="1:9" s="4" customFormat="1" ht="40.35" hidden="1" customHeight="1">
      <c r="A336" s="137" t="s">
        <v>1885</v>
      </c>
      <c r="B336" s="1302" t="s">
        <v>70</v>
      </c>
      <c r="C336" s="1303"/>
      <c r="D336" s="1303"/>
      <c r="E336" s="1303"/>
      <c r="F336" s="1303"/>
      <c r="G336" s="1304"/>
      <c r="H336" s="81">
        <f>SUM(D337:D341)</f>
        <v>0</v>
      </c>
      <c r="I336" s="81">
        <f>COUNT(D337:D3408*2)</f>
        <v>0</v>
      </c>
    </row>
    <row r="337" spans="1:37" ht="31.5" hidden="1">
      <c r="A337" s="20" t="s">
        <v>1887</v>
      </c>
      <c r="B337" s="12" t="s">
        <v>2964</v>
      </c>
      <c r="C337" s="19"/>
      <c r="D337" s="438"/>
      <c r="E337" s="21"/>
      <c r="F337" s="19"/>
      <c r="G337" s="19"/>
      <c r="H337" s="81"/>
      <c r="I337" s="81"/>
      <c r="J337" s="4"/>
    </row>
    <row r="338" spans="1:37" ht="31.5" hidden="1">
      <c r="A338" s="20" t="s">
        <v>1891</v>
      </c>
      <c r="B338" s="12" t="s">
        <v>878</v>
      </c>
      <c r="C338" s="92"/>
      <c r="D338" s="438"/>
      <c r="E338" s="21"/>
      <c r="F338" s="19"/>
      <c r="G338" s="19"/>
      <c r="H338" s="81"/>
      <c r="I338" s="81"/>
      <c r="J338" s="4"/>
    </row>
    <row r="339" spans="1:37" ht="31.5" hidden="1">
      <c r="A339" s="20" t="s">
        <v>1893</v>
      </c>
      <c r="B339" s="12" t="s">
        <v>882</v>
      </c>
      <c r="C339" s="19"/>
      <c r="D339" s="438"/>
      <c r="E339" s="21"/>
      <c r="F339" s="19"/>
      <c r="G339" s="19"/>
      <c r="H339" s="81"/>
      <c r="I339" s="81"/>
      <c r="J339" s="4"/>
    </row>
    <row r="340" spans="1:37" ht="31.5" hidden="1">
      <c r="A340" s="20" t="s">
        <v>1896</v>
      </c>
      <c r="B340" s="12" t="s">
        <v>890</v>
      </c>
      <c r="C340" s="19"/>
      <c r="D340" s="438"/>
      <c r="E340" s="21"/>
      <c r="F340" s="19"/>
      <c r="G340" s="19"/>
      <c r="H340" s="81"/>
      <c r="I340" s="81"/>
      <c r="J340" s="4"/>
    </row>
    <row r="341" spans="1:37" ht="31.5" hidden="1">
      <c r="A341" s="20" t="s">
        <v>1899</v>
      </c>
      <c r="B341" s="12" t="s">
        <v>893</v>
      </c>
      <c r="C341" s="19"/>
      <c r="D341" s="438"/>
      <c r="E341" s="21"/>
      <c r="F341" s="19"/>
      <c r="G341" s="19"/>
      <c r="H341" s="81"/>
      <c r="I341" s="81"/>
      <c r="J341" s="4"/>
    </row>
    <row r="342" spans="1:37" ht="40.35" customHeight="1">
      <c r="A342" s="1011" t="s">
        <v>1900</v>
      </c>
      <c r="B342" s="1366" t="s">
        <v>68</v>
      </c>
      <c r="C342" s="1458"/>
      <c r="D342" s="1458"/>
      <c r="E342" s="1458"/>
      <c r="F342" s="1458"/>
      <c r="G342" s="1459"/>
      <c r="H342" s="22">
        <f>SUM(D343:D361)</f>
        <v>5</v>
      </c>
      <c r="I342" s="22">
        <f>COUNT(D348:D361)*2</f>
        <v>10</v>
      </c>
    </row>
    <row r="343" spans="1:37" ht="31.5" hidden="1">
      <c r="A343" s="20" t="s">
        <v>1902</v>
      </c>
      <c r="B343" s="12" t="s">
        <v>897</v>
      </c>
      <c r="C343" s="19"/>
      <c r="D343" s="438"/>
      <c r="E343" s="21"/>
      <c r="F343" s="19"/>
      <c r="G343" s="19"/>
      <c r="H343" s="81"/>
      <c r="I343" s="81"/>
      <c r="J343" s="4"/>
    </row>
    <row r="344" spans="1:37" ht="31.5" hidden="1">
      <c r="A344" s="20" t="s">
        <v>1905</v>
      </c>
      <c r="B344" s="12" t="s">
        <v>901</v>
      </c>
      <c r="C344" s="19"/>
      <c r="D344" s="438"/>
      <c r="E344" s="21"/>
      <c r="F344" s="19"/>
      <c r="G344" s="19"/>
      <c r="H344" s="81"/>
      <c r="I344" s="81"/>
      <c r="J344" s="4"/>
    </row>
    <row r="345" spans="1:37" ht="31.5" hidden="1">
      <c r="A345" s="20" t="s">
        <v>1907</v>
      </c>
      <c r="B345" s="12" t="s">
        <v>905</v>
      </c>
      <c r="C345" s="19"/>
      <c r="D345" s="438"/>
      <c r="E345" s="21"/>
      <c r="F345" s="19"/>
      <c r="G345" s="19"/>
      <c r="H345" s="81"/>
      <c r="I345" s="81"/>
      <c r="J345" s="4"/>
    </row>
    <row r="346" spans="1:37" ht="31.5" hidden="1">
      <c r="A346" s="20" t="s">
        <v>1908</v>
      </c>
      <c r="B346" s="42" t="s">
        <v>909</v>
      </c>
      <c r="C346" s="19"/>
      <c r="D346" s="438"/>
      <c r="E346" s="21"/>
      <c r="F346" s="19"/>
      <c r="G346" s="19"/>
      <c r="H346" s="81"/>
      <c r="I346" s="81"/>
      <c r="J346" s="4"/>
    </row>
    <row r="347" spans="1:37" ht="31.5" hidden="1">
      <c r="A347" s="20" t="s">
        <v>1913</v>
      </c>
      <c r="B347" s="12" t="s">
        <v>913</v>
      </c>
      <c r="C347" s="19"/>
      <c r="D347" s="438"/>
      <c r="E347" s="21"/>
      <c r="F347" s="19"/>
      <c r="G347" s="19"/>
      <c r="H347" s="81"/>
      <c r="I347" s="81"/>
      <c r="J347" s="4"/>
    </row>
    <row r="348" spans="1:37" ht="31.5">
      <c r="A348" s="11" t="s">
        <v>1916</v>
      </c>
      <c r="B348" s="12" t="s">
        <v>917</v>
      </c>
      <c r="C348" s="23" t="s">
        <v>920</v>
      </c>
      <c r="D348" s="473">
        <v>1</v>
      </c>
      <c r="E348" s="21" t="s">
        <v>648</v>
      </c>
      <c r="F348" s="19"/>
      <c r="G348" s="131"/>
    </row>
    <row r="349" spans="1:37" s="850" customFormat="1" ht="15.75" hidden="1">
      <c r="A349" s="576"/>
      <c r="B349" s="12"/>
      <c r="C349" s="23" t="s">
        <v>5173</v>
      </c>
      <c r="D349" s="473"/>
      <c r="E349" s="21" t="s">
        <v>648</v>
      </c>
      <c r="F349" s="19"/>
      <c r="G349" s="131" t="s">
        <v>7085</v>
      </c>
      <c r="H349" s="849"/>
      <c r="I349" s="849"/>
      <c r="J349" s="486"/>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row>
    <row r="350" spans="1:37" s="850" customFormat="1" ht="15.75" hidden="1">
      <c r="A350" s="576"/>
      <c r="B350" s="12"/>
      <c r="C350" s="23" t="s">
        <v>5174</v>
      </c>
      <c r="D350" s="473"/>
      <c r="E350" s="21" t="s">
        <v>648</v>
      </c>
      <c r="F350" s="19"/>
      <c r="G350" s="131" t="s">
        <v>7085</v>
      </c>
      <c r="H350" s="849"/>
      <c r="I350" s="849"/>
      <c r="J350" s="486"/>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row>
    <row r="351" spans="1:37" ht="45">
      <c r="A351" s="11" t="s">
        <v>1920</v>
      </c>
      <c r="B351" s="12" t="s">
        <v>922</v>
      </c>
      <c r="C351" s="41" t="s">
        <v>5175</v>
      </c>
      <c r="D351" s="473">
        <v>1</v>
      </c>
      <c r="E351" s="21" t="s">
        <v>648</v>
      </c>
      <c r="F351" s="19"/>
      <c r="G351" s="131"/>
    </row>
    <row r="352" spans="1:37" ht="30">
      <c r="A352" s="11"/>
      <c r="B352" s="12"/>
      <c r="C352" s="41" t="s">
        <v>5176</v>
      </c>
      <c r="D352" s="473">
        <v>1</v>
      </c>
      <c r="E352" s="21" t="s">
        <v>648</v>
      </c>
      <c r="F352" s="41" t="s">
        <v>5177</v>
      </c>
      <c r="G352" s="131"/>
    </row>
    <row r="353" spans="1:10" ht="45" hidden="1">
      <c r="A353" s="576"/>
      <c r="B353" s="12"/>
      <c r="C353" s="41" t="s">
        <v>5178</v>
      </c>
      <c r="D353" s="473"/>
      <c r="E353" s="21" t="s">
        <v>648</v>
      </c>
      <c r="F353" s="41" t="s">
        <v>5179</v>
      </c>
      <c r="G353" s="131"/>
    </row>
    <row r="354" spans="1:10" ht="45" hidden="1">
      <c r="A354" s="576"/>
      <c r="B354" s="12"/>
      <c r="C354" s="41" t="s">
        <v>5180</v>
      </c>
      <c r="D354" s="473"/>
      <c r="E354" s="21" t="s">
        <v>648</v>
      </c>
      <c r="F354" s="41" t="s">
        <v>5181</v>
      </c>
      <c r="G354" s="131"/>
    </row>
    <row r="355" spans="1:10" ht="30" hidden="1">
      <c r="A355" s="576"/>
      <c r="B355" s="12"/>
      <c r="C355" s="41" t="s">
        <v>5182</v>
      </c>
      <c r="D355" s="473"/>
      <c r="E355" s="21" t="s">
        <v>648</v>
      </c>
      <c r="F355" s="41" t="s">
        <v>5183</v>
      </c>
      <c r="G355" s="131"/>
    </row>
    <row r="356" spans="1:10" ht="30" hidden="1">
      <c r="A356" s="576"/>
      <c r="B356" s="12"/>
      <c r="C356" s="41" t="s">
        <v>5184</v>
      </c>
      <c r="D356" s="473"/>
      <c r="E356" s="21" t="s">
        <v>648</v>
      </c>
      <c r="F356" s="19"/>
      <c r="G356" s="131"/>
    </row>
    <row r="357" spans="1:10" ht="30">
      <c r="A357" s="11"/>
      <c r="B357" s="12"/>
      <c r="C357" s="41" t="s">
        <v>5185</v>
      </c>
      <c r="D357" s="473">
        <v>1</v>
      </c>
      <c r="E357" s="21" t="s">
        <v>648</v>
      </c>
      <c r="F357" s="41" t="s">
        <v>5186</v>
      </c>
      <c r="G357" s="131"/>
    </row>
    <row r="358" spans="1:10" ht="30">
      <c r="A358" s="11"/>
      <c r="B358" s="12"/>
      <c r="C358" s="41" t="s">
        <v>5187</v>
      </c>
      <c r="D358" s="473">
        <v>1</v>
      </c>
      <c r="E358" s="21" t="s">
        <v>648</v>
      </c>
      <c r="F358" s="19"/>
      <c r="G358" s="131"/>
    </row>
    <row r="359" spans="1:10" ht="30" hidden="1">
      <c r="A359" s="576"/>
      <c r="B359" s="12"/>
      <c r="C359" s="41" t="s">
        <v>5188</v>
      </c>
      <c r="D359" s="473"/>
      <c r="E359" s="21" t="s">
        <v>653</v>
      </c>
      <c r="F359" s="19"/>
      <c r="G359" s="131"/>
    </row>
    <row r="360" spans="1:10" ht="45" hidden="1">
      <c r="A360" s="576"/>
      <c r="B360" s="12"/>
      <c r="C360" s="41" t="s">
        <v>5189</v>
      </c>
      <c r="D360" s="473"/>
      <c r="E360" s="21" t="s">
        <v>653</v>
      </c>
      <c r="F360" s="41" t="s">
        <v>5190</v>
      </c>
      <c r="G360" s="131"/>
    </row>
    <row r="361" spans="1:10" ht="30" hidden="1">
      <c r="A361" s="576"/>
      <c r="B361" s="12"/>
      <c r="C361" s="41" t="s">
        <v>5191</v>
      </c>
      <c r="D361" s="473"/>
      <c r="E361" s="21" t="s">
        <v>653</v>
      </c>
      <c r="F361" s="41" t="s">
        <v>5192</v>
      </c>
      <c r="G361" s="131"/>
    </row>
    <row r="362" spans="1:10" ht="40.35" hidden="1" customHeight="1">
      <c r="A362" s="137" t="s">
        <v>1921</v>
      </c>
      <c r="B362" s="1302" t="s">
        <v>66</v>
      </c>
      <c r="C362" s="1303"/>
      <c r="D362" s="1303"/>
      <c r="E362" s="1303"/>
      <c r="F362" s="1303"/>
      <c r="G362" s="1304"/>
      <c r="H362" s="81">
        <f>SUM(D363:D365)</f>
        <v>0</v>
      </c>
      <c r="I362" s="81">
        <f>COUNT(D363:D365)*2</f>
        <v>0</v>
      </c>
      <c r="J362" s="4"/>
    </row>
    <row r="363" spans="1:10" ht="31.5" hidden="1">
      <c r="A363" s="20" t="s">
        <v>1922</v>
      </c>
      <c r="B363" s="12" t="s">
        <v>925</v>
      </c>
      <c r="C363" s="19"/>
      <c r="D363" s="438"/>
      <c r="E363" s="21"/>
      <c r="F363" s="19"/>
      <c r="G363" s="19"/>
      <c r="H363" s="81"/>
      <c r="I363" s="81"/>
      <c r="J363" s="4"/>
    </row>
    <row r="364" spans="1:10" ht="31.5" hidden="1">
      <c r="A364" s="20" t="s">
        <v>1923</v>
      </c>
      <c r="B364" s="12" t="s">
        <v>932</v>
      </c>
      <c r="C364" s="19"/>
      <c r="D364" s="438"/>
      <c r="E364" s="21"/>
      <c r="F364" s="19"/>
      <c r="G364" s="19"/>
      <c r="H364" s="81"/>
      <c r="I364" s="81"/>
      <c r="J364" s="4"/>
    </row>
    <row r="365" spans="1:10" ht="31.5" hidden="1">
      <c r="A365" s="20" t="s">
        <v>1924</v>
      </c>
      <c r="B365" s="12" t="s">
        <v>939</v>
      </c>
      <c r="C365" s="19"/>
      <c r="D365" s="438"/>
      <c r="E365" s="21"/>
      <c r="F365" s="19"/>
      <c r="G365" s="19"/>
      <c r="H365" s="81"/>
      <c r="I365" s="81"/>
      <c r="J365" s="4"/>
    </row>
    <row r="366" spans="1:10" ht="40.35" hidden="1" customHeight="1">
      <c r="A366" s="137" t="s">
        <v>1925</v>
      </c>
      <c r="B366" s="1366" t="s">
        <v>64</v>
      </c>
      <c r="C366" s="1458"/>
      <c r="D366" s="1458"/>
      <c r="E366" s="1458"/>
      <c r="F366" s="1458"/>
      <c r="G366" s="1459"/>
      <c r="H366" s="81">
        <f>SUM(D367:D369)</f>
        <v>0</v>
      </c>
      <c r="I366" s="81">
        <f>COUNT(D367:D369)*2</f>
        <v>0</v>
      </c>
      <c r="J366" s="4"/>
    </row>
    <row r="367" spans="1:10" ht="45" hidden="1">
      <c r="A367" s="20" t="s">
        <v>1926</v>
      </c>
      <c r="B367" s="23" t="s">
        <v>943</v>
      </c>
      <c r="C367" s="19"/>
      <c r="D367" s="438"/>
      <c r="E367" s="21"/>
      <c r="F367" s="19"/>
      <c r="G367" s="19"/>
      <c r="H367" s="81"/>
      <c r="I367" s="81"/>
      <c r="J367" s="4"/>
    </row>
    <row r="368" spans="1:10" ht="30" hidden="1">
      <c r="A368" s="20" t="s">
        <v>944</v>
      </c>
      <c r="B368" s="23" t="s">
        <v>945</v>
      </c>
      <c r="C368" s="19"/>
      <c r="D368" s="438"/>
      <c r="E368" s="21"/>
      <c r="F368" s="19"/>
      <c r="G368" s="19"/>
      <c r="H368" s="81"/>
      <c r="I368" s="81"/>
      <c r="J368" s="4"/>
    </row>
    <row r="369" spans="1:10" ht="63" hidden="1">
      <c r="A369" s="20" t="s">
        <v>1927</v>
      </c>
      <c r="B369" s="92" t="s">
        <v>947</v>
      </c>
      <c r="C369" s="19"/>
      <c r="D369" s="438"/>
      <c r="E369" s="21"/>
      <c r="F369" s="19"/>
      <c r="G369" s="19"/>
      <c r="H369" s="81"/>
      <c r="I369" s="81"/>
      <c r="J369" s="4"/>
    </row>
    <row r="370" spans="1:10" ht="40.35" customHeight="1">
      <c r="A370" s="1011" t="s">
        <v>2513</v>
      </c>
      <c r="B370" s="1302" t="s">
        <v>62</v>
      </c>
      <c r="C370" s="1303"/>
      <c r="D370" s="1303"/>
      <c r="E370" s="1303"/>
      <c r="F370" s="1303"/>
      <c r="G370" s="1304"/>
      <c r="H370" s="22">
        <f>SUM(D371:D376)</f>
        <v>1</v>
      </c>
      <c r="I370" s="22">
        <f>COUNT(D371:D376)*2</f>
        <v>2</v>
      </c>
    </row>
    <row r="371" spans="1:10" ht="31.5" hidden="1">
      <c r="A371" s="20" t="s">
        <v>1929</v>
      </c>
      <c r="B371" s="12" t="s">
        <v>949</v>
      </c>
      <c r="C371" s="19"/>
      <c r="D371" s="438"/>
      <c r="E371" s="21"/>
      <c r="F371" s="19"/>
      <c r="G371" s="19"/>
      <c r="H371" s="81"/>
      <c r="I371" s="81"/>
      <c r="J371" s="4"/>
    </row>
    <row r="372" spans="1:10" ht="31.5" hidden="1">
      <c r="A372" s="20" t="s">
        <v>1930</v>
      </c>
      <c r="B372" s="12" t="s">
        <v>956</v>
      </c>
      <c r="C372" s="19"/>
      <c r="D372" s="438"/>
      <c r="E372" s="21"/>
      <c r="F372" s="19"/>
      <c r="G372" s="19"/>
      <c r="H372" s="81"/>
      <c r="I372" s="81"/>
      <c r="J372" s="4"/>
    </row>
    <row r="373" spans="1:10" ht="31.5">
      <c r="A373" s="11" t="s">
        <v>2514</v>
      </c>
      <c r="B373" s="12" t="s">
        <v>962</v>
      </c>
      <c r="C373" s="16" t="s">
        <v>968</v>
      </c>
      <c r="D373" s="473">
        <v>1</v>
      </c>
      <c r="E373" s="29" t="s">
        <v>540</v>
      </c>
      <c r="F373" s="19"/>
      <c r="G373" s="1738"/>
    </row>
    <row r="374" spans="1:10" ht="30" hidden="1">
      <c r="A374" s="576"/>
      <c r="B374" s="12"/>
      <c r="C374" s="16" t="s">
        <v>967</v>
      </c>
      <c r="D374" s="473"/>
      <c r="E374" s="21" t="s">
        <v>540</v>
      </c>
      <c r="F374" s="19"/>
      <c r="G374" s="1739"/>
    </row>
    <row r="375" spans="1:10" ht="63" hidden="1">
      <c r="A375" s="20" t="s">
        <v>1931</v>
      </c>
      <c r="B375" s="42" t="s">
        <v>970</v>
      </c>
      <c r="C375" s="19"/>
      <c r="D375" s="438"/>
      <c r="E375" s="21"/>
      <c r="F375" s="19"/>
      <c r="G375" s="19"/>
      <c r="H375" s="81"/>
      <c r="I375" s="81"/>
      <c r="J375" s="4"/>
    </row>
    <row r="376" spans="1:10" ht="31.5" hidden="1">
      <c r="A376" s="20" t="s">
        <v>1933</v>
      </c>
      <c r="B376" s="12" t="s">
        <v>981</v>
      </c>
      <c r="C376" s="19"/>
      <c r="D376" s="438"/>
      <c r="E376" s="21"/>
      <c r="F376" s="19"/>
      <c r="G376" s="19"/>
      <c r="H376" s="81"/>
      <c r="I376" s="81"/>
      <c r="J376" s="4"/>
    </row>
    <row r="377" spans="1:10" ht="40.35" hidden="1" customHeight="1">
      <c r="A377" s="137" t="s">
        <v>1934</v>
      </c>
      <c r="B377" s="1366" t="s">
        <v>60</v>
      </c>
      <c r="C377" s="1458"/>
      <c r="D377" s="1458"/>
      <c r="E377" s="1458"/>
      <c r="F377" s="1458"/>
      <c r="G377" s="1459"/>
      <c r="H377" s="81">
        <f>SUM(D378:D380)</f>
        <v>0</v>
      </c>
      <c r="I377" s="81">
        <f>COUNT(D378:D380)*2</f>
        <v>0</v>
      </c>
      <c r="J377" s="4"/>
    </row>
    <row r="378" spans="1:10" ht="31.5" hidden="1">
      <c r="A378" s="20" t="s">
        <v>1935</v>
      </c>
      <c r="B378" s="92" t="s">
        <v>990</v>
      </c>
      <c r="C378" s="19"/>
      <c r="D378" s="438"/>
      <c r="E378" s="21"/>
      <c r="F378" s="19"/>
      <c r="G378" s="19"/>
      <c r="H378" s="81"/>
      <c r="I378" s="81"/>
      <c r="J378" s="4"/>
    </row>
    <row r="379" spans="1:10" ht="31.5" hidden="1">
      <c r="A379" s="20" t="s">
        <v>992</v>
      </c>
      <c r="B379" s="92" t="s">
        <v>993</v>
      </c>
      <c r="C379" s="19"/>
      <c r="D379" s="438"/>
      <c r="E379" s="21"/>
      <c r="F379" s="19"/>
      <c r="G379" s="19"/>
      <c r="H379" s="81"/>
      <c r="I379" s="81"/>
      <c r="J379" s="4"/>
    </row>
    <row r="380" spans="1:10" ht="31.5" hidden="1">
      <c r="A380" s="20" t="s">
        <v>1936</v>
      </c>
      <c r="B380" s="92" t="s">
        <v>995</v>
      </c>
      <c r="C380" s="19"/>
      <c r="D380" s="438"/>
      <c r="E380" s="21"/>
      <c r="F380" s="19"/>
      <c r="G380" s="19"/>
      <c r="H380" s="81"/>
      <c r="I380" s="81"/>
      <c r="J380" s="4"/>
    </row>
    <row r="381" spans="1:10" ht="40.35" hidden="1" customHeight="1">
      <c r="A381" s="137" t="s">
        <v>1939</v>
      </c>
      <c r="B381" s="1366" t="s">
        <v>58</v>
      </c>
      <c r="C381" s="1458"/>
      <c r="D381" s="1458"/>
      <c r="E381" s="1458"/>
      <c r="F381" s="1458"/>
      <c r="G381" s="1459"/>
      <c r="H381" s="81">
        <f>SUM(D382:D391)</f>
        <v>0</v>
      </c>
      <c r="I381" s="81">
        <f>COUNT(D382:D391)*2</f>
        <v>0</v>
      </c>
      <c r="J381" s="4"/>
    </row>
    <row r="382" spans="1:10" ht="31.5" hidden="1">
      <c r="A382" s="20" t="s">
        <v>997</v>
      </c>
      <c r="B382" s="92" t="s">
        <v>998</v>
      </c>
      <c r="C382" s="19"/>
      <c r="D382" s="438"/>
      <c r="E382" s="21"/>
      <c r="F382" s="19"/>
      <c r="G382" s="19"/>
      <c r="H382" s="81"/>
      <c r="I382" s="81"/>
      <c r="J382" s="4"/>
    </row>
    <row r="383" spans="1:10" ht="31.5" hidden="1">
      <c r="A383" s="20" t="s">
        <v>999</v>
      </c>
      <c r="B383" s="92" t="s">
        <v>1000</v>
      </c>
      <c r="C383" s="19"/>
      <c r="D383" s="438"/>
      <c r="E383" s="21"/>
      <c r="F383" s="19"/>
      <c r="G383" s="19"/>
      <c r="H383" s="81"/>
      <c r="I383" s="81"/>
      <c r="J383" s="4"/>
    </row>
    <row r="384" spans="1:10" ht="31.5" hidden="1">
      <c r="A384" s="20" t="s">
        <v>1001</v>
      </c>
      <c r="B384" s="92" t="s">
        <v>1002</v>
      </c>
      <c r="C384" s="19"/>
      <c r="D384" s="438"/>
      <c r="E384" s="21"/>
      <c r="F384" s="19"/>
      <c r="G384" s="19"/>
      <c r="H384" s="81"/>
      <c r="I384" s="81"/>
      <c r="J384" s="4"/>
    </row>
    <row r="385" spans="1:9" s="4" customFormat="1" ht="31.5" hidden="1">
      <c r="A385" s="20" t="s">
        <v>1003</v>
      </c>
      <c r="B385" s="92" t="s">
        <v>1004</v>
      </c>
      <c r="C385" s="19"/>
      <c r="D385" s="438"/>
      <c r="E385" s="21"/>
      <c r="F385" s="19"/>
      <c r="G385" s="19"/>
      <c r="H385" s="81"/>
      <c r="I385" s="81"/>
    </row>
    <row r="386" spans="1:9" s="4" customFormat="1" ht="31.5" hidden="1">
      <c r="A386" s="20" t="s">
        <v>1940</v>
      </c>
      <c r="B386" s="92" t="s">
        <v>1006</v>
      </c>
      <c r="C386" s="19"/>
      <c r="D386" s="438"/>
      <c r="E386" s="21"/>
      <c r="F386" s="19"/>
      <c r="G386" s="19"/>
      <c r="H386" s="81"/>
      <c r="I386" s="81"/>
    </row>
    <row r="387" spans="1:9" s="4" customFormat="1" ht="31.5" hidden="1">
      <c r="A387" s="20" t="s">
        <v>1007</v>
      </c>
      <c r="B387" s="92" t="s">
        <v>1008</v>
      </c>
      <c r="C387" s="19"/>
      <c r="D387" s="438"/>
      <c r="E387" s="21"/>
      <c r="F387" s="19"/>
      <c r="G387" s="19"/>
      <c r="H387" s="81"/>
      <c r="I387" s="81"/>
    </row>
    <row r="388" spans="1:9" s="4" customFormat="1" ht="31.5" hidden="1">
      <c r="A388" s="20" t="s">
        <v>1009</v>
      </c>
      <c r="B388" s="92" t="s">
        <v>1010</v>
      </c>
      <c r="C388" s="19"/>
      <c r="D388" s="438"/>
      <c r="E388" s="21"/>
      <c r="F388" s="19"/>
      <c r="G388" s="19"/>
      <c r="H388" s="81"/>
      <c r="I388" s="81"/>
    </row>
    <row r="389" spans="1:9" s="4" customFormat="1" ht="31.5" hidden="1">
      <c r="A389" s="20" t="s">
        <v>1011</v>
      </c>
      <c r="B389" s="12" t="s">
        <v>1012</v>
      </c>
      <c r="C389" s="19"/>
      <c r="D389" s="438"/>
      <c r="E389" s="21"/>
      <c r="F389" s="19"/>
      <c r="G389" s="19"/>
      <c r="H389" s="81"/>
      <c r="I389" s="81"/>
    </row>
    <row r="390" spans="1:9" s="4" customFormat="1" ht="31.5" hidden="1">
      <c r="A390" s="20" t="s">
        <v>1014</v>
      </c>
      <c r="B390" s="12" t="s">
        <v>1015</v>
      </c>
      <c r="C390" s="19"/>
      <c r="D390" s="438"/>
      <c r="E390" s="21"/>
      <c r="F390" s="19"/>
      <c r="G390" s="19"/>
      <c r="H390" s="81"/>
      <c r="I390" s="81"/>
    </row>
    <row r="391" spans="1:9" s="4" customFormat="1" ht="47.25" hidden="1">
      <c r="A391" s="20" t="s">
        <v>1021</v>
      </c>
      <c r="B391" s="12" t="s">
        <v>1022</v>
      </c>
      <c r="C391" s="19"/>
      <c r="D391" s="438"/>
      <c r="E391" s="21"/>
      <c r="F391" s="19"/>
      <c r="G391" s="19"/>
      <c r="H391" s="81"/>
      <c r="I391" s="81"/>
    </row>
    <row r="392" spans="1:9" s="4" customFormat="1" ht="40.35" hidden="1" customHeight="1">
      <c r="A392" s="137" t="s">
        <v>57</v>
      </c>
      <c r="B392" s="1366" t="s">
        <v>56</v>
      </c>
      <c r="C392" s="1458"/>
      <c r="D392" s="1458"/>
      <c r="E392" s="1458"/>
      <c r="F392" s="1458"/>
      <c r="G392" s="1459"/>
      <c r="H392" s="81">
        <f>SUM(D393:D395)</f>
        <v>0</v>
      </c>
      <c r="I392" s="81">
        <f>COUNT(D393:D395)*2</f>
        <v>0</v>
      </c>
    </row>
    <row r="393" spans="1:9" s="4" customFormat="1" ht="31.5" hidden="1">
      <c r="A393" s="20" t="s">
        <v>1024</v>
      </c>
      <c r="B393" s="92" t="s">
        <v>1025</v>
      </c>
      <c r="C393" s="19"/>
      <c r="D393" s="438"/>
      <c r="E393" s="21"/>
      <c r="F393" s="19"/>
      <c r="G393" s="19"/>
      <c r="H393" s="81"/>
      <c r="I393" s="81"/>
    </row>
    <row r="394" spans="1:9" s="4" customFormat="1" ht="31.5" hidden="1">
      <c r="A394" s="20" t="s">
        <v>1026</v>
      </c>
      <c r="B394" s="92" t="s">
        <v>1027</v>
      </c>
      <c r="C394" s="19"/>
      <c r="D394" s="438"/>
      <c r="E394" s="21"/>
      <c r="F394" s="19"/>
      <c r="G394" s="19"/>
      <c r="H394" s="81"/>
      <c r="I394" s="81"/>
    </row>
    <row r="395" spans="1:9" s="4" customFormat="1" ht="31.5" hidden="1">
      <c r="A395" s="20" t="s">
        <v>1028</v>
      </c>
      <c r="B395" s="92" t="s">
        <v>1029</v>
      </c>
      <c r="C395" s="19"/>
      <c r="D395" s="438"/>
      <c r="E395" s="21"/>
      <c r="F395" s="19"/>
      <c r="G395" s="19"/>
      <c r="H395" s="81"/>
      <c r="I395" s="81"/>
    </row>
    <row r="396" spans="1:9" s="4" customFormat="1" ht="40.35" hidden="1" customHeight="1">
      <c r="A396" s="137" t="s">
        <v>1947</v>
      </c>
      <c r="B396" s="1366" t="s">
        <v>54</v>
      </c>
      <c r="C396" s="1458"/>
      <c r="D396" s="1458"/>
      <c r="E396" s="1458"/>
      <c r="F396" s="1458"/>
      <c r="G396" s="1459"/>
      <c r="H396" s="81">
        <f>SUM(D397:D400)</f>
        <v>0</v>
      </c>
      <c r="I396" s="81">
        <f>COUNT(D397:D400)*2</f>
        <v>0</v>
      </c>
    </row>
    <row r="397" spans="1:9" s="4" customFormat="1" ht="31.5" hidden="1">
      <c r="A397" s="20" t="s">
        <v>1949</v>
      </c>
      <c r="B397" s="92" t="s">
        <v>1031</v>
      </c>
      <c r="C397" s="19"/>
      <c r="D397" s="438"/>
      <c r="E397" s="21"/>
      <c r="F397" s="19"/>
      <c r="G397" s="19"/>
      <c r="H397" s="81"/>
      <c r="I397" s="81"/>
    </row>
    <row r="398" spans="1:9" s="4" customFormat="1" ht="31.5" hidden="1">
      <c r="A398" s="20" t="s">
        <v>1036</v>
      </c>
      <c r="B398" s="92" t="s">
        <v>1037</v>
      </c>
      <c r="C398" s="19"/>
      <c r="D398" s="438"/>
      <c r="E398" s="21"/>
      <c r="F398" s="19"/>
      <c r="G398" s="19"/>
      <c r="H398" s="81"/>
      <c r="I398" s="81"/>
    </row>
    <row r="399" spans="1:9" s="4" customFormat="1" ht="31.5" hidden="1">
      <c r="A399" s="20" t="s">
        <v>1038</v>
      </c>
      <c r="B399" s="92" t="s">
        <v>1039</v>
      </c>
      <c r="C399" s="19"/>
      <c r="D399" s="438"/>
      <c r="E399" s="21"/>
      <c r="F399" s="19"/>
      <c r="G399" s="19"/>
      <c r="H399" s="81"/>
      <c r="I399" s="81"/>
    </row>
    <row r="400" spans="1:9" s="4" customFormat="1" ht="31.5" hidden="1">
      <c r="A400" s="20" t="s">
        <v>1040</v>
      </c>
      <c r="B400" s="92" t="s">
        <v>1041</v>
      </c>
      <c r="C400" s="19"/>
      <c r="D400" s="438"/>
      <c r="E400" s="21"/>
      <c r="F400" s="19"/>
      <c r="G400" s="19"/>
      <c r="H400" s="81"/>
      <c r="I400" s="81"/>
    </row>
    <row r="401" spans="1:9" s="4" customFormat="1" ht="40.35" hidden="1" customHeight="1">
      <c r="A401" s="137" t="s">
        <v>1954</v>
      </c>
      <c r="B401" s="1302" t="s">
        <v>52</v>
      </c>
      <c r="C401" s="1303"/>
      <c r="D401" s="1303"/>
      <c r="E401" s="1303"/>
      <c r="F401" s="1303"/>
      <c r="G401" s="1304"/>
      <c r="H401" s="81">
        <f>SUM(D402:D404)</f>
        <v>0</v>
      </c>
      <c r="I401" s="81">
        <f>COUNT(D402:D404)*2</f>
        <v>0</v>
      </c>
    </row>
    <row r="402" spans="1:9" s="4" customFormat="1" ht="31.5" hidden="1">
      <c r="A402" s="20" t="s">
        <v>2522</v>
      </c>
      <c r="B402" s="12" t="s">
        <v>1043</v>
      </c>
      <c r="C402" s="92"/>
      <c r="D402" s="438"/>
      <c r="E402" s="21"/>
      <c r="F402" s="19"/>
      <c r="G402" s="19"/>
      <c r="H402" s="81"/>
      <c r="I402" s="81"/>
    </row>
    <row r="403" spans="1:9" s="4" customFormat="1" ht="31.5" hidden="1">
      <c r="A403" s="20" t="s">
        <v>1955</v>
      </c>
      <c r="B403" s="12" t="s">
        <v>1047</v>
      </c>
      <c r="C403" s="19"/>
      <c r="D403" s="438"/>
      <c r="E403" s="21"/>
      <c r="F403" s="19"/>
      <c r="G403" s="19"/>
      <c r="H403" s="81"/>
      <c r="I403" s="81"/>
    </row>
    <row r="404" spans="1:9" s="4" customFormat="1" ht="47.25" hidden="1">
      <c r="A404" s="20" t="s">
        <v>1054</v>
      </c>
      <c r="B404" s="12" t="s">
        <v>1059</v>
      </c>
      <c r="C404" s="19"/>
      <c r="D404" s="438"/>
      <c r="E404" s="21"/>
      <c r="F404" s="19"/>
      <c r="G404" s="19"/>
      <c r="H404" s="81"/>
      <c r="I404" s="81"/>
    </row>
    <row r="405" spans="1:9" s="4" customFormat="1" ht="21" hidden="1">
      <c r="A405" s="356"/>
      <c r="B405" s="1450" t="s">
        <v>4621</v>
      </c>
      <c r="C405" s="1452"/>
      <c r="D405" s="1452"/>
      <c r="E405" s="1452"/>
      <c r="F405" s="1452"/>
      <c r="G405" s="1452"/>
      <c r="H405" s="81"/>
      <c r="I405" s="81"/>
    </row>
    <row r="406" spans="1:9" s="4" customFormat="1" ht="40.35" hidden="1" customHeight="1">
      <c r="A406" s="137" t="s">
        <v>51</v>
      </c>
      <c r="B406" s="1366" t="s">
        <v>50</v>
      </c>
      <c r="C406" s="1458"/>
      <c r="D406" s="1458"/>
      <c r="E406" s="1458"/>
      <c r="F406" s="1458"/>
      <c r="G406" s="1459"/>
      <c r="H406" s="81">
        <f>SUM(D407:D412)</f>
        <v>0</v>
      </c>
      <c r="I406" s="81">
        <f>COUNT(D407:D412)*2</f>
        <v>0</v>
      </c>
    </row>
    <row r="407" spans="1:9" s="4" customFormat="1" ht="47.25" hidden="1">
      <c r="A407" s="20" t="s">
        <v>1060</v>
      </c>
      <c r="B407" s="92" t="s">
        <v>1061</v>
      </c>
      <c r="C407" s="92"/>
      <c r="D407" s="438"/>
      <c r="E407" s="21"/>
      <c r="F407" s="19"/>
      <c r="G407" s="19"/>
      <c r="H407" s="81"/>
      <c r="I407" s="81"/>
    </row>
    <row r="408" spans="1:9" s="4" customFormat="1" ht="47.25" hidden="1">
      <c r="A408" s="20" t="s">
        <v>1062</v>
      </c>
      <c r="B408" s="92" t="s">
        <v>1063</v>
      </c>
      <c r="C408" s="19"/>
      <c r="D408" s="438"/>
      <c r="E408" s="21"/>
      <c r="F408" s="19"/>
      <c r="G408" s="19"/>
      <c r="H408" s="81"/>
      <c r="I408" s="81"/>
    </row>
    <row r="409" spans="1:9" s="4" customFormat="1" ht="47.25" hidden="1">
      <c r="A409" s="20" t="s">
        <v>1064</v>
      </c>
      <c r="B409" s="92" t="s">
        <v>1065</v>
      </c>
      <c r="C409" s="19"/>
      <c r="D409" s="438"/>
      <c r="E409" s="21"/>
      <c r="F409" s="19"/>
      <c r="G409" s="19"/>
      <c r="H409" s="81"/>
      <c r="I409" s="81"/>
    </row>
    <row r="410" spans="1:9" s="4" customFormat="1" ht="63" hidden="1">
      <c r="A410" s="20" t="s">
        <v>1066</v>
      </c>
      <c r="B410" s="92" t="s">
        <v>1067</v>
      </c>
      <c r="C410" s="19"/>
      <c r="D410" s="438"/>
      <c r="E410" s="21"/>
      <c r="F410" s="19"/>
      <c r="G410" s="19"/>
      <c r="H410" s="81"/>
      <c r="I410" s="81"/>
    </row>
    <row r="411" spans="1:9" s="4" customFormat="1" ht="47.25" hidden="1">
      <c r="A411" s="20" t="s">
        <v>1068</v>
      </c>
      <c r="B411" s="92" t="s">
        <v>1069</v>
      </c>
      <c r="C411" s="19"/>
      <c r="D411" s="438"/>
      <c r="E411" s="21"/>
      <c r="F411" s="19"/>
      <c r="G411" s="19"/>
      <c r="H411" s="81"/>
      <c r="I411" s="81"/>
    </row>
    <row r="412" spans="1:9" s="4" customFormat="1" ht="30" hidden="1">
      <c r="A412" s="20" t="s">
        <v>1070</v>
      </c>
      <c r="B412" s="23" t="s">
        <v>1071</v>
      </c>
      <c r="C412" s="19"/>
      <c r="D412" s="438"/>
      <c r="E412" s="21"/>
      <c r="F412" s="19"/>
      <c r="G412" s="19"/>
      <c r="H412" s="81"/>
      <c r="I412" s="81"/>
    </row>
    <row r="413" spans="1:9" s="4" customFormat="1" ht="40.35" hidden="1" customHeight="1">
      <c r="A413" s="137" t="s">
        <v>49</v>
      </c>
      <c r="B413" s="1366" t="s">
        <v>48</v>
      </c>
      <c r="C413" s="1458"/>
      <c r="D413" s="1458"/>
      <c r="E413" s="1458"/>
      <c r="F413" s="1458"/>
      <c r="G413" s="1459"/>
      <c r="H413" s="81">
        <f>SUM(D414:D424)</f>
        <v>0</v>
      </c>
      <c r="I413" s="81">
        <f>COUNT(D414:D424)*2</f>
        <v>0</v>
      </c>
    </row>
    <row r="414" spans="1:9" s="4" customFormat="1" ht="40.35" hidden="1" customHeight="1">
      <c r="A414" s="20" t="s">
        <v>1072</v>
      </c>
      <c r="B414" s="16" t="s">
        <v>1964</v>
      </c>
      <c r="C414" s="21"/>
      <c r="D414" s="43"/>
      <c r="E414" s="21"/>
      <c r="F414" s="21"/>
      <c r="G414" s="388"/>
      <c r="H414" s="81"/>
      <c r="I414" s="81"/>
    </row>
    <row r="415" spans="1:9" s="4" customFormat="1" ht="40.35" hidden="1" customHeight="1">
      <c r="A415" s="20" t="s">
        <v>1073</v>
      </c>
      <c r="B415" s="16" t="s">
        <v>1975</v>
      </c>
      <c r="C415" s="21"/>
      <c r="D415" s="43"/>
      <c r="E415" s="21"/>
      <c r="F415" s="21"/>
      <c r="G415" s="388"/>
      <c r="H415" s="81"/>
      <c r="I415" s="81"/>
    </row>
    <row r="416" spans="1:9" s="4" customFormat="1" ht="40.35" hidden="1" customHeight="1">
      <c r="A416" s="20" t="s">
        <v>1075</v>
      </c>
      <c r="B416" s="147" t="s">
        <v>1985</v>
      </c>
      <c r="C416" s="21"/>
      <c r="D416" s="43"/>
      <c r="E416" s="21"/>
      <c r="F416" s="21"/>
      <c r="G416" s="388"/>
      <c r="H416" s="81"/>
      <c r="I416" s="81"/>
    </row>
    <row r="417" spans="1:9" s="4" customFormat="1" ht="40.35" hidden="1" customHeight="1">
      <c r="A417" s="20" t="s">
        <v>1076</v>
      </c>
      <c r="B417" s="16" t="s">
        <v>1074</v>
      </c>
      <c r="C417" s="21"/>
      <c r="D417" s="43"/>
      <c r="E417" s="21"/>
      <c r="F417" s="21"/>
      <c r="G417" s="388"/>
      <c r="H417" s="81"/>
      <c r="I417" s="81"/>
    </row>
    <row r="418" spans="1:9" s="4" customFormat="1" ht="40.35" hidden="1" customHeight="1">
      <c r="A418" s="20" t="s">
        <v>1995</v>
      </c>
      <c r="B418" s="16" t="s">
        <v>1996</v>
      </c>
      <c r="C418" s="21"/>
      <c r="D418" s="43"/>
      <c r="E418" s="21"/>
      <c r="F418" s="21"/>
      <c r="G418" s="388"/>
      <c r="H418" s="81"/>
      <c r="I418" s="81"/>
    </row>
    <row r="419" spans="1:9" s="4" customFormat="1" ht="40.35" hidden="1" customHeight="1">
      <c r="A419" s="20" t="s">
        <v>2001</v>
      </c>
      <c r="B419" s="16" t="s">
        <v>2002</v>
      </c>
      <c r="C419" s="21"/>
      <c r="D419" s="43"/>
      <c r="E419" s="21"/>
      <c r="F419" s="21"/>
      <c r="G419" s="388"/>
      <c r="H419" s="81"/>
      <c r="I419" s="81"/>
    </row>
    <row r="420" spans="1:9" s="4" customFormat="1" ht="40.35" hidden="1" customHeight="1">
      <c r="A420" s="20" t="s">
        <v>2013</v>
      </c>
      <c r="B420" s="16" t="s">
        <v>2014</v>
      </c>
      <c r="C420" s="21"/>
      <c r="D420" s="43"/>
      <c r="E420" s="21"/>
      <c r="F420" s="21"/>
      <c r="G420" s="388"/>
      <c r="H420" s="81"/>
      <c r="I420" s="81"/>
    </row>
    <row r="421" spans="1:9" s="4" customFormat="1" ht="40.35" hidden="1" customHeight="1">
      <c r="A421" s="20" t="s">
        <v>2018</v>
      </c>
      <c r="B421" s="16" t="s">
        <v>2019</v>
      </c>
      <c r="C421" s="21"/>
      <c r="D421" s="43"/>
      <c r="E421" s="21"/>
      <c r="F421" s="21"/>
      <c r="G421" s="388"/>
      <c r="H421" s="81"/>
      <c r="I421" s="81"/>
    </row>
    <row r="422" spans="1:9" s="4" customFormat="1" ht="30" hidden="1">
      <c r="A422" s="20" t="s">
        <v>2026</v>
      </c>
      <c r="B422" s="16" t="s">
        <v>2027</v>
      </c>
      <c r="C422" s="21"/>
      <c r="D422" s="43"/>
      <c r="E422" s="21"/>
      <c r="F422" s="21"/>
      <c r="G422" s="388"/>
      <c r="H422" s="81"/>
      <c r="I422" s="81"/>
    </row>
    <row r="423" spans="1:9" s="4" customFormat="1" ht="30" hidden="1">
      <c r="A423" s="20" t="s">
        <v>2030</v>
      </c>
      <c r="B423" s="16" t="s">
        <v>2031</v>
      </c>
      <c r="C423" s="21"/>
      <c r="D423" s="43"/>
      <c r="E423" s="21"/>
      <c r="F423" s="21"/>
      <c r="G423" s="388"/>
      <c r="H423" s="81"/>
      <c r="I423" s="81"/>
    </row>
    <row r="424" spans="1:9" s="4" customFormat="1" ht="45" hidden="1">
      <c r="A424" s="20" t="s">
        <v>2038</v>
      </c>
      <c r="B424" s="16" t="s">
        <v>2039</v>
      </c>
      <c r="C424" s="21"/>
      <c r="D424" s="43"/>
      <c r="E424" s="21"/>
      <c r="F424" s="21"/>
      <c r="G424" s="388"/>
      <c r="H424" s="81"/>
      <c r="I424" s="81"/>
    </row>
    <row r="425" spans="1:9" s="4" customFormat="1" ht="40.35" hidden="1" customHeight="1">
      <c r="A425" s="137" t="s">
        <v>47</v>
      </c>
      <c r="B425" s="1366" t="s">
        <v>46</v>
      </c>
      <c r="C425" s="1458"/>
      <c r="D425" s="1458"/>
      <c r="E425" s="1458"/>
      <c r="F425" s="1458"/>
      <c r="G425" s="1459"/>
      <c r="H425" s="81">
        <f>SUM(D426:D431)</f>
        <v>0</v>
      </c>
      <c r="I425" s="81">
        <f>COUNT(D426:D431)*2</f>
        <v>0</v>
      </c>
    </row>
    <row r="426" spans="1:9" s="4" customFormat="1" ht="45" hidden="1">
      <c r="A426" s="20" t="s">
        <v>1077</v>
      </c>
      <c r="B426" s="16" t="s">
        <v>2043</v>
      </c>
      <c r="C426" s="19"/>
      <c r="D426" s="438"/>
      <c r="E426" s="21"/>
      <c r="F426" s="19"/>
      <c r="G426" s="388"/>
      <c r="H426" s="81"/>
      <c r="I426" s="81"/>
    </row>
    <row r="427" spans="1:9" s="4" customFormat="1" ht="45" hidden="1">
      <c r="A427" s="20" t="s">
        <v>1078</v>
      </c>
      <c r="B427" s="16" t="s">
        <v>2052</v>
      </c>
      <c r="C427" s="19"/>
      <c r="D427" s="438"/>
      <c r="E427" s="21"/>
      <c r="F427" s="19"/>
      <c r="G427" s="388"/>
      <c r="H427" s="81"/>
      <c r="I427" s="81"/>
    </row>
    <row r="428" spans="1:9" s="4" customFormat="1" ht="30" hidden="1">
      <c r="A428" s="20" t="s">
        <v>1079</v>
      </c>
      <c r="B428" s="16" t="s">
        <v>2055</v>
      </c>
      <c r="C428" s="19"/>
      <c r="D428" s="438"/>
      <c r="E428" s="21"/>
      <c r="F428" s="19"/>
      <c r="G428" s="388"/>
      <c r="H428" s="81"/>
      <c r="I428" s="81"/>
    </row>
    <row r="429" spans="1:9" s="4" customFormat="1" ht="45" hidden="1">
      <c r="A429" s="20" t="s">
        <v>1080</v>
      </c>
      <c r="B429" s="16" t="s">
        <v>2061</v>
      </c>
      <c r="C429" s="19"/>
      <c r="D429" s="438"/>
      <c r="E429" s="21"/>
      <c r="F429" s="19"/>
      <c r="G429" s="388"/>
      <c r="H429" s="81"/>
      <c r="I429" s="81"/>
    </row>
    <row r="430" spans="1:9" s="4" customFormat="1" ht="45" hidden="1">
      <c r="A430" s="20" t="s">
        <v>1081</v>
      </c>
      <c r="B430" s="16" t="s">
        <v>6096</v>
      </c>
      <c r="C430" s="19"/>
      <c r="D430" s="438"/>
      <c r="E430" s="21"/>
      <c r="F430" s="19"/>
      <c r="G430" s="388"/>
      <c r="H430" s="81"/>
      <c r="I430" s="81"/>
    </row>
    <row r="431" spans="1:9" s="4" customFormat="1" ht="31.5" hidden="1">
      <c r="A431" s="20" t="s">
        <v>6094</v>
      </c>
      <c r="B431" s="94" t="s">
        <v>1082</v>
      </c>
      <c r="C431" s="19"/>
      <c r="D431" s="438"/>
      <c r="E431" s="21"/>
      <c r="F431" s="19"/>
      <c r="G431" s="388"/>
      <c r="H431" s="81"/>
      <c r="I431" s="81"/>
    </row>
    <row r="432" spans="1:9" s="4" customFormat="1" ht="40.35" hidden="1" customHeight="1">
      <c r="A432" s="137" t="s">
        <v>45</v>
      </c>
      <c r="B432" s="1302" t="s">
        <v>44</v>
      </c>
      <c r="C432" s="1303"/>
      <c r="D432" s="1303"/>
      <c r="E432" s="1303"/>
      <c r="F432" s="1303"/>
      <c r="G432" s="1304"/>
      <c r="H432" s="81">
        <f>SUM(D433:D442)</f>
        <v>0</v>
      </c>
      <c r="I432" s="81">
        <f>COUNT(D433:D442)*2</f>
        <v>0</v>
      </c>
    </row>
    <row r="433" spans="1:9" s="4" customFormat="1" ht="31.5" hidden="1">
      <c r="A433" s="20" t="s">
        <v>1083</v>
      </c>
      <c r="B433" s="92" t="s">
        <v>1084</v>
      </c>
      <c r="C433" s="19"/>
      <c r="D433" s="438"/>
      <c r="E433" s="21"/>
      <c r="F433" s="19"/>
      <c r="G433" s="19"/>
      <c r="H433" s="81"/>
      <c r="I433" s="81"/>
    </row>
    <row r="434" spans="1:9" s="4" customFormat="1" ht="45" hidden="1">
      <c r="A434" s="20" t="s">
        <v>1085</v>
      </c>
      <c r="B434" s="23" t="s">
        <v>1086</v>
      </c>
      <c r="C434" s="19"/>
      <c r="D434" s="438"/>
      <c r="E434" s="21"/>
      <c r="F434" s="19"/>
      <c r="G434" s="19"/>
      <c r="H434" s="81"/>
      <c r="I434" s="81"/>
    </row>
    <row r="435" spans="1:9" s="4" customFormat="1" ht="31.5" hidden="1">
      <c r="A435" s="20" t="s">
        <v>1087</v>
      </c>
      <c r="B435" s="92" t="s">
        <v>1088</v>
      </c>
      <c r="C435" s="19"/>
      <c r="D435" s="438"/>
      <c r="E435" s="21"/>
      <c r="F435" s="19"/>
      <c r="G435" s="19"/>
      <c r="H435" s="81"/>
      <c r="I435" s="81"/>
    </row>
    <row r="436" spans="1:9" s="4" customFormat="1" ht="31.5" hidden="1">
      <c r="A436" s="20" t="s">
        <v>1089</v>
      </c>
      <c r="B436" s="92" t="s">
        <v>6097</v>
      </c>
      <c r="C436" s="19"/>
      <c r="D436" s="438"/>
      <c r="E436" s="21"/>
      <c r="F436" s="19"/>
      <c r="G436" s="19"/>
      <c r="H436" s="81"/>
      <c r="I436" s="81"/>
    </row>
    <row r="437" spans="1:9" s="4" customFormat="1" ht="31.5" hidden="1">
      <c r="A437" s="20" t="s">
        <v>1090</v>
      </c>
      <c r="B437" s="92" t="s">
        <v>6098</v>
      </c>
      <c r="C437" s="19"/>
      <c r="D437" s="438"/>
      <c r="E437" s="21"/>
      <c r="F437" s="19"/>
      <c r="G437" s="19"/>
      <c r="H437" s="81"/>
      <c r="I437" s="81"/>
    </row>
    <row r="438" spans="1:9" s="4" customFormat="1" ht="31.5" hidden="1">
      <c r="A438" s="20" t="s">
        <v>1092</v>
      </c>
      <c r="B438" s="12" t="s">
        <v>6099</v>
      </c>
      <c r="C438" s="19"/>
      <c r="D438" s="438"/>
      <c r="E438" s="21"/>
      <c r="F438" s="19"/>
      <c r="G438" s="19"/>
      <c r="H438" s="81"/>
      <c r="I438" s="81"/>
    </row>
    <row r="439" spans="1:9" s="4" customFormat="1" ht="47.25" hidden="1">
      <c r="A439" s="20" t="s">
        <v>1094</v>
      </c>
      <c r="B439" s="92" t="s">
        <v>1091</v>
      </c>
      <c r="C439" s="19"/>
      <c r="D439" s="438"/>
      <c r="E439" s="21"/>
      <c r="F439" s="19"/>
      <c r="G439" s="19"/>
      <c r="H439" s="81"/>
      <c r="I439" s="81"/>
    </row>
    <row r="440" spans="1:9" s="4" customFormat="1" ht="31.5" hidden="1">
      <c r="A440" s="20" t="s">
        <v>3403</v>
      </c>
      <c r="B440" s="92" t="s">
        <v>1093</v>
      </c>
      <c r="C440" s="19"/>
      <c r="D440" s="438"/>
      <c r="E440" s="21"/>
      <c r="F440" s="19"/>
      <c r="G440" s="19"/>
      <c r="H440" s="81"/>
      <c r="I440" s="81"/>
    </row>
    <row r="441" spans="1:9" s="4" customFormat="1" ht="31.5" hidden="1">
      <c r="A441" s="20" t="s">
        <v>3404</v>
      </c>
      <c r="B441" s="92" t="s">
        <v>1095</v>
      </c>
      <c r="C441" s="19"/>
      <c r="D441" s="438"/>
      <c r="E441" s="21"/>
      <c r="F441" s="19"/>
      <c r="G441" s="19"/>
      <c r="H441" s="81"/>
      <c r="I441" s="81"/>
    </row>
    <row r="442" spans="1:9" s="4" customFormat="1" ht="47.25" hidden="1">
      <c r="A442" s="20" t="s">
        <v>3405</v>
      </c>
      <c r="B442" s="12" t="s">
        <v>6102</v>
      </c>
      <c r="C442" s="19"/>
      <c r="D442" s="438"/>
      <c r="E442" s="21"/>
      <c r="F442" s="19"/>
      <c r="G442" s="19"/>
      <c r="H442" s="81"/>
      <c r="I442" s="81"/>
    </row>
    <row r="443" spans="1:9" s="4" customFormat="1" ht="40.35" hidden="1" customHeight="1">
      <c r="A443" s="137" t="s">
        <v>43</v>
      </c>
      <c r="B443" s="1366" t="s">
        <v>42</v>
      </c>
      <c r="C443" s="1458"/>
      <c r="D443" s="1458"/>
      <c r="E443" s="1458"/>
      <c r="F443" s="1458"/>
      <c r="G443" s="1459"/>
      <c r="H443" s="81">
        <f>SUM(D444:D449)</f>
        <v>0</v>
      </c>
      <c r="I443" s="81">
        <f>COUNT(D444:D449)*2</f>
        <v>0</v>
      </c>
    </row>
    <row r="444" spans="1:9" s="4" customFormat="1" ht="31.5" hidden="1">
      <c r="A444" s="20" t="s">
        <v>1096</v>
      </c>
      <c r="B444" s="92" t="s">
        <v>1097</v>
      </c>
      <c r="C444" s="19"/>
      <c r="D444" s="438"/>
      <c r="E444" s="21"/>
      <c r="F444" s="19"/>
      <c r="G444" s="19"/>
      <c r="H444" s="81"/>
      <c r="I444" s="81"/>
    </row>
    <row r="445" spans="1:9" s="4" customFormat="1" ht="31.5" hidden="1">
      <c r="A445" s="20" t="s">
        <v>1098</v>
      </c>
      <c r="B445" s="92" t="s">
        <v>1099</v>
      </c>
      <c r="C445" s="19"/>
      <c r="D445" s="438"/>
      <c r="E445" s="21"/>
      <c r="F445" s="19"/>
      <c r="G445" s="19"/>
      <c r="H445" s="81"/>
      <c r="I445" s="81"/>
    </row>
    <row r="446" spans="1:9" s="4" customFormat="1" ht="31.5" hidden="1">
      <c r="A446" s="20" t="s">
        <v>1100</v>
      </c>
      <c r="B446" s="92" t="s">
        <v>1101</v>
      </c>
      <c r="C446" s="19"/>
      <c r="D446" s="438"/>
      <c r="E446" s="21"/>
      <c r="F446" s="19"/>
      <c r="G446" s="19"/>
      <c r="H446" s="81"/>
      <c r="I446" s="81"/>
    </row>
    <row r="447" spans="1:9" s="4" customFormat="1" ht="31.5" hidden="1">
      <c r="A447" s="20" t="s">
        <v>1102</v>
      </c>
      <c r="B447" s="92" t="s">
        <v>1103</v>
      </c>
      <c r="C447" s="19"/>
      <c r="D447" s="438"/>
      <c r="E447" s="21"/>
      <c r="F447" s="19"/>
      <c r="G447" s="19"/>
      <c r="H447" s="81"/>
      <c r="I447" s="81"/>
    </row>
    <row r="448" spans="1:9" s="4" customFormat="1" ht="31.5" hidden="1">
      <c r="A448" s="20" t="s">
        <v>1104</v>
      </c>
      <c r="B448" s="92" t="s">
        <v>1105</v>
      </c>
      <c r="C448" s="19"/>
      <c r="D448" s="438"/>
      <c r="E448" s="21"/>
      <c r="F448" s="19"/>
      <c r="G448" s="19"/>
      <c r="H448" s="81"/>
      <c r="I448" s="81"/>
    </row>
    <row r="449" spans="1:9" s="4" customFormat="1" ht="31.5" hidden="1">
      <c r="A449" s="20" t="s">
        <v>1106</v>
      </c>
      <c r="B449" s="92" t="s">
        <v>1107</v>
      </c>
      <c r="C449" s="19"/>
      <c r="D449" s="438"/>
      <c r="E449" s="21"/>
      <c r="F449" s="19"/>
      <c r="G449" s="19"/>
      <c r="H449" s="81"/>
      <c r="I449" s="81"/>
    </row>
    <row r="450" spans="1:9" s="4" customFormat="1" ht="40.35" hidden="1" customHeight="1">
      <c r="A450" s="137" t="s">
        <v>41</v>
      </c>
      <c r="B450" s="1366" t="s">
        <v>40</v>
      </c>
      <c r="C450" s="1458"/>
      <c r="D450" s="1458"/>
      <c r="E450" s="1458"/>
      <c r="F450" s="1458"/>
      <c r="G450" s="1459"/>
      <c r="H450" s="81">
        <f>SUM(D451:D454)</f>
        <v>0</v>
      </c>
      <c r="I450" s="81">
        <f>COUNT(D451:D454)*2</f>
        <v>0</v>
      </c>
    </row>
    <row r="451" spans="1:9" s="4" customFormat="1" ht="15.75" hidden="1">
      <c r="A451" s="20" t="s">
        <v>1108</v>
      </c>
      <c r="B451" s="92" t="s">
        <v>1109</v>
      </c>
      <c r="C451" s="19"/>
      <c r="D451" s="438"/>
      <c r="E451" s="21"/>
      <c r="F451" s="19"/>
      <c r="G451" s="19"/>
      <c r="H451" s="81"/>
      <c r="I451" s="81"/>
    </row>
    <row r="452" spans="1:9" s="4" customFormat="1" ht="15.75" hidden="1">
      <c r="A452" s="20" t="s">
        <v>1110</v>
      </c>
      <c r="B452" s="92" t="s">
        <v>1111</v>
      </c>
      <c r="C452" s="19"/>
      <c r="D452" s="438"/>
      <c r="E452" s="21"/>
      <c r="F452" s="19"/>
      <c r="G452" s="19"/>
      <c r="H452" s="81"/>
      <c r="I452" s="81"/>
    </row>
    <row r="453" spans="1:9" s="4" customFormat="1" ht="15.75" hidden="1">
      <c r="A453" s="20" t="s">
        <v>1112</v>
      </c>
      <c r="B453" s="92" t="s">
        <v>1113</v>
      </c>
      <c r="C453" s="19"/>
      <c r="D453" s="438"/>
      <c r="E453" s="21"/>
      <c r="F453" s="19"/>
      <c r="G453" s="19"/>
      <c r="H453" s="81"/>
      <c r="I453" s="81"/>
    </row>
    <row r="454" spans="1:9" s="4" customFormat="1" ht="15.75" hidden="1">
      <c r="A454" s="20" t="s">
        <v>1114</v>
      </c>
      <c r="B454" s="92" t="s">
        <v>1115</v>
      </c>
      <c r="C454" s="19"/>
      <c r="D454" s="438"/>
      <c r="E454" s="21"/>
      <c r="F454" s="19"/>
      <c r="G454" s="19"/>
      <c r="H454" s="81"/>
      <c r="I454" s="81"/>
    </row>
    <row r="455" spans="1:9" s="4" customFormat="1" ht="22.5" hidden="1" customHeight="1">
      <c r="A455" s="20"/>
      <c r="B455" s="1314" t="s">
        <v>6403</v>
      </c>
      <c r="C455" s="1315"/>
      <c r="D455" s="1315"/>
      <c r="E455" s="1315"/>
      <c r="F455" s="1315"/>
      <c r="G455" s="1315"/>
      <c r="H455" s="81"/>
      <c r="I455" s="81"/>
    </row>
    <row r="456" spans="1:9" s="4" customFormat="1" ht="40.35" hidden="1" customHeight="1">
      <c r="A456" s="137" t="s">
        <v>39</v>
      </c>
      <c r="B456" s="1366" t="s">
        <v>38</v>
      </c>
      <c r="C456" s="1458"/>
      <c r="D456" s="1458"/>
      <c r="E456" s="1458"/>
      <c r="F456" s="1458"/>
      <c r="G456" s="1459"/>
      <c r="H456" s="81">
        <f>SUM(D457:D466)</f>
        <v>0</v>
      </c>
      <c r="I456" s="81">
        <f>COUNT(D457:D466)*2</f>
        <v>0</v>
      </c>
    </row>
    <row r="457" spans="1:9" s="4" customFormat="1" ht="47.25" hidden="1">
      <c r="A457" s="20" t="s">
        <v>1116</v>
      </c>
      <c r="B457" s="92" t="s">
        <v>1117</v>
      </c>
      <c r="C457" s="19"/>
      <c r="D457" s="438"/>
      <c r="E457" s="21"/>
      <c r="F457" s="19"/>
      <c r="G457" s="19"/>
      <c r="H457" s="81"/>
      <c r="I457" s="81"/>
    </row>
    <row r="458" spans="1:9" s="4" customFormat="1" ht="47.25" hidden="1">
      <c r="A458" s="20" t="s">
        <v>1118</v>
      </c>
      <c r="B458" s="92" t="s">
        <v>1119</v>
      </c>
      <c r="C458" s="19"/>
      <c r="D458" s="438"/>
      <c r="E458" s="21"/>
      <c r="F458" s="19"/>
      <c r="G458" s="19"/>
      <c r="H458" s="81"/>
      <c r="I458" s="81"/>
    </row>
    <row r="459" spans="1:9" s="4" customFormat="1" ht="47.25" hidden="1">
      <c r="A459" s="20" t="s">
        <v>1120</v>
      </c>
      <c r="B459" s="92" t="s">
        <v>1121</v>
      </c>
      <c r="C459" s="19"/>
      <c r="D459" s="438"/>
      <c r="E459" s="21"/>
      <c r="F459" s="19"/>
      <c r="G459" s="19"/>
      <c r="H459" s="81"/>
      <c r="I459" s="81"/>
    </row>
    <row r="460" spans="1:9" s="4" customFormat="1" ht="31.5" hidden="1">
      <c r="A460" s="20" t="s">
        <v>1122</v>
      </c>
      <c r="B460" s="92" t="s">
        <v>1123</v>
      </c>
      <c r="C460" s="19"/>
      <c r="D460" s="438"/>
      <c r="E460" s="21"/>
      <c r="F460" s="19"/>
      <c r="G460" s="19"/>
      <c r="H460" s="81"/>
      <c r="I460" s="81"/>
    </row>
    <row r="461" spans="1:9" s="4" customFormat="1" ht="47.25" hidden="1">
      <c r="A461" s="20" t="s">
        <v>1124</v>
      </c>
      <c r="B461" s="92" t="s">
        <v>1125</v>
      </c>
      <c r="C461" s="19"/>
      <c r="D461" s="438"/>
      <c r="E461" s="21"/>
      <c r="F461" s="19"/>
      <c r="G461" s="19"/>
      <c r="H461" s="81"/>
      <c r="I461" s="81"/>
    </row>
    <row r="462" spans="1:9" s="4" customFormat="1" ht="31.5" hidden="1">
      <c r="A462" s="20" t="s">
        <v>1126</v>
      </c>
      <c r="B462" s="92" t="s">
        <v>1127</v>
      </c>
      <c r="C462" s="19"/>
      <c r="D462" s="438"/>
      <c r="E462" s="21"/>
      <c r="F462" s="19"/>
      <c r="G462" s="19"/>
      <c r="H462" s="81"/>
      <c r="I462" s="81"/>
    </row>
    <row r="463" spans="1:9" s="4" customFormat="1" ht="47.25" hidden="1">
      <c r="A463" s="20" t="s">
        <v>1128</v>
      </c>
      <c r="B463" s="92" t="s">
        <v>1129</v>
      </c>
      <c r="C463" s="19"/>
      <c r="D463" s="438"/>
      <c r="E463" s="21"/>
      <c r="F463" s="19"/>
      <c r="G463" s="19"/>
      <c r="H463" s="81"/>
      <c r="I463" s="81"/>
    </row>
    <row r="464" spans="1:9" s="4" customFormat="1" ht="63" hidden="1">
      <c r="A464" s="20" t="s">
        <v>1130</v>
      </c>
      <c r="B464" s="92" t="s">
        <v>1131</v>
      </c>
      <c r="C464" s="19"/>
      <c r="D464" s="438"/>
      <c r="E464" s="21"/>
      <c r="F464" s="19"/>
      <c r="G464" s="19"/>
      <c r="H464" s="81"/>
      <c r="I464" s="81"/>
    </row>
    <row r="465" spans="1:37" ht="31.5" hidden="1">
      <c r="A465" s="20" t="s">
        <v>1132</v>
      </c>
      <c r="B465" s="92" t="s">
        <v>1133</v>
      </c>
      <c r="C465" s="19"/>
      <c r="D465" s="438"/>
      <c r="E465" s="21"/>
      <c r="F465" s="19"/>
      <c r="G465" s="19"/>
      <c r="H465" s="81"/>
      <c r="I465" s="81"/>
      <c r="J465" s="4"/>
    </row>
    <row r="466" spans="1:37" ht="47.25" hidden="1">
      <c r="A466" s="20" t="s">
        <v>1134</v>
      </c>
      <c r="B466" s="92" t="s">
        <v>1135</v>
      </c>
      <c r="C466" s="19"/>
      <c r="D466" s="438"/>
      <c r="E466" s="21"/>
      <c r="F466" s="19"/>
      <c r="G466" s="19"/>
      <c r="H466" s="81"/>
      <c r="I466" s="81"/>
      <c r="J466" s="4"/>
    </row>
    <row r="467" spans="1:37" ht="18.75">
      <c r="A467" s="255"/>
      <c r="B467" s="1584" t="s">
        <v>1136</v>
      </c>
      <c r="C467" s="1584"/>
      <c r="D467" s="1584"/>
      <c r="E467" s="1584"/>
      <c r="F467" s="1584"/>
      <c r="G467" s="1585"/>
      <c r="H467" s="22">
        <f>H468+H476+H484+H491+H497+H511</f>
        <v>20</v>
      </c>
      <c r="I467" s="22">
        <f>I468+I476+I484+I491+I497+I511</f>
        <v>40</v>
      </c>
    </row>
    <row r="468" spans="1:37" ht="40.35" customHeight="1">
      <c r="A468" s="1011" t="s">
        <v>2080</v>
      </c>
      <c r="B468" s="1366" t="s">
        <v>36</v>
      </c>
      <c r="C468" s="1458"/>
      <c r="D468" s="1458"/>
      <c r="E468" s="1458"/>
      <c r="F468" s="1458"/>
      <c r="G468" s="1459"/>
      <c r="H468" s="22">
        <f>SUM(D469:D475)</f>
        <v>2</v>
      </c>
      <c r="I468" s="22">
        <f>COUNT(D469:D475)*2</f>
        <v>4</v>
      </c>
    </row>
    <row r="469" spans="1:37" ht="31.5" hidden="1">
      <c r="A469" s="67" t="s">
        <v>1137</v>
      </c>
      <c r="B469" s="92" t="s">
        <v>1138</v>
      </c>
      <c r="C469" s="584"/>
      <c r="D469" s="481"/>
      <c r="E469" s="15"/>
      <c r="F469" s="584"/>
      <c r="G469" s="584"/>
      <c r="H469" s="81"/>
      <c r="I469" s="81"/>
      <c r="J469" s="4"/>
    </row>
    <row r="470" spans="1:37" ht="47.25" hidden="1">
      <c r="A470" s="67" t="s">
        <v>2083</v>
      </c>
      <c r="B470" s="92" t="s">
        <v>1140</v>
      </c>
      <c r="C470" s="584"/>
      <c r="D470" s="481"/>
      <c r="E470" s="15"/>
      <c r="F470" s="584"/>
      <c r="G470" s="584"/>
      <c r="H470" s="81"/>
      <c r="I470" s="81"/>
      <c r="J470" s="4"/>
    </row>
    <row r="471" spans="1:37" ht="31.5" hidden="1">
      <c r="A471" s="67" t="s">
        <v>1143</v>
      </c>
      <c r="B471" s="92" t="s">
        <v>1144</v>
      </c>
      <c r="C471" s="584"/>
      <c r="D471" s="481"/>
      <c r="E471" s="15"/>
      <c r="F471" s="584"/>
      <c r="G471" s="584"/>
      <c r="H471" s="81"/>
      <c r="I471" s="81"/>
      <c r="J471" s="4"/>
    </row>
    <row r="472" spans="1:37" ht="31.5">
      <c r="A472" s="157" t="s">
        <v>2088</v>
      </c>
      <c r="B472" s="92" t="s">
        <v>1146</v>
      </c>
      <c r="C472" s="16" t="s">
        <v>1147</v>
      </c>
      <c r="D472" s="482">
        <v>1</v>
      </c>
      <c r="E472" s="15" t="s">
        <v>540</v>
      </c>
      <c r="F472" s="18" t="s">
        <v>2549</v>
      </c>
      <c r="G472" s="226"/>
    </row>
    <row r="473" spans="1:37" ht="15.75">
      <c r="A473" s="157"/>
      <c r="B473" s="92"/>
      <c r="C473" s="16" t="s">
        <v>1149</v>
      </c>
      <c r="D473" s="482">
        <v>1</v>
      </c>
      <c r="E473" s="15" t="s">
        <v>540</v>
      </c>
      <c r="F473" s="15"/>
      <c r="G473" s="226"/>
    </row>
    <row r="474" spans="1:37" ht="47.25" hidden="1">
      <c r="A474" s="593" t="s">
        <v>2092</v>
      </c>
      <c r="B474" s="92" t="s">
        <v>1151</v>
      </c>
      <c r="C474" s="212" t="s">
        <v>1152</v>
      </c>
      <c r="D474" s="482"/>
      <c r="E474" s="15" t="s">
        <v>540</v>
      </c>
      <c r="F474" s="23" t="s">
        <v>1153</v>
      </c>
      <c r="G474" s="226"/>
    </row>
    <row r="475" spans="1:37" ht="31.5" hidden="1">
      <c r="A475" s="67" t="s">
        <v>1154</v>
      </c>
      <c r="B475" s="159" t="s">
        <v>1155</v>
      </c>
      <c r="C475" s="584"/>
      <c r="D475" s="481"/>
      <c r="E475" s="15"/>
      <c r="F475" s="584"/>
      <c r="G475" s="584"/>
      <c r="H475" s="81"/>
      <c r="I475" s="81"/>
      <c r="J475" s="4"/>
    </row>
    <row r="476" spans="1:37" ht="40.35" customHeight="1">
      <c r="A476" s="1011" t="s">
        <v>2095</v>
      </c>
      <c r="B476" s="1366" t="s">
        <v>34</v>
      </c>
      <c r="C476" s="1458"/>
      <c r="D476" s="1458"/>
      <c r="E476" s="1458"/>
      <c r="F476" s="1458"/>
      <c r="G476" s="1459"/>
      <c r="H476" s="22">
        <f>SUM(D477:D483)</f>
        <v>4</v>
      </c>
      <c r="I476" s="22">
        <f>COUNT(D477:D483)*2</f>
        <v>8</v>
      </c>
    </row>
    <row r="477" spans="1:37" ht="31.5">
      <c r="A477" s="157" t="s">
        <v>2097</v>
      </c>
      <c r="B477" s="92" t="s">
        <v>1158</v>
      </c>
      <c r="C477" s="317" t="s">
        <v>5193</v>
      </c>
      <c r="D477" s="477">
        <v>1</v>
      </c>
      <c r="E477" s="15" t="s">
        <v>341</v>
      </c>
      <c r="F477" s="41" t="s">
        <v>5194</v>
      </c>
      <c r="G477" s="226"/>
    </row>
    <row r="478" spans="1:37" s="850" customFormat="1" ht="30" hidden="1">
      <c r="A478" s="593"/>
      <c r="B478" s="92"/>
      <c r="C478" s="317" t="s">
        <v>5195</v>
      </c>
      <c r="D478" s="477"/>
      <c r="E478" s="15" t="s">
        <v>379</v>
      </c>
      <c r="F478" s="41" t="s">
        <v>1162</v>
      </c>
      <c r="G478" s="226"/>
      <c r="H478" s="849"/>
      <c r="I478" s="849"/>
      <c r="J478" s="486"/>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row>
    <row r="479" spans="1:37" ht="30">
      <c r="A479" s="157"/>
      <c r="B479" s="92"/>
      <c r="C479" s="271" t="s">
        <v>5196</v>
      </c>
      <c r="D479" s="477">
        <v>1</v>
      </c>
      <c r="E479" s="15" t="s">
        <v>379</v>
      </c>
      <c r="F479" s="41" t="s">
        <v>1164</v>
      </c>
      <c r="G479" s="226"/>
    </row>
    <row r="480" spans="1:37" ht="30">
      <c r="A480" s="157"/>
      <c r="B480" s="92"/>
      <c r="C480" s="271" t="s">
        <v>1167</v>
      </c>
      <c r="D480" s="477">
        <v>1</v>
      </c>
      <c r="E480" s="15" t="s">
        <v>341</v>
      </c>
      <c r="F480" s="41" t="s">
        <v>1168</v>
      </c>
      <c r="G480" s="226"/>
    </row>
    <row r="481" spans="1:37" ht="31.5">
      <c r="A481" s="157" t="s">
        <v>2103</v>
      </c>
      <c r="B481" s="92" t="s">
        <v>1170</v>
      </c>
      <c r="C481" s="16" t="s">
        <v>1171</v>
      </c>
      <c r="D481" s="482">
        <v>1</v>
      </c>
      <c r="E481" s="15" t="s">
        <v>341</v>
      </c>
      <c r="F481" s="41" t="s">
        <v>1172</v>
      </c>
      <c r="G481" s="226"/>
    </row>
    <row r="482" spans="1:37" s="850" customFormat="1" ht="15.75" hidden="1">
      <c r="A482" s="593"/>
      <c r="B482" s="92"/>
      <c r="C482" s="16" t="s">
        <v>1173</v>
      </c>
      <c r="D482" s="482"/>
      <c r="E482" s="15" t="s">
        <v>420</v>
      </c>
      <c r="F482" s="15"/>
      <c r="G482" s="226"/>
      <c r="H482" s="849"/>
      <c r="I482" s="849"/>
      <c r="J482" s="486"/>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row>
    <row r="483" spans="1:37" ht="31.5" hidden="1">
      <c r="A483" s="67" t="s">
        <v>2107</v>
      </c>
      <c r="B483" s="92" t="s">
        <v>1175</v>
      </c>
      <c r="C483" s="584"/>
      <c r="D483" s="481"/>
      <c r="E483" s="15"/>
      <c r="F483" s="584"/>
      <c r="G483" s="584"/>
      <c r="H483" s="81"/>
      <c r="I483" s="81"/>
      <c r="J483" s="4"/>
    </row>
    <row r="484" spans="1:37" ht="40.35" customHeight="1">
      <c r="A484" s="1011" t="s">
        <v>2113</v>
      </c>
      <c r="B484" s="1366" t="s">
        <v>32</v>
      </c>
      <c r="C484" s="1458"/>
      <c r="D484" s="1458"/>
      <c r="E484" s="1458"/>
      <c r="F484" s="1458"/>
      <c r="G484" s="1459"/>
      <c r="H484" s="22">
        <f>SUM(D485:D490)</f>
        <v>4</v>
      </c>
      <c r="I484" s="22">
        <f>COUNT(D485:D490)*2</f>
        <v>8</v>
      </c>
    </row>
    <row r="485" spans="1:37" ht="31.5">
      <c r="A485" s="157" t="s">
        <v>2115</v>
      </c>
      <c r="B485" s="165" t="s">
        <v>1180</v>
      </c>
      <c r="C485" s="41" t="s">
        <v>5197</v>
      </c>
      <c r="D485" s="477">
        <v>1</v>
      </c>
      <c r="E485" s="15" t="s">
        <v>379</v>
      </c>
      <c r="F485" s="584"/>
      <c r="G485" s="226"/>
    </row>
    <row r="486" spans="1:37" s="850" customFormat="1" ht="15.75" hidden="1">
      <c r="A486" s="593"/>
      <c r="B486" s="165"/>
      <c r="C486" s="41" t="s">
        <v>5198</v>
      </c>
      <c r="D486" s="477"/>
      <c r="E486" s="15" t="s">
        <v>379</v>
      </c>
      <c r="F486" s="584"/>
      <c r="G486" s="226"/>
      <c r="H486" s="849"/>
      <c r="I486" s="849"/>
      <c r="J486" s="486"/>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row>
    <row r="487" spans="1:37" s="850" customFormat="1" ht="15.75" hidden="1">
      <c r="A487" s="593"/>
      <c r="B487" s="165"/>
      <c r="C487" s="41" t="s">
        <v>5199</v>
      </c>
      <c r="D487" s="477"/>
      <c r="E487" s="15" t="s">
        <v>379</v>
      </c>
      <c r="F487" s="584"/>
      <c r="G487" s="226"/>
      <c r="H487" s="849"/>
      <c r="I487" s="849"/>
      <c r="J487" s="486"/>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row>
    <row r="488" spans="1:37" ht="15.75">
      <c r="A488" s="157"/>
      <c r="B488" s="165"/>
      <c r="C488" s="41" t="s">
        <v>5200</v>
      </c>
      <c r="D488" s="477">
        <v>1</v>
      </c>
      <c r="E488" s="15" t="s">
        <v>379</v>
      </c>
      <c r="F488" s="584"/>
      <c r="G488" s="226"/>
    </row>
    <row r="489" spans="1:37" ht="15.75">
      <c r="A489" s="157"/>
      <c r="B489" s="165"/>
      <c r="C489" s="41" t="s">
        <v>5201</v>
      </c>
      <c r="D489" s="477">
        <v>1</v>
      </c>
      <c r="E489" s="15" t="s">
        <v>379</v>
      </c>
      <c r="F489" s="584"/>
      <c r="G489" s="226"/>
    </row>
    <row r="490" spans="1:37" ht="31.5">
      <c r="A490" s="157" t="s">
        <v>2126</v>
      </c>
      <c r="B490" s="92" t="s">
        <v>1185</v>
      </c>
      <c r="C490" s="41" t="s">
        <v>5202</v>
      </c>
      <c r="D490" s="477">
        <v>1</v>
      </c>
      <c r="E490" s="15" t="s">
        <v>379</v>
      </c>
      <c r="F490" s="584"/>
      <c r="G490" s="226"/>
    </row>
    <row r="491" spans="1:37" ht="40.35" customHeight="1">
      <c r="A491" s="1011" t="s">
        <v>2129</v>
      </c>
      <c r="B491" s="1366" t="s">
        <v>30</v>
      </c>
      <c r="C491" s="1458"/>
      <c r="D491" s="1458"/>
      <c r="E491" s="1458"/>
      <c r="F491" s="1458"/>
      <c r="G491" s="1459"/>
      <c r="H491" s="22">
        <f>SUM(D492:D496)</f>
        <v>2</v>
      </c>
      <c r="I491" s="22">
        <f>COUNT(D492:D496)*2</f>
        <v>4</v>
      </c>
    </row>
    <row r="492" spans="1:37" ht="45">
      <c r="A492" s="157" t="s">
        <v>2131</v>
      </c>
      <c r="B492" s="34" t="s">
        <v>1189</v>
      </c>
      <c r="C492" s="372" t="s">
        <v>5203</v>
      </c>
      <c r="D492" s="477">
        <v>1</v>
      </c>
      <c r="E492" s="15" t="s">
        <v>271</v>
      </c>
      <c r="F492" s="41" t="s">
        <v>5204</v>
      </c>
      <c r="G492" s="226"/>
    </row>
    <row r="493" spans="1:37" s="850" customFormat="1" ht="30" hidden="1">
      <c r="A493" s="593"/>
      <c r="B493" s="34"/>
      <c r="C493" s="372" t="s">
        <v>5205</v>
      </c>
      <c r="D493" s="477"/>
      <c r="E493" s="15" t="s">
        <v>271</v>
      </c>
      <c r="F493" s="41" t="s">
        <v>5206</v>
      </c>
      <c r="G493" s="226" t="s">
        <v>7085</v>
      </c>
      <c r="H493" s="849"/>
      <c r="I493" s="849"/>
      <c r="J493" s="486"/>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row>
    <row r="494" spans="1:37" s="850" customFormat="1" hidden="1">
      <c r="A494" s="593"/>
      <c r="B494" s="34"/>
      <c r="C494" s="372" t="s">
        <v>5207</v>
      </c>
      <c r="D494" s="477"/>
      <c r="E494" s="15" t="s">
        <v>271</v>
      </c>
      <c r="F494" s="41"/>
      <c r="G494" s="226" t="s">
        <v>7085</v>
      </c>
      <c r="H494" s="849"/>
      <c r="I494" s="849"/>
      <c r="J494" s="486"/>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row>
    <row r="495" spans="1:37" s="850" customFormat="1" hidden="1">
      <c r="A495" s="593"/>
      <c r="B495" s="34"/>
      <c r="C495" s="372" t="s">
        <v>5208</v>
      </c>
      <c r="D495" s="477"/>
      <c r="E495" s="15" t="s">
        <v>271</v>
      </c>
      <c r="F495" s="41"/>
      <c r="G495" s="226" t="s">
        <v>7085</v>
      </c>
      <c r="H495" s="849"/>
      <c r="I495" s="849"/>
      <c r="J495" s="486"/>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row>
    <row r="496" spans="1:37" ht="45">
      <c r="A496" s="157" t="s">
        <v>2137</v>
      </c>
      <c r="B496" s="34" t="s">
        <v>1202</v>
      </c>
      <c r="C496" s="41" t="s">
        <v>5209</v>
      </c>
      <c r="D496" s="477">
        <v>1</v>
      </c>
      <c r="E496" s="15" t="s">
        <v>271</v>
      </c>
      <c r="F496" s="584"/>
      <c r="G496" s="226"/>
    </row>
    <row r="497" spans="1:37" ht="40.35" customHeight="1">
      <c r="A497" s="1011" t="s">
        <v>2145</v>
      </c>
      <c r="B497" s="1366" t="s">
        <v>28</v>
      </c>
      <c r="C497" s="1458"/>
      <c r="D497" s="1458"/>
      <c r="E497" s="1458"/>
      <c r="F497" s="1458"/>
      <c r="G497" s="1459"/>
      <c r="H497" s="22">
        <f>SUM(D498:D508)</f>
        <v>2</v>
      </c>
      <c r="I497" s="22">
        <f>COUNT(D498:D508)*2</f>
        <v>4</v>
      </c>
    </row>
    <row r="498" spans="1:37" ht="30">
      <c r="A498" s="157" t="s">
        <v>2146</v>
      </c>
      <c r="B498" s="23" t="s">
        <v>1211</v>
      </c>
      <c r="C498" s="41" t="s">
        <v>5210</v>
      </c>
      <c r="D498" s="477">
        <v>1</v>
      </c>
      <c r="E498" s="15" t="s">
        <v>341</v>
      </c>
      <c r="F498" s="584"/>
      <c r="G498" s="226"/>
    </row>
    <row r="499" spans="1:37" s="850" customFormat="1" ht="30" hidden="1">
      <c r="A499" s="593"/>
      <c r="B499" s="23"/>
      <c r="C499" s="41" t="s">
        <v>5211</v>
      </c>
      <c r="D499" s="477"/>
      <c r="E499" s="15" t="s">
        <v>341</v>
      </c>
      <c r="F499" s="584"/>
      <c r="G499" s="226" t="s">
        <v>7085</v>
      </c>
      <c r="H499" s="849"/>
      <c r="I499" s="849"/>
      <c r="J499" s="486"/>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row>
    <row r="500" spans="1:37" ht="45">
      <c r="A500" s="157" t="s">
        <v>2148</v>
      </c>
      <c r="B500" s="34" t="s">
        <v>1214</v>
      </c>
      <c r="C500" s="16" t="s">
        <v>1221</v>
      </c>
      <c r="D500" s="482">
        <v>1</v>
      </c>
      <c r="E500" s="15" t="s">
        <v>540</v>
      </c>
      <c r="F500" s="15"/>
      <c r="G500" s="226"/>
    </row>
    <row r="501" spans="1:37" s="850" customFormat="1" ht="45" hidden="1">
      <c r="A501" s="593"/>
      <c r="B501" s="34"/>
      <c r="C501" s="16" t="s">
        <v>2156</v>
      </c>
      <c r="D501" s="482"/>
      <c r="E501" s="15" t="s">
        <v>540</v>
      </c>
      <c r="F501" s="15"/>
      <c r="G501" s="226" t="s">
        <v>7086</v>
      </c>
      <c r="H501" s="849"/>
      <c r="I501" s="849"/>
      <c r="J501" s="486"/>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row>
    <row r="502" spans="1:37" ht="30" hidden="1">
      <c r="A502" s="593"/>
      <c r="B502" s="34"/>
      <c r="C502" s="23" t="s">
        <v>1223</v>
      </c>
      <c r="D502" s="473"/>
      <c r="E502" s="15" t="s">
        <v>540</v>
      </c>
      <c r="F502" s="15"/>
      <c r="G502" s="226"/>
    </row>
    <row r="503" spans="1:37" s="850" customFormat="1" ht="45" hidden="1">
      <c r="A503" s="593"/>
      <c r="B503" s="34"/>
      <c r="C503" s="16" t="s">
        <v>1224</v>
      </c>
      <c r="D503" s="482"/>
      <c r="E503" s="15" t="s">
        <v>379</v>
      </c>
      <c r="F503" s="18" t="s">
        <v>1225</v>
      </c>
      <c r="G503" s="226" t="s">
        <v>7086</v>
      </c>
      <c r="H503" s="849"/>
      <c r="I503" s="849"/>
      <c r="J503" s="486"/>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row>
    <row r="504" spans="1:37" s="850" customFormat="1" ht="45" hidden="1">
      <c r="A504" s="593"/>
      <c r="B504" s="34"/>
      <c r="C504" s="16" t="s">
        <v>1226</v>
      </c>
      <c r="D504" s="482"/>
      <c r="E504" s="15" t="s">
        <v>379</v>
      </c>
      <c r="F504" s="18" t="s">
        <v>1227</v>
      </c>
      <c r="G504" s="226" t="s">
        <v>7086</v>
      </c>
      <c r="H504" s="849"/>
      <c r="I504" s="849"/>
      <c r="J504" s="486"/>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row>
    <row r="505" spans="1:37" ht="30" hidden="1">
      <c r="A505" s="593" t="s">
        <v>2152</v>
      </c>
      <c r="B505" s="34" t="s">
        <v>1220</v>
      </c>
      <c r="C505" s="41" t="s">
        <v>5212</v>
      </c>
      <c r="D505" s="477"/>
      <c r="E505" s="15" t="s">
        <v>341</v>
      </c>
      <c r="F505" s="584"/>
      <c r="G505" s="226" t="s">
        <v>7087</v>
      </c>
    </row>
    <row r="506" spans="1:37" hidden="1">
      <c r="A506" s="593"/>
      <c r="B506" s="34"/>
      <c r="C506" s="41" t="s">
        <v>1221</v>
      </c>
      <c r="D506" s="477"/>
      <c r="E506" s="15" t="s">
        <v>540</v>
      </c>
      <c r="F506" s="584"/>
      <c r="G506" s="226"/>
    </row>
    <row r="507" spans="1:37" s="850" customFormat="1" hidden="1">
      <c r="A507" s="593"/>
      <c r="B507" s="34"/>
      <c r="C507" s="41" t="s">
        <v>5213</v>
      </c>
      <c r="D507" s="477"/>
      <c r="E507" s="15" t="s">
        <v>341</v>
      </c>
      <c r="F507" s="584"/>
      <c r="G507" s="226"/>
      <c r="H507" s="849"/>
      <c r="I507" s="849"/>
      <c r="J507" s="486"/>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row>
    <row r="508" spans="1:37" ht="30" hidden="1">
      <c r="A508" s="593"/>
      <c r="B508" s="34"/>
      <c r="C508" s="41" t="s">
        <v>5214</v>
      </c>
      <c r="D508" s="477"/>
      <c r="E508" s="15" t="s">
        <v>341</v>
      </c>
      <c r="F508" s="584"/>
      <c r="G508" s="226"/>
    </row>
    <row r="509" spans="1:37" hidden="1">
      <c r="A509" s="67" t="s">
        <v>2159</v>
      </c>
      <c r="B509" s="23" t="s">
        <v>1229</v>
      </c>
      <c r="C509" s="584"/>
      <c r="D509" s="481"/>
      <c r="E509" s="15"/>
      <c r="F509" s="584"/>
      <c r="G509" s="584"/>
      <c r="H509" s="81"/>
      <c r="I509" s="81"/>
      <c r="J509" s="4"/>
    </row>
    <row r="510" spans="1:37" hidden="1">
      <c r="A510" s="67" t="s">
        <v>1232</v>
      </c>
      <c r="B510" s="23" t="s">
        <v>1233</v>
      </c>
      <c r="C510" s="584"/>
      <c r="D510" s="481"/>
      <c r="E510" s="15"/>
      <c r="F510" s="584"/>
      <c r="G510" s="584"/>
      <c r="H510" s="81"/>
      <c r="I510" s="81"/>
      <c r="J510" s="4"/>
    </row>
    <row r="511" spans="1:37" ht="40.35" customHeight="1">
      <c r="A511" s="1011" t="s">
        <v>2162</v>
      </c>
      <c r="B511" s="1366" t="s">
        <v>26</v>
      </c>
      <c r="C511" s="1458"/>
      <c r="D511" s="1458"/>
      <c r="E511" s="1458"/>
      <c r="F511" s="1458"/>
      <c r="G511" s="1459"/>
      <c r="H511" s="22">
        <f>SUM(D512:D520)</f>
        <v>6</v>
      </c>
      <c r="I511" s="22">
        <f>COUNT(D512:D520)*2</f>
        <v>12</v>
      </c>
    </row>
    <row r="512" spans="1:37" ht="31.5">
      <c r="A512" s="157" t="s">
        <v>2164</v>
      </c>
      <c r="B512" s="165" t="s">
        <v>1235</v>
      </c>
      <c r="C512" s="13" t="s">
        <v>3021</v>
      </c>
      <c r="D512" s="479">
        <v>1</v>
      </c>
      <c r="E512" s="60" t="s">
        <v>341</v>
      </c>
      <c r="F512" s="34" t="s">
        <v>3476</v>
      </c>
      <c r="G512" s="226"/>
    </row>
    <row r="513" spans="1:37" ht="30">
      <c r="A513" s="157"/>
      <c r="B513" s="165"/>
      <c r="C513" s="18" t="s">
        <v>6532</v>
      </c>
      <c r="D513" s="479">
        <v>1</v>
      </c>
      <c r="E513" s="60" t="s">
        <v>341</v>
      </c>
      <c r="F513" s="204"/>
      <c r="G513" s="226"/>
    </row>
    <row r="514" spans="1:37" ht="30">
      <c r="A514" s="157"/>
      <c r="B514" s="165"/>
      <c r="C514" s="16" t="s">
        <v>1236</v>
      </c>
      <c r="D514" s="477">
        <v>1</v>
      </c>
      <c r="E514" s="15" t="s">
        <v>379</v>
      </c>
      <c r="F514" s="584"/>
      <c r="G514" s="226"/>
    </row>
    <row r="515" spans="1:37" ht="30">
      <c r="A515" s="157"/>
      <c r="B515" s="165"/>
      <c r="C515" s="16" t="s">
        <v>1237</v>
      </c>
      <c r="D515" s="477">
        <v>1</v>
      </c>
      <c r="E515" s="15" t="s">
        <v>341</v>
      </c>
      <c r="F515" s="34" t="s">
        <v>3477</v>
      </c>
      <c r="G515" s="226"/>
    </row>
    <row r="516" spans="1:37" s="850" customFormat="1" ht="30" hidden="1">
      <c r="A516" s="593"/>
      <c r="B516" s="165"/>
      <c r="C516" s="16" t="s">
        <v>1238</v>
      </c>
      <c r="D516" s="477"/>
      <c r="E516" s="15" t="s">
        <v>341</v>
      </c>
      <c r="F516" s="584"/>
      <c r="G516" s="226" t="s">
        <v>7088</v>
      </c>
      <c r="H516" s="849"/>
      <c r="I516" s="849"/>
      <c r="J516" s="486"/>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row>
    <row r="517" spans="1:37" ht="31.5" hidden="1">
      <c r="A517" s="593" t="s">
        <v>2169</v>
      </c>
      <c r="B517" s="165" t="s">
        <v>1240</v>
      </c>
      <c r="C517" s="16" t="s">
        <v>1243</v>
      </c>
      <c r="D517" s="482"/>
      <c r="E517" s="15" t="s">
        <v>379</v>
      </c>
      <c r="F517" s="41" t="s">
        <v>1244</v>
      </c>
      <c r="G517" s="226" t="s">
        <v>7085</v>
      </c>
    </row>
    <row r="518" spans="1:37" ht="45">
      <c r="A518" s="157"/>
      <c r="B518" s="165"/>
      <c r="C518" s="16" t="s">
        <v>1245</v>
      </c>
      <c r="D518" s="482">
        <v>1</v>
      </c>
      <c r="E518" s="15" t="s">
        <v>420</v>
      </c>
      <c r="F518" s="41" t="s">
        <v>1246</v>
      </c>
      <c r="G518" s="226"/>
    </row>
    <row r="519" spans="1:37" s="850" customFormat="1" ht="31.5" hidden="1">
      <c r="A519" s="593" t="s">
        <v>2174</v>
      </c>
      <c r="B519" s="165" t="s">
        <v>1248</v>
      </c>
      <c r="C519" s="23" t="s">
        <v>1250</v>
      </c>
      <c r="D519" s="477"/>
      <c r="E519" s="254" t="s">
        <v>271</v>
      </c>
      <c r="F519" s="4"/>
      <c r="G519" s="226" t="s">
        <v>7085</v>
      </c>
      <c r="H519" s="849"/>
      <c r="I519" s="849"/>
      <c r="J519" s="486"/>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row>
    <row r="520" spans="1:37" ht="15.75">
      <c r="A520" s="157"/>
      <c r="B520" s="165"/>
      <c r="C520" s="41" t="s">
        <v>5215</v>
      </c>
      <c r="D520" s="477">
        <v>1</v>
      </c>
      <c r="E520" s="254" t="s">
        <v>271</v>
      </c>
      <c r="F520" s="584"/>
      <c r="G520" s="226"/>
    </row>
    <row r="521" spans="1:37" ht="18.75">
      <c r="A521" s="80"/>
      <c r="B521" s="1584" t="s">
        <v>2177</v>
      </c>
      <c r="C521" s="1584"/>
      <c r="D521" s="1584"/>
      <c r="E521" s="1584"/>
      <c r="F521" s="1584"/>
      <c r="G521" s="1585"/>
      <c r="H521" s="22">
        <f>H522+H525+H530+H534+H571+H575+H582+H590</f>
        <v>12</v>
      </c>
      <c r="I521" s="22">
        <f>I522+I525+I530+I534+I571+I575+I582+I590</f>
        <v>24</v>
      </c>
    </row>
    <row r="522" spans="1:37" ht="40.35" hidden="1" customHeight="1">
      <c r="A522" s="678" t="s">
        <v>25</v>
      </c>
      <c r="B522" s="1366" t="s">
        <v>24</v>
      </c>
      <c r="C522" s="1458"/>
      <c r="D522" s="1458"/>
      <c r="E522" s="1458"/>
      <c r="F522" s="1458"/>
      <c r="G522" s="1459"/>
      <c r="H522" s="22">
        <f>SUM(D523:D524)</f>
        <v>0</v>
      </c>
      <c r="I522" s="22">
        <f>COUNT(D523:D524)*2</f>
        <v>0</v>
      </c>
    </row>
    <row r="523" spans="1:37" ht="47.25" hidden="1">
      <c r="A523" s="578" t="s">
        <v>1254</v>
      </c>
      <c r="B523" s="92" t="s">
        <v>1255</v>
      </c>
      <c r="C523" s="63" t="s">
        <v>1256</v>
      </c>
      <c r="D523" s="473"/>
      <c r="E523" s="21" t="s">
        <v>540</v>
      </c>
      <c r="F523" s="19"/>
      <c r="G523" s="131"/>
    </row>
    <row r="524" spans="1:37" ht="30" hidden="1">
      <c r="A524" s="57" t="s">
        <v>1257</v>
      </c>
      <c r="B524" s="23" t="s">
        <v>1258</v>
      </c>
      <c r="C524" s="19"/>
      <c r="D524" s="438"/>
      <c r="E524" s="21"/>
      <c r="F524" s="19"/>
      <c r="G524" s="19"/>
      <c r="H524" s="81"/>
      <c r="I524" s="81"/>
      <c r="J524" s="4"/>
    </row>
    <row r="525" spans="1:37" ht="40.35" hidden="1" customHeight="1">
      <c r="A525" s="680" t="s">
        <v>23</v>
      </c>
      <c r="B525" s="1366" t="s">
        <v>22</v>
      </c>
      <c r="C525" s="1458"/>
      <c r="D525" s="1458"/>
      <c r="E525" s="1458"/>
      <c r="F525" s="1458"/>
      <c r="G525" s="1459"/>
      <c r="H525" s="22">
        <f>SUM(D526:D529)</f>
        <v>0</v>
      </c>
      <c r="I525" s="22">
        <f>COUNT(D526:D527)*2</f>
        <v>0</v>
      </c>
    </row>
    <row r="526" spans="1:37" ht="31.5" hidden="1">
      <c r="A526" s="578" t="s">
        <v>1259</v>
      </c>
      <c r="B526" s="165" t="s">
        <v>1260</v>
      </c>
      <c r="C526" s="23" t="s">
        <v>5216</v>
      </c>
      <c r="D526" s="473"/>
      <c r="E526" s="21" t="s">
        <v>648</v>
      </c>
      <c r="F526" s="19"/>
      <c r="G526" s="131"/>
    </row>
    <row r="527" spans="1:37" ht="30" hidden="1">
      <c r="A527" s="578"/>
      <c r="B527" s="165"/>
      <c r="C527" s="23" t="s">
        <v>5217</v>
      </c>
      <c r="D527" s="473"/>
      <c r="E527" s="21" t="s">
        <v>648</v>
      </c>
      <c r="F527" s="19"/>
      <c r="G527" s="131"/>
    </row>
    <row r="528" spans="1:37" ht="31.5" hidden="1">
      <c r="A528" s="57" t="s">
        <v>1261</v>
      </c>
      <c r="B528" s="165" t="s">
        <v>1262</v>
      </c>
      <c r="C528" s="19"/>
      <c r="D528" s="438"/>
      <c r="E528" s="21"/>
      <c r="F528" s="19"/>
      <c r="G528" s="19"/>
      <c r="H528" s="81"/>
      <c r="I528" s="81"/>
      <c r="J528" s="4"/>
    </row>
    <row r="529" spans="1:10" ht="31.5" hidden="1">
      <c r="A529" s="57" t="s">
        <v>1263</v>
      </c>
      <c r="B529" s="165" t="s">
        <v>1264</v>
      </c>
      <c r="C529" s="19"/>
      <c r="D529" s="438"/>
      <c r="E529" s="21"/>
      <c r="F529" s="19"/>
      <c r="G529" s="19"/>
      <c r="H529" s="81"/>
      <c r="I529" s="81"/>
      <c r="J529" s="4"/>
    </row>
    <row r="530" spans="1:10" ht="40.35" customHeight="1">
      <c r="A530" s="1011" t="s">
        <v>2187</v>
      </c>
      <c r="B530" s="1366" t="s">
        <v>20</v>
      </c>
      <c r="C530" s="1458"/>
      <c r="D530" s="1458"/>
      <c r="E530" s="1458"/>
      <c r="F530" s="1458"/>
      <c r="G530" s="1459"/>
      <c r="H530" s="22">
        <f>SUM(D531:D533)</f>
        <v>3</v>
      </c>
      <c r="I530" s="22">
        <f>COUNT(D531:D533)*2</f>
        <v>6</v>
      </c>
    </row>
    <row r="531" spans="1:10" ht="60">
      <c r="A531" s="11" t="s">
        <v>2189</v>
      </c>
      <c r="B531" s="165" t="s">
        <v>1266</v>
      </c>
      <c r="C531" s="18" t="s">
        <v>2563</v>
      </c>
      <c r="D531" s="473">
        <v>1</v>
      </c>
      <c r="E531" s="21" t="s">
        <v>540</v>
      </c>
      <c r="F531" s="19"/>
      <c r="G531" s="131"/>
    </row>
    <row r="532" spans="1:10" ht="31.5">
      <c r="A532" s="11" t="s">
        <v>2193</v>
      </c>
      <c r="B532" s="165" t="s">
        <v>1270</v>
      </c>
      <c r="C532" s="23" t="s">
        <v>5218</v>
      </c>
      <c r="D532" s="473">
        <v>1</v>
      </c>
      <c r="E532" s="21" t="s">
        <v>540</v>
      </c>
      <c r="F532" s="19"/>
      <c r="G532" s="131"/>
    </row>
    <row r="533" spans="1:10" ht="47.25">
      <c r="A533" s="11" t="s">
        <v>2195</v>
      </c>
      <c r="B533" s="92" t="s">
        <v>1273</v>
      </c>
      <c r="C533" s="165" t="s">
        <v>1274</v>
      </c>
      <c r="D533" s="473">
        <v>1</v>
      </c>
      <c r="E533" s="21" t="s">
        <v>540</v>
      </c>
      <c r="F533" s="165" t="s">
        <v>1275</v>
      </c>
      <c r="G533" s="131"/>
    </row>
    <row r="534" spans="1:10" ht="40.35" customHeight="1">
      <c r="A534" s="1011" t="s">
        <v>2198</v>
      </c>
      <c r="B534" s="1366" t="s">
        <v>18</v>
      </c>
      <c r="C534" s="1458"/>
      <c r="D534" s="1458"/>
      <c r="E534" s="1458"/>
      <c r="F534" s="1458"/>
      <c r="G534" s="1459"/>
      <c r="H534" s="22">
        <f>SUM(D535:D570)</f>
        <v>4</v>
      </c>
      <c r="I534" s="22">
        <f>COUNT(D535:D570)*2</f>
        <v>8</v>
      </c>
    </row>
    <row r="535" spans="1:10" ht="31.5">
      <c r="A535" s="11" t="s">
        <v>2200</v>
      </c>
      <c r="B535" s="165" t="s">
        <v>1277</v>
      </c>
      <c r="C535" s="101" t="s">
        <v>5219</v>
      </c>
      <c r="D535" s="473">
        <v>1</v>
      </c>
      <c r="E535" s="21" t="s">
        <v>648</v>
      </c>
      <c r="F535" s="41"/>
      <c r="G535" s="131"/>
    </row>
    <row r="536" spans="1:10" ht="30" hidden="1">
      <c r="A536" s="576"/>
      <c r="B536" s="165"/>
      <c r="C536" s="16" t="s">
        <v>1279</v>
      </c>
      <c r="D536" s="435"/>
      <c r="E536" s="21" t="s">
        <v>377</v>
      </c>
      <c r="F536" s="41"/>
      <c r="G536" s="131"/>
    </row>
    <row r="537" spans="1:10" ht="30">
      <c r="A537" s="11"/>
      <c r="B537" s="165"/>
      <c r="C537" s="101" t="s">
        <v>5220</v>
      </c>
      <c r="D537" s="473">
        <v>1</v>
      </c>
      <c r="E537" s="21" t="s">
        <v>648</v>
      </c>
      <c r="F537" s="41"/>
      <c r="G537" s="131"/>
    </row>
    <row r="538" spans="1:10" ht="30" hidden="1">
      <c r="A538" s="576"/>
      <c r="B538" s="165"/>
      <c r="C538" s="16" t="s">
        <v>1279</v>
      </c>
      <c r="D538" s="435"/>
      <c r="E538" s="21" t="s">
        <v>377</v>
      </c>
      <c r="F538" s="41"/>
      <c r="G538" s="131"/>
    </row>
    <row r="539" spans="1:10" ht="30">
      <c r="A539" s="11"/>
      <c r="B539" s="165"/>
      <c r="C539" s="101" t="s">
        <v>5221</v>
      </c>
      <c r="D539" s="473">
        <v>1</v>
      </c>
      <c r="E539" s="21" t="s">
        <v>648</v>
      </c>
      <c r="F539" s="41"/>
      <c r="G539" s="131"/>
    </row>
    <row r="540" spans="1:10" ht="30" hidden="1">
      <c r="A540" s="576"/>
      <c r="B540" s="165"/>
      <c r="C540" s="16" t="s">
        <v>1279</v>
      </c>
      <c r="D540" s="435"/>
      <c r="E540" s="21" t="s">
        <v>377</v>
      </c>
      <c r="F540" s="41"/>
      <c r="G540" s="131"/>
    </row>
    <row r="541" spans="1:10" ht="31.5" hidden="1">
      <c r="A541" s="576" t="s">
        <v>2202</v>
      </c>
      <c r="B541" s="165" t="s">
        <v>1281</v>
      </c>
      <c r="C541" s="41" t="s">
        <v>5222</v>
      </c>
      <c r="D541" s="477"/>
      <c r="E541" s="21" t="s">
        <v>648</v>
      </c>
      <c r="F541" s="41"/>
      <c r="G541" s="131"/>
    </row>
    <row r="542" spans="1:10" ht="30" hidden="1">
      <c r="A542" s="576"/>
      <c r="B542" s="165"/>
      <c r="C542" s="41" t="s">
        <v>5223</v>
      </c>
      <c r="D542" s="477"/>
      <c r="E542" s="21" t="s">
        <v>648</v>
      </c>
      <c r="F542" s="41"/>
      <c r="G542" s="131"/>
    </row>
    <row r="543" spans="1:10" ht="30" hidden="1">
      <c r="A543" s="576"/>
      <c r="B543" s="165"/>
      <c r="C543" s="41" t="s">
        <v>5224</v>
      </c>
      <c r="D543" s="477"/>
      <c r="E543" s="21" t="s">
        <v>648</v>
      </c>
      <c r="F543" s="41"/>
      <c r="G543" s="131"/>
    </row>
    <row r="544" spans="1:10" ht="30" hidden="1">
      <c r="A544" s="576"/>
      <c r="B544" s="165"/>
      <c r="C544" s="41" t="s">
        <v>5225</v>
      </c>
      <c r="D544" s="477"/>
      <c r="E544" s="21" t="s">
        <v>648</v>
      </c>
      <c r="F544" s="41"/>
      <c r="G544" s="131"/>
    </row>
    <row r="545" spans="1:10" s="22" customFormat="1" ht="30" hidden="1">
      <c r="A545" s="576"/>
      <c r="B545" s="165"/>
      <c r="C545" s="41" t="s">
        <v>5226</v>
      </c>
      <c r="D545" s="477"/>
      <c r="E545" s="21" t="s">
        <v>648</v>
      </c>
      <c r="F545" s="41"/>
      <c r="G545" s="131"/>
      <c r="J545" s="486"/>
    </row>
    <row r="546" spans="1:10" s="22" customFormat="1" ht="30" hidden="1">
      <c r="A546" s="576"/>
      <c r="B546" s="165"/>
      <c r="C546" s="41" t="s">
        <v>5227</v>
      </c>
      <c r="D546" s="477"/>
      <c r="E546" s="21" t="s">
        <v>648</v>
      </c>
      <c r="F546" s="41"/>
      <c r="G546" s="131"/>
      <c r="J546" s="486"/>
    </row>
    <row r="547" spans="1:10" s="22" customFormat="1" ht="30" hidden="1">
      <c r="A547" s="576"/>
      <c r="B547" s="165"/>
      <c r="C547" s="41" t="s">
        <v>5228</v>
      </c>
      <c r="D547" s="477"/>
      <c r="E547" s="21" t="s">
        <v>648</v>
      </c>
      <c r="F547" s="41"/>
      <c r="G547" s="131"/>
      <c r="J547" s="486"/>
    </row>
    <row r="548" spans="1:10" s="22" customFormat="1" ht="30" hidden="1">
      <c r="A548" s="576"/>
      <c r="B548" s="165"/>
      <c r="C548" s="41" t="s">
        <v>5229</v>
      </c>
      <c r="D548" s="477"/>
      <c r="E548" s="21" t="s">
        <v>648</v>
      </c>
      <c r="F548" s="41"/>
      <c r="G548" s="131"/>
      <c r="J548" s="486"/>
    </row>
    <row r="549" spans="1:10" s="22" customFormat="1" ht="30" hidden="1">
      <c r="A549" s="576"/>
      <c r="B549" s="165"/>
      <c r="C549" s="41" t="s">
        <v>5230</v>
      </c>
      <c r="D549" s="477"/>
      <c r="E549" s="21" t="s">
        <v>648</v>
      </c>
      <c r="F549" s="41"/>
      <c r="G549" s="131"/>
      <c r="J549" s="486"/>
    </row>
    <row r="550" spans="1:10" s="22" customFormat="1" ht="30" hidden="1">
      <c r="A550" s="576"/>
      <c r="B550" s="165"/>
      <c r="C550" s="41" t="s">
        <v>5231</v>
      </c>
      <c r="D550" s="477"/>
      <c r="E550" s="21" t="s">
        <v>648</v>
      </c>
      <c r="F550" s="41"/>
      <c r="G550" s="131"/>
      <c r="J550" s="486"/>
    </row>
    <row r="551" spans="1:10" s="22" customFormat="1" ht="30" hidden="1">
      <c r="A551" s="576"/>
      <c r="B551" s="165"/>
      <c r="C551" s="41" t="s">
        <v>5232</v>
      </c>
      <c r="D551" s="477"/>
      <c r="E551" s="21" t="s">
        <v>648</v>
      </c>
      <c r="F551" s="41"/>
      <c r="G551" s="131"/>
      <c r="J551" s="486"/>
    </row>
    <row r="552" spans="1:10" s="22" customFormat="1" ht="30" hidden="1">
      <c r="A552" s="576"/>
      <c r="B552" s="165"/>
      <c r="C552" s="41" t="s">
        <v>5233</v>
      </c>
      <c r="D552" s="477"/>
      <c r="E552" s="21" t="s">
        <v>648</v>
      </c>
      <c r="F552" s="41"/>
      <c r="G552" s="131"/>
      <c r="J552" s="486"/>
    </row>
    <row r="553" spans="1:10" s="22" customFormat="1" ht="30" hidden="1">
      <c r="A553" s="576"/>
      <c r="B553" s="165"/>
      <c r="C553" s="41" t="s">
        <v>5234</v>
      </c>
      <c r="D553" s="477"/>
      <c r="E553" s="21" t="s">
        <v>648</v>
      </c>
      <c r="F553" s="41"/>
      <c r="G553" s="131"/>
      <c r="J553" s="486"/>
    </row>
    <row r="554" spans="1:10" s="22" customFormat="1" ht="30" hidden="1">
      <c r="A554" s="576"/>
      <c r="B554" s="165"/>
      <c r="C554" s="41" t="s">
        <v>5235</v>
      </c>
      <c r="D554" s="477"/>
      <c r="E554" s="21" t="s">
        <v>648</v>
      </c>
      <c r="F554" s="41"/>
      <c r="G554" s="131"/>
      <c r="J554" s="486"/>
    </row>
    <row r="555" spans="1:10" s="22" customFormat="1" ht="30" hidden="1">
      <c r="A555" s="576"/>
      <c r="B555" s="165"/>
      <c r="C555" s="41" t="s">
        <v>5236</v>
      </c>
      <c r="D555" s="477"/>
      <c r="E555" s="21" t="s">
        <v>648</v>
      </c>
      <c r="F555" s="41"/>
      <c r="G555" s="131"/>
      <c r="J555" s="486"/>
    </row>
    <row r="556" spans="1:10" s="22" customFormat="1" ht="30" hidden="1">
      <c r="A556" s="576"/>
      <c r="B556" s="165"/>
      <c r="C556" s="41" t="s">
        <v>5237</v>
      </c>
      <c r="D556" s="477"/>
      <c r="E556" s="21" t="s">
        <v>648</v>
      </c>
      <c r="F556" s="41"/>
      <c r="G556" s="131"/>
      <c r="J556" s="486"/>
    </row>
    <row r="557" spans="1:10" s="22" customFormat="1" ht="45" hidden="1">
      <c r="A557" s="576"/>
      <c r="B557" s="165"/>
      <c r="C557" s="41" t="s">
        <v>5238</v>
      </c>
      <c r="D557" s="477"/>
      <c r="E557" s="21" t="s">
        <v>648</v>
      </c>
      <c r="F557" s="41"/>
      <c r="G557" s="131"/>
      <c r="J557" s="486"/>
    </row>
    <row r="558" spans="1:10" s="22" customFormat="1" ht="30" hidden="1">
      <c r="A558" s="576"/>
      <c r="B558" s="165"/>
      <c r="C558" s="41" t="s">
        <v>5239</v>
      </c>
      <c r="D558" s="477"/>
      <c r="E558" s="21" t="s">
        <v>648</v>
      </c>
      <c r="F558" s="41"/>
      <c r="G558" s="131"/>
      <c r="J558" s="486"/>
    </row>
    <row r="559" spans="1:10" s="22" customFormat="1" ht="45" hidden="1">
      <c r="A559" s="576"/>
      <c r="B559" s="165"/>
      <c r="C559" s="41" t="s">
        <v>5240</v>
      </c>
      <c r="D559" s="477"/>
      <c r="E559" s="21" t="s">
        <v>648</v>
      </c>
      <c r="F559" s="41"/>
      <c r="G559" s="131"/>
      <c r="J559" s="486"/>
    </row>
    <row r="560" spans="1:10" s="22" customFormat="1" ht="30" hidden="1">
      <c r="A560" s="576"/>
      <c r="B560" s="165"/>
      <c r="C560" s="41" t="s">
        <v>5241</v>
      </c>
      <c r="D560" s="477"/>
      <c r="E560" s="21" t="s">
        <v>648</v>
      </c>
      <c r="F560" s="41"/>
      <c r="G560" s="131"/>
      <c r="J560" s="486"/>
    </row>
    <row r="561" spans="1:9" ht="30" hidden="1">
      <c r="A561" s="576"/>
      <c r="B561" s="165"/>
      <c r="C561" s="41" t="s">
        <v>5242</v>
      </c>
      <c r="D561" s="477"/>
      <c r="E561" s="21" t="s">
        <v>648</v>
      </c>
      <c r="F561" s="41"/>
      <c r="G561" s="131"/>
    </row>
    <row r="562" spans="1:9" ht="30" hidden="1">
      <c r="A562" s="576"/>
      <c r="B562" s="165"/>
      <c r="C562" s="41" t="s">
        <v>5243</v>
      </c>
      <c r="D562" s="477"/>
      <c r="E562" s="21" t="s">
        <v>648</v>
      </c>
      <c r="F562" s="41"/>
      <c r="G562" s="131"/>
    </row>
    <row r="563" spans="1:9" ht="30" hidden="1">
      <c r="A563" s="576"/>
      <c r="B563" s="165"/>
      <c r="C563" s="41" t="s">
        <v>5244</v>
      </c>
      <c r="D563" s="477"/>
      <c r="E563" s="21" t="s">
        <v>648</v>
      </c>
      <c r="F563" s="41"/>
      <c r="G563" s="131"/>
    </row>
    <row r="564" spans="1:9" ht="30" hidden="1">
      <c r="A564" s="576"/>
      <c r="B564" s="165"/>
      <c r="C564" s="41" t="s">
        <v>5245</v>
      </c>
      <c r="D564" s="477"/>
      <c r="E564" s="21" t="s">
        <v>648</v>
      </c>
      <c r="F564" s="41"/>
      <c r="G564" s="131"/>
    </row>
    <row r="565" spans="1:9" ht="63" hidden="1" customHeight="1">
      <c r="A565" s="576"/>
      <c r="B565" s="165"/>
      <c r="C565" s="41" t="s">
        <v>5246</v>
      </c>
      <c r="D565" s="477"/>
      <c r="E565" s="21" t="s">
        <v>648</v>
      </c>
      <c r="F565" s="41"/>
      <c r="G565" s="131"/>
    </row>
    <row r="566" spans="1:9" ht="31.5">
      <c r="A566" s="11" t="s">
        <v>2219</v>
      </c>
      <c r="B566" s="165" t="s">
        <v>1296</v>
      </c>
      <c r="C566" s="41" t="s">
        <v>2587</v>
      </c>
      <c r="D566" s="477">
        <v>1</v>
      </c>
      <c r="E566" s="21" t="s">
        <v>540</v>
      </c>
      <c r="F566" s="584"/>
      <c r="G566" s="131"/>
    </row>
    <row r="567" spans="1:9" ht="31.5" hidden="1">
      <c r="A567" s="576" t="s">
        <v>2223</v>
      </c>
      <c r="B567" s="165" t="s">
        <v>1299</v>
      </c>
      <c r="C567" s="41" t="s">
        <v>5247</v>
      </c>
      <c r="D567" s="477"/>
      <c r="E567" s="21" t="s">
        <v>341</v>
      </c>
      <c r="F567" s="41"/>
      <c r="G567" s="131"/>
    </row>
    <row r="568" spans="1:9" ht="30" hidden="1">
      <c r="A568" s="576"/>
      <c r="C568" s="41" t="s">
        <v>5248</v>
      </c>
      <c r="D568" s="477"/>
      <c r="E568" s="21" t="s">
        <v>341</v>
      </c>
      <c r="F568" s="41"/>
      <c r="G568" s="216"/>
    </row>
    <row r="569" spans="1:9" ht="30" hidden="1">
      <c r="A569" s="576"/>
      <c r="B569" s="165"/>
      <c r="C569" s="41" t="s">
        <v>5249</v>
      </c>
      <c r="D569" s="477"/>
      <c r="E569" s="21" t="s">
        <v>341</v>
      </c>
      <c r="F569" s="41"/>
      <c r="G569" s="216"/>
    </row>
    <row r="570" spans="1:9" ht="30" hidden="1">
      <c r="A570" s="576"/>
      <c r="B570" s="165"/>
      <c r="C570" s="41" t="s">
        <v>5250</v>
      </c>
      <c r="D570" s="477"/>
      <c r="E570" s="21" t="s">
        <v>341</v>
      </c>
      <c r="F570" s="41"/>
      <c r="G570" s="216"/>
    </row>
    <row r="571" spans="1:9" ht="40.35" hidden="1" customHeight="1">
      <c r="A571" s="680" t="s">
        <v>2230</v>
      </c>
      <c r="B571" s="1366" t="s">
        <v>16</v>
      </c>
      <c r="C571" s="1458"/>
      <c r="D571" s="1458"/>
      <c r="E571" s="1458"/>
      <c r="F571" s="1458"/>
      <c r="G571" s="1459"/>
      <c r="H571" s="22">
        <f>SUM(D572:D574)</f>
        <v>0</v>
      </c>
      <c r="I571" s="22">
        <f>COUNT(D572:D574)*2</f>
        <v>0</v>
      </c>
    </row>
    <row r="572" spans="1:9" ht="15.75" hidden="1">
      <c r="A572" s="576" t="s">
        <v>2232</v>
      </c>
      <c r="B572" s="165" t="s">
        <v>1304</v>
      </c>
      <c r="C572" s="41" t="s">
        <v>1305</v>
      </c>
      <c r="D572" s="473"/>
      <c r="E572" s="21" t="s">
        <v>540</v>
      </c>
      <c r="F572" s="19"/>
      <c r="G572" s="131"/>
    </row>
    <row r="573" spans="1:9" ht="31.5" hidden="1">
      <c r="A573" s="576" t="s">
        <v>2235</v>
      </c>
      <c r="B573" s="165" t="s">
        <v>1307</v>
      </c>
      <c r="C573" s="18" t="s">
        <v>1308</v>
      </c>
      <c r="D573" s="473"/>
      <c r="E573" s="21" t="s">
        <v>540</v>
      </c>
      <c r="F573" s="19"/>
      <c r="G573" s="131"/>
    </row>
    <row r="574" spans="1:9" ht="31.5" hidden="1">
      <c r="A574" s="576" t="s">
        <v>1309</v>
      </c>
      <c r="B574" s="165" t="s">
        <v>1310</v>
      </c>
      <c r="C574" s="16" t="s">
        <v>1311</v>
      </c>
      <c r="D574" s="473"/>
      <c r="E574" s="21" t="s">
        <v>540</v>
      </c>
      <c r="F574" s="19"/>
      <c r="G574" s="131"/>
    </row>
    <row r="575" spans="1:9" ht="40.35" customHeight="1">
      <c r="A575" s="1011" t="s">
        <v>2239</v>
      </c>
      <c r="B575" s="1302" t="s">
        <v>14</v>
      </c>
      <c r="C575" s="1303"/>
      <c r="D575" s="1303"/>
      <c r="E575" s="1303"/>
      <c r="F575" s="1303"/>
      <c r="G575" s="1304"/>
      <c r="H575" s="22">
        <f>SUM(D576:D581)</f>
        <v>3</v>
      </c>
      <c r="I575" s="22">
        <f>COUNT(D576:D581)*2</f>
        <v>6</v>
      </c>
    </row>
    <row r="576" spans="1:9" ht="31.5">
      <c r="A576" s="11" t="s">
        <v>2240</v>
      </c>
      <c r="B576" s="12" t="s">
        <v>1313</v>
      </c>
      <c r="C576" s="18" t="s">
        <v>1314</v>
      </c>
      <c r="D576" s="477">
        <v>1</v>
      </c>
      <c r="E576" s="21" t="s">
        <v>653</v>
      </c>
      <c r="F576" s="41" t="s">
        <v>5122</v>
      </c>
      <c r="G576" s="131"/>
    </row>
    <row r="577" spans="1:10" ht="31.5">
      <c r="A577" s="11" t="s">
        <v>1315</v>
      </c>
      <c r="B577" s="12" t="s">
        <v>1316</v>
      </c>
      <c r="C577" s="23" t="s">
        <v>5251</v>
      </c>
      <c r="D577" s="477">
        <v>1</v>
      </c>
      <c r="E577" s="21" t="s">
        <v>653</v>
      </c>
      <c r="F577" s="584"/>
      <c r="G577" s="131"/>
    </row>
    <row r="578" spans="1:10" ht="15.75" hidden="1">
      <c r="A578" s="576"/>
      <c r="B578" s="12"/>
      <c r="C578" s="23" t="s">
        <v>5252</v>
      </c>
      <c r="D578" s="477"/>
      <c r="E578" s="21" t="s">
        <v>653</v>
      </c>
      <c r="F578" s="584"/>
      <c r="G578" s="131"/>
    </row>
    <row r="579" spans="1:10" ht="31.5" hidden="1">
      <c r="A579" s="576" t="s">
        <v>1320</v>
      </c>
      <c r="B579" s="42" t="s">
        <v>1321</v>
      </c>
      <c r="C579" s="101" t="s">
        <v>1322</v>
      </c>
      <c r="D579" s="473"/>
      <c r="E579" s="21" t="s">
        <v>653</v>
      </c>
      <c r="F579" s="19"/>
      <c r="G579" s="131"/>
    </row>
    <row r="580" spans="1:10" ht="31.5" hidden="1">
      <c r="A580" s="576" t="s">
        <v>2250</v>
      </c>
      <c r="B580" s="12" t="s">
        <v>1324</v>
      </c>
      <c r="C580" s="584" t="s">
        <v>1325</v>
      </c>
      <c r="D580" s="477"/>
      <c r="E580" s="21" t="s">
        <v>653</v>
      </c>
      <c r="F580" s="584"/>
      <c r="G580" s="131"/>
    </row>
    <row r="581" spans="1:10" ht="47.25">
      <c r="A581" s="11" t="s">
        <v>2252</v>
      </c>
      <c r="B581" s="12" t="s">
        <v>3030</v>
      </c>
      <c r="C581" s="18" t="s">
        <v>1328</v>
      </c>
      <c r="D581" s="477">
        <v>1</v>
      </c>
      <c r="E581" s="21" t="s">
        <v>653</v>
      </c>
      <c r="F581" s="584"/>
      <c r="G581" s="131"/>
    </row>
    <row r="582" spans="1:10" ht="40.35" hidden="1" customHeight="1">
      <c r="A582" s="680" t="s">
        <v>2256</v>
      </c>
      <c r="B582" s="1318" t="s">
        <v>1329</v>
      </c>
      <c r="C582" s="1319"/>
      <c r="D582" s="1319"/>
      <c r="E582" s="1319"/>
      <c r="F582" s="1319"/>
      <c r="G582" s="1478"/>
      <c r="H582" s="22">
        <f>SUM(D583:D589)</f>
        <v>0</v>
      </c>
      <c r="I582" s="22">
        <f>COUNT(D583:D589)*2</f>
        <v>0</v>
      </c>
    </row>
    <row r="583" spans="1:10" ht="153.75" hidden="1" customHeight="1">
      <c r="A583" s="20" t="s">
        <v>1330</v>
      </c>
      <c r="B583" s="41" t="s">
        <v>1332</v>
      </c>
      <c r="C583" s="41" t="s">
        <v>1333</v>
      </c>
      <c r="D583" s="445"/>
      <c r="E583" s="19" t="s">
        <v>540</v>
      </c>
      <c r="F583" s="75" t="s">
        <v>1334</v>
      </c>
      <c r="G583" s="19"/>
      <c r="H583" s="81"/>
      <c r="I583" s="81"/>
      <c r="J583" s="4"/>
    </row>
    <row r="584" spans="1:10" ht="102.75" hidden="1" customHeight="1">
      <c r="A584" s="20" t="s">
        <v>1335</v>
      </c>
      <c r="B584" s="41" t="s">
        <v>1336</v>
      </c>
      <c r="C584" s="41" t="s">
        <v>1337</v>
      </c>
      <c r="D584" s="445"/>
      <c r="E584" s="19" t="s">
        <v>540</v>
      </c>
      <c r="F584" s="75" t="s">
        <v>1338</v>
      </c>
      <c r="G584" s="44"/>
      <c r="H584" s="81"/>
      <c r="I584" s="81"/>
      <c r="J584" s="4"/>
    </row>
    <row r="585" spans="1:10" ht="119.25" hidden="1" customHeight="1">
      <c r="A585" s="20" t="s">
        <v>1339</v>
      </c>
      <c r="B585" s="41" t="s">
        <v>1340</v>
      </c>
      <c r="C585" s="41" t="s">
        <v>1341</v>
      </c>
      <c r="D585" s="445"/>
      <c r="E585" s="19" t="s">
        <v>540</v>
      </c>
      <c r="F585" s="75" t="s">
        <v>1342</v>
      </c>
      <c r="G585" s="44"/>
      <c r="H585" s="81"/>
      <c r="I585" s="81"/>
      <c r="J585" s="4"/>
    </row>
    <row r="586" spans="1:10" ht="136.5" hidden="1" customHeight="1">
      <c r="A586" s="594" t="s">
        <v>1343</v>
      </c>
      <c r="B586" s="41" t="s">
        <v>1344</v>
      </c>
      <c r="C586" s="41" t="s">
        <v>1345</v>
      </c>
      <c r="D586" s="445"/>
      <c r="E586" s="19" t="s">
        <v>540</v>
      </c>
      <c r="F586" s="75" t="s">
        <v>1346</v>
      </c>
      <c r="G586" s="131"/>
    </row>
    <row r="587" spans="1:10" ht="95.25" hidden="1" customHeight="1">
      <c r="A587" s="594" t="s">
        <v>1347</v>
      </c>
      <c r="B587" s="41" t="s">
        <v>1348</v>
      </c>
      <c r="C587" s="41" t="s">
        <v>1349</v>
      </c>
      <c r="D587" s="445"/>
      <c r="E587" s="19" t="s">
        <v>540</v>
      </c>
      <c r="F587" s="75" t="s">
        <v>1350</v>
      </c>
      <c r="G587" s="131"/>
    </row>
    <row r="588" spans="1:10" ht="110.25" hidden="1" customHeight="1">
      <c r="A588" s="20" t="s">
        <v>1351</v>
      </c>
      <c r="B588" s="41" t="s">
        <v>1352</v>
      </c>
      <c r="C588" s="41" t="s">
        <v>1353</v>
      </c>
      <c r="D588" s="445"/>
      <c r="E588" s="19" t="s">
        <v>540</v>
      </c>
      <c r="F588" s="75" t="s">
        <v>1354</v>
      </c>
      <c r="G588" s="44"/>
      <c r="H588" s="81"/>
      <c r="I588" s="81"/>
      <c r="J588" s="4"/>
    </row>
    <row r="589" spans="1:10" ht="124.5" hidden="1" customHeight="1">
      <c r="A589" s="594" t="s">
        <v>1355</v>
      </c>
      <c r="B589" s="41" t="s">
        <v>1356</v>
      </c>
      <c r="C589" s="41" t="s">
        <v>1357</v>
      </c>
      <c r="D589" s="445"/>
      <c r="E589" s="19" t="s">
        <v>540</v>
      </c>
      <c r="F589" s="75" t="s">
        <v>1358</v>
      </c>
      <c r="G589" s="131"/>
    </row>
    <row r="590" spans="1:10" ht="40.35" hidden="1" customHeight="1">
      <c r="A590" s="680" t="s">
        <v>2259</v>
      </c>
      <c r="B590" s="1366" t="s">
        <v>11</v>
      </c>
      <c r="C590" s="1458"/>
      <c r="D590" s="1458"/>
      <c r="E590" s="1458"/>
      <c r="F590" s="1458"/>
      <c r="G590" s="1459"/>
      <c r="H590" s="22">
        <f>SUM(D591:D593)</f>
        <v>2</v>
      </c>
      <c r="I590" s="22">
        <f>COUNT(D591:D593)*2</f>
        <v>4</v>
      </c>
      <c r="J590" s="486">
        <v>2</v>
      </c>
    </row>
    <row r="591" spans="1:10" ht="31.5">
      <c r="A591" s="35" t="s">
        <v>2261</v>
      </c>
      <c r="B591" s="165" t="s">
        <v>1360</v>
      </c>
      <c r="C591" s="16" t="s">
        <v>1361</v>
      </c>
      <c r="D591" s="435">
        <v>1</v>
      </c>
      <c r="E591" s="21" t="s">
        <v>271</v>
      </c>
      <c r="F591" s="21" t="s">
        <v>1362</v>
      </c>
      <c r="G591" s="23"/>
    </row>
    <row r="592" spans="1:10" ht="15.75" hidden="1">
      <c r="A592" s="578"/>
      <c r="B592" s="165"/>
      <c r="C592" s="46" t="s">
        <v>1363</v>
      </c>
      <c r="D592" s="498"/>
      <c r="E592" s="50" t="s">
        <v>271</v>
      </c>
      <c r="F592" s="50" t="s">
        <v>1364</v>
      </c>
      <c r="G592" s="23"/>
    </row>
    <row r="593" spans="1:10" ht="31.5">
      <c r="A593" s="35" t="s">
        <v>2263</v>
      </c>
      <c r="B593" s="165" t="s">
        <v>1366</v>
      </c>
      <c r="C593" s="21" t="s">
        <v>2265</v>
      </c>
      <c r="D593" s="435">
        <v>1</v>
      </c>
      <c r="E593" s="27" t="s">
        <v>540</v>
      </c>
      <c r="F593" s="16" t="s">
        <v>1367</v>
      </c>
      <c r="G593" s="23"/>
    </row>
    <row r="594" spans="1:10" ht="15.75" hidden="1">
      <c r="A594" s="76" t="s">
        <v>10</v>
      </c>
      <c r="B594" s="1308" t="s">
        <v>1368</v>
      </c>
      <c r="C594" s="1309"/>
      <c r="D594" s="1309"/>
      <c r="E594" s="1309"/>
      <c r="F594" s="1309"/>
      <c r="G594" s="1320"/>
      <c r="H594" s="81">
        <f>SUM(D595:D600)</f>
        <v>0</v>
      </c>
      <c r="I594" s="81">
        <f>COUNT(D595:D600)*2</f>
        <v>0</v>
      </c>
      <c r="J594" s="4"/>
    </row>
    <row r="595" spans="1:10" ht="45" hidden="1">
      <c r="A595" s="76" t="s">
        <v>1369</v>
      </c>
      <c r="B595" s="41" t="s">
        <v>1370</v>
      </c>
      <c r="C595" s="41"/>
      <c r="D595" s="446"/>
      <c r="E595" s="41"/>
      <c r="F595" s="41"/>
      <c r="G595" s="41"/>
      <c r="H595" s="81"/>
      <c r="I595" s="81"/>
      <c r="J595" s="4"/>
    </row>
    <row r="596" spans="1:10" ht="45" hidden="1">
      <c r="A596" s="76" t="s">
        <v>1371</v>
      </c>
      <c r="B596" s="41" t="s">
        <v>1372</v>
      </c>
      <c r="C596" s="41"/>
      <c r="D596" s="446"/>
      <c r="E596" s="41"/>
      <c r="F596" s="41"/>
      <c r="G596" s="41"/>
      <c r="H596" s="81"/>
      <c r="I596" s="81"/>
      <c r="J596" s="4"/>
    </row>
    <row r="597" spans="1:10" ht="45" hidden="1">
      <c r="A597" s="76" t="s">
        <v>1373</v>
      </c>
      <c r="B597" s="41" t="s">
        <v>1374</v>
      </c>
      <c r="C597" s="41"/>
      <c r="D597" s="446"/>
      <c r="E597" s="41"/>
      <c r="F597" s="41"/>
      <c r="G597" s="41"/>
      <c r="H597" s="81"/>
      <c r="I597" s="81"/>
      <c r="J597" s="4"/>
    </row>
    <row r="598" spans="1:10" ht="60" hidden="1">
      <c r="A598" s="76" t="s">
        <v>1375</v>
      </c>
      <c r="B598" s="41" t="s">
        <v>1376</v>
      </c>
      <c r="C598" s="41"/>
      <c r="D598" s="446"/>
      <c r="E598" s="41"/>
      <c r="F598" s="41"/>
      <c r="G598" s="41"/>
      <c r="H598" s="81"/>
      <c r="I598" s="81"/>
      <c r="J598" s="4"/>
    </row>
    <row r="599" spans="1:10" ht="30" hidden="1">
      <c r="A599" s="76" t="s">
        <v>1377</v>
      </c>
      <c r="B599" s="41" t="s">
        <v>1378</v>
      </c>
      <c r="C599" s="41"/>
      <c r="D599" s="446"/>
      <c r="E599" s="41"/>
      <c r="F599" s="41"/>
      <c r="G599" s="41"/>
      <c r="H599" s="81"/>
      <c r="I599" s="81"/>
      <c r="J599" s="4"/>
    </row>
    <row r="600" spans="1:10" ht="30" hidden="1">
      <c r="A600" s="76" t="s">
        <v>1379</v>
      </c>
      <c r="B600" s="41" t="s">
        <v>1380</v>
      </c>
      <c r="C600" s="41"/>
      <c r="D600" s="446"/>
      <c r="E600" s="41"/>
      <c r="F600" s="41"/>
      <c r="G600" s="41"/>
      <c r="H600" s="81"/>
      <c r="I600" s="81"/>
      <c r="J600" s="4"/>
    </row>
    <row r="601" spans="1:10" ht="15.75" hidden="1">
      <c r="A601" s="575" t="s">
        <v>1381</v>
      </c>
      <c r="B601" s="1308" t="s">
        <v>8</v>
      </c>
      <c r="C601" s="1309"/>
      <c r="D601" s="1309"/>
      <c r="E601" s="1309"/>
      <c r="F601" s="1309"/>
      <c r="G601" s="1320"/>
      <c r="H601" s="22">
        <f>SUM(D602:D611)</f>
        <v>0</v>
      </c>
      <c r="I601" s="22">
        <f>COUNT(D602:D611)*2</f>
        <v>0</v>
      </c>
      <c r="J601" s="4"/>
    </row>
    <row r="602" spans="1:10" ht="60" hidden="1">
      <c r="A602" s="76" t="s">
        <v>1382</v>
      </c>
      <c r="B602" s="41" t="s">
        <v>1383</v>
      </c>
      <c r="C602" s="41"/>
      <c r="D602" s="446"/>
      <c r="E602" s="41"/>
      <c r="F602" s="41"/>
      <c r="G602" s="41"/>
      <c r="H602" s="81"/>
      <c r="I602" s="81"/>
      <c r="J602" s="4"/>
    </row>
    <row r="603" spans="1:10" ht="45" hidden="1">
      <c r="A603" s="76" t="s">
        <v>1384</v>
      </c>
      <c r="B603" s="41" t="s">
        <v>1385</v>
      </c>
      <c r="C603" s="41"/>
      <c r="D603" s="446"/>
      <c r="E603" s="41"/>
      <c r="F603" s="41"/>
      <c r="G603" s="41"/>
      <c r="H603" s="81"/>
      <c r="I603" s="81"/>
      <c r="J603" s="4"/>
    </row>
    <row r="604" spans="1:10" ht="45" hidden="1">
      <c r="A604" s="76" t="s">
        <v>1386</v>
      </c>
      <c r="B604" s="41" t="s">
        <v>1387</v>
      </c>
      <c r="C604" s="41"/>
      <c r="D604" s="446"/>
      <c r="E604" s="41"/>
      <c r="F604" s="41"/>
      <c r="G604" s="41"/>
      <c r="H604" s="81"/>
      <c r="I604" s="81"/>
      <c r="J604" s="4"/>
    </row>
    <row r="605" spans="1:10" ht="30" hidden="1">
      <c r="A605" s="76" t="s">
        <v>1388</v>
      </c>
      <c r="B605" s="41" t="s">
        <v>1389</v>
      </c>
      <c r="C605" s="41"/>
      <c r="D605" s="446"/>
      <c r="E605" s="41"/>
      <c r="F605" s="41"/>
      <c r="G605" s="41"/>
      <c r="H605" s="81"/>
      <c r="I605" s="81"/>
      <c r="J605" s="4"/>
    </row>
    <row r="606" spans="1:10" ht="30" hidden="1">
      <c r="A606" s="76" t="s">
        <v>1390</v>
      </c>
      <c r="B606" s="41" t="s">
        <v>1391</v>
      </c>
      <c r="C606" s="41"/>
      <c r="D606" s="446"/>
      <c r="E606" s="41"/>
      <c r="F606" s="41"/>
      <c r="G606" s="41"/>
      <c r="H606" s="81"/>
      <c r="I606" s="81"/>
      <c r="J606" s="4"/>
    </row>
    <row r="607" spans="1:10" ht="60" hidden="1">
      <c r="A607" s="76" t="s">
        <v>1392</v>
      </c>
      <c r="B607" s="41" t="s">
        <v>1393</v>
      </c>
      <c r="C607" s="41" t="s">
        <v>1394</v>
      </c>
      <c r="D607" s="485"/>
      <c r="E607" s="27" t="s">
        <v>540</v>
      </c>
      <c r="F607" s="41" t="s">
        <v>1395</v>
      </c>
      <c r="G607" s="78"/>
      <c r="J607" s="4"/>
    </row>
    <row r="608" spans="1:10" ht="60" hidden="1">
      <c r="A608" s="20" t="s">
        <v>1396</v>
      </c>
      <c r="B608" s="41" t="s">
        <v>1397</v>
      </c>
      <c r="C608" s="41"/>
      <c r="D608" s="446"/>
      <c r="E608" s="41"/>
      <c r="F608" s="41"/>
      <c r="G608" s="41"/>
      <c r="H608" s="81"/>
      <c r="I608" s="81"/>
      <c r="J608" s="4"/>
    </row>
    <row r="609" spans="1:10" ht="30" hidden="1">
      <c r="A609" s="20" t="s">
        <v>1398</v>
      </c>
      <c r="B609" s="41" t="s">
        <v>1399</v>
      </c>
      <c r="C609" s="41"/>
      <c r="D609" s="446"/>
      <c r="E609" s="41"/>
      <c r="F609" s="41"/>
      <c r="G609" s="41"/>
      <c r="H609" s="81"/>
      <c r="I609" s="81"/>
      <c r="J609" s="4"/>
    </row>
    <row r="610" spans="1:10" ht="30" hidden="1">
      <c r="A610" s="20" t="s">
        <v>1400</v>
      </c>
      <c r="B610" s="41" t="s">
        <v>1401</v>
      </c>
      <c r="C610" s="41"/>
      <c r="D610" s="446"/>
      <c r="E610" s="41"/>
      <c r="F610" s="41"/>
      <c r="G610" s="41"/>
      <c r="H610" s="81"/>
      <c r="I610" s="81"/>
      <c r="J610" s="4"/>
    </row>
    <row r="611" spans="1:10" ht="45" hidden="1">
      <c r="A611" s="20" t="s">
        <v>1402</v>
      </c>
      <c r="B611" s="41" t="s">
        <v>1403</v>
      </c>
      <c r="C611" s="41"/>
      <c r="D611" s="446"/>
      <c r="E611" s="41"/>
      <c r="F611" s="41"/>
      <c r="G611" s="41"/>
      <c r="H611" s="81"/>
      <c r="I611" s="81"/>
      <c r="J611" s="4"/>
    </row>
    <row r="612" spans="1:10" ht="18.75">
      <c r="A612" s="11"/>
      <c r="B612" s="1584" t="s">
        <v>1404</v>
      </c>
      <c r="C612" s="1584"/>
      <c r="D612" s="1584"/>
      <c r="E612" s="1584"/>
      <c r="F612" s="1584"/>
      <c r="G612" s="1585"/>
      <c r="H612" s="22">
        <f>H613+H619+H625+H629</f>
        <v>14</v>
      </c>
      <c r="I612" s="22">
        <f>I613+I619+I625+I629</f>
        <v>28</v>
      </c>
    </row>
    <row r="613" spans="1:10" ht="40.35" customHeight="1">
      <c r="A613" s="1011" t="s">
        <v>2269</v>
      </c>
      <c r="B613" s="1366" t="s">
        <v>6</v>
      </c>
      <c r="C613" s="1458"/>
      <c r="D613" s="1458"/>
      <c r="E613" s="1458"/>
      <c r="F613" s="1458"/>
      <c r="G613" s="1459"/>
      <c r="H613" s="22">
        <f>SUM(D614:D618)</f>
        <v>4</v>
      </c>
      <c r="I613" s="22">
        <f>COUNT(D614:D618)*2</f>
        <v>8</v>
      </c>
    </row>
    <row r="614" spans="1:10" ht="30">
      <c r="A614" s="11" t="s">
        <v>2270</v>
      </c>
      <c r="B614" s="23" t="s">
        <v>1406</v>
      </c>
      <c r="C614" s="41" t="s">
        <v>5253</v>
      </c>
      <c r="D614" s="477">
        <v>1</v>
      </c>
      <c r="E614" s="15" t="s">
        <v>648</v>
      </c>
      <c r="F614" s="584"/>
      <c r="G614" s="226"/>
    </row>
    <row r="615" spans="1:10">
      <c r="A615" s="11"/>
      <c r="B615" s="23"/>
      <c r="C615" s="41" t="s">
        <v>5254</v>
      </c>
      <c r="D615" s="477">
        <v>1</v>
      </c>
      <c r="E615" s="15" t="s">
        <v>648</v>
      </c>
      <c r="F615" s="584"/>
      <c r="G615" s="226"/>
    </row>
    <row r="616" spans="1:10" ht="30">
      <c r="A616" s="11"/>
      <c r="B616" s="23"/>
      <c r="C616" s="584" t="s">
        <v>5255</v>
      </c>
      <c r="D616" s="477">
        <v>1</v>
      </c>
      <c r="E616" s="15" t="s">
        <v>648</v>
      </c>
      <c r="F616" s="41" t="s">
        <v>5256</v>
      </c>
      <c r="G616" s="226"/>
    </row>
    <row r="617" spans="1:10" ht="30">
      <c r="A617" s="11"/>
      <c r="B617" s="23"/>
      <c r="C617" s="15" t="s">
        <v>5257</v>
      </c>
      <c r="D617" s="477">
        <v>1</v>
      </c>
      <c r="E617" s="15" t="s">
        <v>648</v>
      </c>
      <c r="F617" s="41" t="s">
        <v>5258</v>
      </c>
      <c r="G617" s="226"/>
    </row>
    <row r="618" spans="1:10" ht="47.25" hidden="1" customHeight="1">
      <c r="A618" s="20" t="s">
        <v>2274</v>
      </c>
      <c r="B618" s="71" t="s">
        <v>1418</v>
      </c>
      <c r="C618" s="584"/>
      <c r="D618" s="481"/>
      <c r="E618" s="15"/>
      <c r="F618" s="584"/>
      <c r="G618" s="584"/>
      <c r="H618" s="81"/>
      <c r="I618" s="81"/>
      <c r="J618" s="4"/>
    </row>
    <row r="619" spans="1:10" ht="40.35" customHeight="1">
      <c r="A619" s="1011" t="s">
        <v>2276</v>
      </c>
      <c r="B619" s="1366" t="s">
        <v>4</v>
      </c>
      <c r="C619" s="1458"/>
      <c r="D619" s="1458"/>
      <c r="E619" s="1458"/>
      <c r="F619" s="1458"/>
      <c r="G619" s="1459"/>
      <c r="H619" s="22">
        <f>SUM(D620:D624)</f>
        <v>4</v>
      </c>
      <c r="I619" s="22">
        <f>COUNT(D620:D624)*2</f>
        <v>8</v>
      </c>
    </row>
    <row r="620" spans="1:10" ht="30">
      <c r="A620" s="11" t="s">
        <v>2277</v>
      </c>
      <c r="B620" s="23" t="s">
        <v>1420</v>
      </c>
      <c r="C620" s="41" t="s">
        <v>5259</v>
      </c>
      <c r="D620" s="477">
        <v>1</v>
      </c>
      <c r="E620" s="15" t="s">
        <v>648</v>
      </c>
      <c r="F620" s="584"/>
      <c r="G620" s="226"/>
    </row>
    <row r="621" spans="1:10">
      <c r="A621" s="11"/>
      <c r="B621" s="23"/>
      <c r="C621" s="41" t="s">
        <v>5260</v>
      </c>
      <c r="D621" s="477">
        <v>1</v>
      </c>
      <c r="E621" s="15" t="s">
        <v>648</v>
      </c>
      <c r="F621" s="584"/>
      <c r="G621" s="226"/>
    </row>
    <row r="622" spans="1:10" ht="30">
      <c r="A622" s="11"/>
      <c r="B622" s="23"/>
      <c r="C622" s="41" t="s">
        <v>5261</v>
      </c>
      <c r="D622" s="477">
        <v>1</v>
      </c>
      <c r="E622" s="15" t="s">
        <v>648</v>
      </c>
      <c r="F622" s="41" t="s">
        <v>5262</v>
      </c>
      <c r="G622" s="226"/>
    </row>
    <row r="623" spans="1:10" ht="60">
      <c r="A623" s="11"/>
      <c r="B623" s="23"/>
      <c r="C623" s="41" t="s">
        <v>5263</v>
      </c>
      <c r="D623" s="477">
        <v>1</v>
      </c>
      <c r="E623" s="15" t="s">
        <v>648</v>
      </c>
      <c r="F623" s="41" t="s">
        <v>5264</v>
      </c>
      <c r="G623" s="226"/>
    </row>
    <row r="624" spans="1:10" ht="54.75" hidden="1" customHeight="1">
      <c r="A624" s="20" t="s">
        <v>1428</v>
      </c>
      <c r="B624" s="71" t="s">
        <v>1429</v>
      </c>
      <c r="C624" s="584"/>
      <c r="D624" s="481"/>
      <c r="E624" s="15"/>
      <c r="F624" s="584"/>
      <c r="G624" s="584"/>
      <c r="H624" s="81"/>
      <c r="I624" s="81"/>
      <c r="J624" s="4"/>
    </row>
    <row r="625" spans="1:10" ht="40.35" customHeight="1">
      <c r="A625" s="1011" t="s">
        <v>2283</v>
      </c>
      <c r="B625" s="1366" t="s">
        <v>2</v>
      </c>
      <c r="C625" s="1458"/>
      <c r="D625" s="1458"/>
      <c r="E625" s="1458"/>
      <c r="F625" s="1458"/>
      <c r="G625" s="1459"/>
      <c r="H625" s="22">
        <f>SUM(D626:D628)</f>
        <v>2</v>
      </c>
      <c r="I625" s="22">
        <f>COUNT(D626:D628)*2</f>
        <v>4</v>
      </c>
    </row>
    <row r="626" spans="1:10" ht="30">
      <c r="A626" s="11" t="s">
        <v>2284</v>
      </c>
      <c r="B626" s="23" t="s">
        <v>1431</v>
      </c>
      <c r="C626" s="584" t="s">
        <v>3905</v>
      </c>
      <c r="D626" s="477">
        <v>1</v>
      </c>
      <c r="E626" s="15" t="s">
        <v>648</v>
      </c>
      <c r="F626" s="584"/>
      <c r="G626" s="226"/>
    </row>
    <row r="627" spans="1:10">
      <c r="A627" s="11"/>
      <c r="B627" s="23"/>
      <c r="C627" s="584" t="s">
        <v>5265</v>
      </c>
      <c r="D627" s="477">
        <v>1</v>
      </c>
      <c r="E627" s="15" t="s">
        <v>648</v>
      </c>
      <c r="F627" s="584"/>
      <c r="G627" s="226"/>
    </row>
    <row r="628" spans="1:10" ht="69.75" hidden="1" customHeight="1">
      <c r="A628" s="20" t="s">
        <v>1435</v>
      </c>
      <c r="B628" s="16" t="s">
        <v>1436</v>
      </c>
      <c r="C628" s="584"/>
      <c r="D628" s="481"/>
      <c r="E628" s="15"/>
      <c r="F628" s="584"/>
      <c r="G628" s="584"/>
      <c r="H628" s="81"/>
      <c r="I628" s="81"/>
      <c r="J628" s="4"/>
    </row>
    <row r="629" spans="1:10" ht="40.35" customHeight="1">
      <c r="A629" s="1011" t="s">
        <v>2300</v>
      </c>
      <c r="B629" s="1366" t="s">
        <v>0</v>
      </c>
      <c r="C629" s="1458"/>
      <c r="D629" s="1458"/>
      <c r="E629" s="1458"/>
      <c r="F629" s="1458"/>
      <c r="G629" s="1459"/>
      <c r="H629" s="22">
        <f>SUM(D630:D634)</f>
        <v>4</v>
      </c>
      <c r="I629" s="22">
        <f>COUNT(D630:D634)*2</f>
        <v>8</v>
      </c>
    </row>
    <row r="630" spans="1:10" ht="30">
      <c r="A630" s="11" t="s">
        <v>2302</v>
      </c>
      <c r="B630" s="23" t="s">
        <v>1438</v>
      </c>
      <c r="C630" s="41" t="s">
        <v>5266</v>
      </c>
      <c r="D630" s="477">
        <v>1</v>
      </c>
      <c r="E630" s="15" t="s">
        <v>648</v>
      </c>
      <c r="F630" s="584"/>
      <c r="G630" s="226"/>
    </row>
    <row r="631" spans="1:10">
      <c r="A631" s="11"/>
      <c r="B631" s="23"/>
      <c r="C631" s="41" t="s">
        <v>5267</v>
      </c>
      <c r="D631" s="477">
        <v>1</v>
      </c>
      <c r="E631" s="15" t="s">
        <v>648</v>
      </c>
      <c r="F631" s="584"/>
      <c r="G631" s="226"/>
    </row>
    <row r="632" spans="1:10">
      <c r="A632" s="11"/>
      <c r="B632" s="23"/>
      <c r="C632" s="41" t="s">
        <v>5268</v>
      </c>
      <c r="D632" s="477">
        <v>1</v>
      </c>
      <c r="E632" s="15" t="s">
        <v>648</v>
      </c>
      <c r="F632" s="584"/>
      <c r="G632" s="226"/>
    </row>
    <row r="633" spans="1:10">
      <c r="A633" s="11"/>
      <c r="B633" s="23"/>
      <c r="C633" s="41" t="s">
        <v>5269</v>
      </c>
      <c r="D633" s="477">
        <v>1</v>
      </c>
      <c r="E633" s="15" t="s">
        <v>648</v>
      </c>
      <c r="F633" s="584"/>
      <c r="G633" s="226"/>
    </row>
    <row r="634" spans="1:10" ht="45" hidden="1" customHeight="1">
      <c r="A634" s="20" t="s">
        <v>1443</v>
      </c>
      <c r="B634" s="16" t="s">
        <v>4849</v>
      </c>
      <c r="C634" s="584"/>
      <c r="D634" s="481"/>
      <c r="E634" s="15"/>
      <c r="F634" s="584"/>
      <c r="G634" s="584"/>
      <c r="H634" s="81"/>
      <c r="I634" s="81"/>
      <c r="J634" s="4"/>
    </row>
    <row r="635" spans="1:10">
      <c r="A635" s="269"/>
      <c r="B635" s="81"/>
      <c r="C635" s="81"/>
      <c r="D635" s="486"/>
      <c r="E635" s="81"/>
      <c r="F635" s="81"/>
      <c r="G635" s="176"/>
    </row>
    <row r="636" spans="1:10">
      <c r="A636" s="269"/>
      <c r="B636" s="81"/>
      <c r="C636" s="81"/>
      <c r="D636" s="486"/>
      <c r="E636" s="81"/>
      <c r="F636" s="81"/>
      <c r="G636" s="176"/>
    </row>
    <row r="637" spans="1:10">
      <c r="A637" s="1007"/>
      <c r="B637" s="1005"/>
      <c r="C637" s="1005"/>
      <c r="D637" s="1008"/>
      <c r="E637" s="1005"/>
      <c r="F637" s="1005"/>
      <c r="G637" s="562"/>
    </row>
    <row r="638" spans="1:10">
      <c r="A638" s="1007"/>
      <c r="B638" s="1005" t="s">
        <v>1446</v>
      </c>
      <c r="C638" s="1005" t="s">
        <v>2308</v>
      </c>
      <c r="D638" s="1008" t="s">
        <v>2765</v>
      </c>
      <c r="E638" s="1005">
        <f>H2</f>
        <v>17</v>
      </c>
      <c r="F638" s="1005"/>
      <c r="G638" s="562"/>
    </row>
    <row r="639" spans="1:10">
      <c r="A639" s="1007" t="s">
        <v>176</v>
      </c>
      <c r="B639" s="1005">
        <f>IF(E638=0,0,H42)</f>
        <v>6</v>
      </c>
      <c r="C639" s="1005">
        <f>IF(E638=0,0,I42)</f>
        <v>12</v>
      </c>
      <c r="D639" s="1009">
        <f>IF(D647=0,0,B639/C639)</f>
        <v>0.5</v>
      </c>
      <c r="E639" s="1005"/>
      <c r="F639" s="1005"/>
      <c r="G639" s="562"/>
    </row>
    <row r="640" spans="1:10">
      <c r="A640" s="1007" t="s">
        <v>178</v>
      </c>
      <c r="B640" s="1005">
        <f>IF(E638=0,0,H97)</f>
        <v>5</v>
      </c>
      <c r="C640" s="1005">
        <f>IF(E638=0,0,I97)</f>
        <v>10</v>
      </c>
      <c r="D640" s="1009">
        <f>IF(D647=0,0,B640/C640)</f>
        <v>0.5</v>
      </c>
      <c r="E640" s="1005"/>
      <c r="F640" s="1005"/>
      <c r="G640" s="562"/>
    </row>
    <row r="641" spans="1:7">
      <c r="A641" s="1007" t="s">
        <v>180</v>
      </c>
      <c r="B641" s="1005">
        <f>IF(E638=0,0,H143)</f>
        <v>27</v>
      </c>
      <c r="C641" s="1005">
        <f>IF(E638=0,0,I143)</f>
        <v>54</v>
      </c>
      <c r="D641" s="1009">
        <f>IF(D647=0,0,B641/C641)</f>
        <v>0.5</v>
      </c>
      <c r="E641" s="1005"/>
      <c r="F641" s="1005"/>
      <c r="G641" s="562"/>
    </row>
    <row r="642" spans="1:7">
      <c r="A642" s="1007" t="s">
        <v>182</v>
      </c>
      <c r="B642" s="1010">
        <f>IF(E638=0,0,H214)</f>
        <v>28</v>
      </c>
      <c r="C642" s="1010">
        <f>IF(E638=0,0,I214)</f>
        <v>56</v>
      </c>
      <c r="D642" s="1009">
        <f>IF(D647=0,0,B642/C642)</f>
        <v>0.5</v>
      </c>
      <c r="E642" s="1005"/>
      <c r="F642" s="1005"/>
      <c r="G642" s="562"/>
    </row>
    <row r="643" spans="1:7">
      <c r="A643" s="1007" t="s">
        <v>184</v>
      </c>
      <c r="B643" s="1010">
        <f>IF(E638=0,0,H310)</f>
        <v>6</v>
      </c>
      <c r="C643" s="1010">
        <f>IF(E638=0,0,I310)</f>
        <v>12</v>
      </c>
      <c r="D643" s="1009">
        <f>IF(D647=0,0,B643/C643)</f>
        <v>0.5</v>
      </c>
      <c r="E643" s="1005"/>
      <c r="F643" s="1005"/>
      <c r="G643" s="562"/>
    </row>
    <row r="644" spans="1:7">
      <c r="A644" s="1007" t="s">
        <v>186</v>
      </c>
      <c r="B644" s="1010">
        <f>IF(E638=0,0,H467)</f>
        <v>20</v>
      </c>
      <c r="C644" s="1010">
        <f>IF(E638=0,0,I467)</f>
        <v>40</v>
      </c>
      <c r="D644" s="1009">
        <f>IF(D647=0,0,B644/C644)</f>
        <v>0.5</v>
      </c>
      <c r="E644" s="1005"/>
      <c r="F644" s="1005"/>
      <c r="G644" s="562"/>
    </row>
    <row r="645" spans="1:7">
      <c r="A645" s="1007" t="s">
        <v>187</v>
      </c>
      <c r="B645" s="1010">
        <f>IF(E638=0,0,H521)</f>
        <v>12</v>
      </c>
      <c r="C645" s="1010">
        <f>IF(E638=0,0,I521)</f>
        <v>24</v>
      </c>
      <c r="D645" s="1009">
        <f>IF(D647=0,0,B645/C645)</f>
        <v>0.5</v>
      </c>
      <c r="E645" s="1005"/>
      <c r="F645" s="1005"/>
      <c r="G645" s="562"/>
    </row>
    <row r="646" spans="1:7">
      <c r="A646" s="1007" t="s">
        <v>189</v>
      </c>
      <c r="B646" s="1010">
        <f>IF(E638=0,0,H612)</f>
        <v>14</v>
      </c>
      <c r="C646" s="1010">
        <f>IF(E638=0,0,I612)</f>
        <v>28</v>
      </c>
      <c r="D646" s="1009">
        <f>IF(D647=0,0,B646/C646)</f>
        <v>0.5</v>
      </c>
      <c r="E646" s="1005"/>
      <c r="F646" s="1005"/>
      <c r="G646" s="562"/>
    </row>
    <row r="647" spans="1:7">
      <c r="A647" s="1007" t="s">
        <v>1449</v>
      </c>
      <c r="B647" s="1005">
        <f>IF(E638=0,0,SUM(B639:B646))</f>
        <v>118</v>
      </c>
      <c r="C647" s="1005">
        <f>IF(E638=0,0,SUM(C639:C646))</f>
        <v>236</v>
      </c>
      <c r="D647" s="1009">
        <f>IF(E638=0,0,B647/C647)</f>
        <v>0.5</v>
      </c>
      <c r="E647" s="1005"/>
      <c r="F647" s="1005"/>
      <c r="G647" s="562"/>
    </row>
    <row r="648" spans="1:7">
      <c r="A648" s="1007"/>
      <c r="B648" s="1005"/>
      <c r="C648" s="1005"/>
      <c r="D648" s="1008"/>
      <c r="E648" s="1005"/>
      <c r="F648" s="1005"/>
      <c r="G648" s="562"/>
    </row>
    <row r="649" spans="1:7">
      <c r="A649" s="1007">
        <v>0</v>
      </c>
      <c r="B649" s="1005"/>
      <c r="C649" s="1005"/>
      <c r="D649" s="1008"/>
      <c r="E649" s="1005"/>
      <c r="F649" s="1005"/>
      <c r="G649" s="562"/>
    </row>
    <row r="650" spans="1:7">
      <c r="A650" s="1007">
        <v>1</v>
      </c>
      <c r="B650" s="1005"/>
      <c r="C650" s="1005"/>
      <c r="D650" s="1008"/>
      <c r="E650" s="1005"/>
      <c r="F650" s="1005"/>
      <c r="G650" s="562"/>
    </row>
    <row r="651" spans="1:7">
      <c r="A651" s="1007">
        <v>2</v>
      </c>
      <c r="B651" s="1005"/>
      <c r="C651" s="1005"/>
      <c r="D651" s="1008"/>
      <c r="E651" s="1005"/>
      <c r="F651" s="1005"/>
      <c r="G651" s="562"/>
    </row>
    <row r="652" spans="1:7">
      <c r="A652" s="1007"/>
      <c r="B652" s="1005"/>
      <c r="C652" s="1005"/>
      <c r="D652" s="1008"/>
      <c r="E652" s="1005"/>
      <c r="F652" s="1005"/>
      <c r="G652" s="562"/>
    </row>
    <row r="653" spans="1:7">
      <c r="A653" s="1007"/>
      <c r="B653" s="1005"/>
      <c r="C653" s="1005"/>
      <c r="D653" s="1008"/>
      <c r="E653" s="1005"/>
      <c r="F653" s="1005"/>
      <c r="G653" s="562"/>
    </row>
    <row r="654" spans="1:7">
      <c r="A654" s="1007"/>
      <c r="B654" s="1005"/>
      <c r="C654" s="1005"/>
      <c r="D654" s="1008"/>
      <c r="E654" s="1005"/>
      <c r="F654" s="1005"/>
      <c r="G654" s="562"/>
    </row>
    <row r="655" spans="1:7">
      <c r="A655" s="1007"/>
      <c r="B655" s="1005"/>
      <c r="C655" s="1005"/>
      <c r="D655" s="1008"/>
      <c r="E655" s="1005"/>
      <c r="F655" s="1005"/>
      <c r="G655" s="562"/>
    </row>
    <row r="656" spans="1:7">
      <c r="B656" s="22"/>
      <c r="C656" s="22"/>
      <c r="D656" s="494"/>
      <c r="E656" s="22"/>
      <c r="F656" s="22"/>
      <c r="G656" s="176"/>
    </row>
    <row r="657" spans="1:7">
      <c r="B657" s="22"/>
      <c r="C657" s="22"/>
      <c r="D657" s="494"/>
      <c r="E657" s="22"/>
      <c r="F657" s="22"/>
      <c r="G657" s="176"/>
    </row>
    <row r="658" spans="1:7">
      <c r="B658" s="22"/>
      <c r="C658" s="22"/>
      <c r="D658" s="494"/>
      <c r="E658" s="22"/>
      <c r="F658" s="22"/>
      <c r="G658" s="176"/>
    </row>
    <row r="659" spans="1:7">
      <c r="A659" s="269"/>
      <c r="B659" s="81"/>
      <c r="C659" s="81"/>
      <c r="D659" s="486"/>
      <c r="E659" s="81"/>
      <c r="F659" s="81"/>
      <c r="G659" s="176"/>
    </row>
    <row r="660" spans="1:7">
      <c r="A660" s="269"/>
      <c r="B660" s="81"/>
      <c r="C660" s="81"/>
      <c r="D660" s="486"/>
      <c r="E660" s="81"/>
      <c r="F660" s="81"/>
      <c r="G660" s="176"/>
    </row>
    <row r="661" spans="1:7">
      <c r="A661" s="269"/>
      <c r="B661" s="81"/>
      <c r="C661" s="81"/>
      <c r="D661" s="486"/>
      <c r="E661" s="81"/>
      <c r="F661" s="81"/>
      <c r="G661" s="176"/>
    </row>
    <row r="662" spans="1:7">
      <c r="A662" s="269"/>
      <c r="B662" s="81"/>
      <c r="C662" s="81"/>
      <c r="D662" s="486"/>
      <c r="E662" s="81"/>
      <c r="F662" s="81"/>
      <c r="G662" s="176"/>
    </row>
    <row r="663" spans="1:7">
      <c r="A663" s="269"/>
      <c r="B663" s="81"/>
      <c r="C663" s="81"/>
      <c r="D663" s="486"/>
      <c r="E663" s="81"/>
      <c r="F663" s="81"/>
      <c r="G663" s="176"/>
    </row>
    <row r="664" spans="1:7">
      <c r="A664" s="269"/>
      <c r="B664" s="81"/>
      <c r="C664" s="81"/>
      <c r="D664" s="486"/>
      <c r="E664" s="81"/>
      <c r="F664" s="81"/>
      <c r="G664" s="176"/>
    </row>
    <row r="665" spans="1:7">
      <c r="A665" s="269"/>
      <c r="B665" s="81"/>
      <c r="C665" s="81"/>
      <c r="D665" s="486"/>
      <c r="E665" s="81"/>
      <c r="F665" s="81"/>
      <c r="G665" s="176"/>
    </row>
    <row r="666" spans="1:7">
      <c r="A666" s="269"/>
      <c r="B666" s="81"/>
      <c r="C666" s="81"/>
      <c r="D666" s="486"/>
      <c r="E666" s="81"/>
      <c r="F666" s="81"/>
      <c r="G666" s="176"/>
    </row>
    <row r="667" spans="1:7">
      <c r="A667" s="269"/>
      <c r="B667" s="81"/>
      <c r="C667" s="81"/>
      <c r="D667" s="486"/>
      <c r="E667" s="81"/>
      <c r="F667" s="81"/>
      <c r="G667" s="176"/>
    </row>
    <row r="668" spans="1:7">
      <c r="A668" s="269"/>
      <c r="B668" s="81"/>
      <c r="C668" s="81"/>
      <c r="D668" s="486"/>
      <c r="E668" s="81"/>
      <c r="F668" s="81"/>
      <c r="G668" s="176"/>
    </row>
    <row r="669" spans="1:7">
      <c r="A669" s="269"/>
      <c r="B669" s="81"/>
      <c r="C669" s="81"/>
      <c r="D669" s="486"/>
      <c r="E669" s="81"/>
      <c r="F669" s="81"/>
      <c r="G669" s="176"/>
    </row>
    <row r="670" spans="1:7">
      <c r="A670" s="269"/>
      <c r="B670" s="81"/>
      <c r="C670" s="81"/>
      <c r="D670" s="486"/>
      <c r="E670" s="81"/>
      <c r="F670" s="81"/>
      <c r="G670" s="176"/>
    </row>
    <row r="671" spans="1:7">
      <c r="A671" s="269"/>
      <c r="B671" s="81"/>
      <c r="C671" s="81"/>
      <c r="D671" s="486"/>
      <c r="E671" s="81"/>
      <c r="F671" s="81"/>
      <c r="G671" s="176"/>
    </row>
    <row r="672" spans="1:7">
      <c r="A672" s="269"/>
      <c r="B672" s="81"/>
      <c r="C672" s="81"/>
      <c r="D672" s="486"/>
      <c r="E672" s="81"/>
      <c r="F672" s="81"/>
      <c r="G672" s="176"/>
    </row>
    <row r="673" spans="1:7">
      <c r="A673" s="269"/>
      <c r="B673" s="81"/>
      <c r="C673" s="81"/>
      <c r="D673" s="486"/>
      <c r="E673" s="81"/>
      <c r="F673" s="81"/>
      <c r="G673" s="176"/>
    </row>
    <row r="674" spans="1:7">
      <c r="A674" s="269"/>
      <c r="B674" s="81"/>
      <c r="C674" s="81"/>
      <c r="D674" s="486"/>
      <c r="E674" s="81"/>
      <c r="F674" s="81"/>
      <c r="G674" s="176"/>
    </row>
    <row r="675" spans="1:7">
      <c r="A675" s="269"/>
      <c r="B675" s="81"/>
      <c r="C675" s="81"/>
      <c r="D675" s="486"/>
      <c r="E675" s="81"/>
      <c r="F675" s="81"/>
      <c r="G675" s="176"/>
    </row>
    <row r="676" spans="1:7">
      <c r="A676" s="269"/>
      <c r="B676" s="81"/>
      <c r="C676" s="81"/>
      <c r="D676" s="486"/>
      <c r="E676" s="81"/>
      <c r="F676" s="81"/>
      <c r="G676" s="176"/>
    </row>
    <row r="677" spans="1:7">
      <c r="A677" s="269"/>
      <c r="B677" s="81"/>
      <c r="C677" s="81"/>
      <c r="D677" s="486"/>
      <c r="E677" s="81"/>
      <c r="F677" s="81"/>
      <c r="G677" s="176"/>
    </row>
    <row r="678" spans="1:7">
      <c r="A678" s="269"/>
      <c r="B678" s="81"/>
      <c r="C678" s="81"/>
      <c r="D678" s="486"/>
      <c r="E678" s="81"/>
      <c r="F678" s="81"/>
      <c r="G678" s="176"/>
    </row>
    <row r="679" spans="1:7">
      <c r="A679" s="269"/>
      <c r="B679" s="81"/>
      <c r="C679" s="81"/>
      <c r="D679" s="486"/>
      <c r="E679" s="81"/>
      <c r="F679" s="81"/>
      <c r="G679" s="176"/>
    </row>
    <row r="680" spans="1:7">
      <c r="A680" s="269"/>
      <c r="B680" s="81"/>
      <c r="C680" s="81"/>
      <c r="D680" s="486"/>
      <c r="E680" s="81"/>
      <c r="F680" s="81"/>
      <c r="G680" s="176"/>
    </row>
    <row r="681" spans="1:7">
      <c r="A681" s="269"/>
      <c r="B681" s="81"/>
      <c r="C681" s="81"/>
      <c r="D681" s="486"/>
      <c r="E681" s="81"/>
      <c r="F681" s="81"/>
      <c r="G681" s="176"/>
    </row>
    <row r="682" spans="1:7">
      <c r="A682" s="269"/>
      <c r="B682" s="81"/>
      <c r="C682" s="81"/>
      <c r="D682" s="486"/>
      <c r="E682" s="81"/>
      <c r="F682" s="81"/>
      <c r="G682" s="176"/>
    </row>
    <row r="683" spans="1:7">
      <c r="A683" s="269"/>
      <c r="B683" s="81"/>
      <c r="C683" s="81"/>
      <c r="D683" s="486"/>
      <c r="E683" s="81"/>
      <c r="F683" s="81"/>
      <c r="G683" s="176"/>
    </row>
    <row r="684" spans="1:7">
      <c r="A684" s="269"/>
      <c r="B684" s="81"/>
      <c r="C684" s="81"/>
      <c r="D684" s="486"/>
      <c r="E684" s="81"/>
      <c r="F684" s="81"/>
      <c r="G684" s="176"/>
    </row>
    <row r="685" spans="1:7">
      <c r="A685" s="269"/>
      <c r="B685" s="81"/>
      <c r="C685" s="81"/>
      <c r="D685" s="486"/>
      <c r="E685" s="81"/>
      <c r="F685" s="81"/>
      <c r="G685" s="176"/>
    </row>
    <row r="686" spans="1:7">
      <c r="A686" s="269"/>
      <c r="B686" s="81"/>
      <c r="C686" s="81"/>
      <c r="D686" s="486"/>
      <c r="E686" s="81"/>
      <c r="F686" s="81"/>
      <c r="G686" s="176"/>
    </row>
    <row r="687" spans="1:7">
      <c r="A687" s="269"/>
      <c r="B687" s="81"/>
      <c r="C687" s="81"/>
      <c r="D687" s="486"/>
      <c r="E687" s="81"/>
      <c r="F687" s="81"/>
      <c r="G687" s="176"/>
    </row>
    <row r="688" spans="1:7">
      <c r="A688" s="269"/>
      <c r="B688" s="81"/>
      <c r="C688" s="81"/>
      <c r="D688" s="486"/>
      <c r="E688" s="81"/>
      <c r="F688" s="81"/>
      <c r="G688" s="176"/>
    </row>
    <row r="689" spans="1:7">
      <c r="A689" s="269"/>
      <c r="B689" s="81"/>
      <c r="C689" s="81"/>
      <c r="D689" s="486"/>
      <c r="E689" s="81"/>
      <c r="F689" s="81"/>
      <c r="G689" s="176"/>
    </row>
    <row r="690" spans="1:7">
      <c r="A690" s="269"/>
      <c r="B690" s="81"/>
      <c r="C690" s="81"/>
      <c r="D690" s="486"/>
      <c r="E690" s="81"/>
      <c r="F690" s="81"/>
      <c r="G690" s="176"/>
    </row>
    <row r="691" spans="1:7">
      <c r="A691" s="269"/>
      <c r="B691" s="81"/>
      <c r="C691" s="81"/>
      <c r="D691" s="486"/>
      <c r="E691" s="81"/>
      <c r="F691" s="81"/>
      <c r="G691" s="176"/>
    </row>
    <row r="692" spans="1:7">
      <c r="A692" s="269"/>
      <c r="B692" s="81"/>
      <c r="C692" s="81"/>
      <c r="D692" s="486"/>
      <c r="E692" s="81"/>
      <c r="F692" s="81"/>
      <c r="G692" s="176"/>
    </row>
    <row r="693" spans="1:7">
      <c r="A693" s="269"/>
      <c r="B693" s="81"/>
      <c r="C693" s="81"/>
      <c r="D693" s="486"/>
      <c r="E693" s="81"/>
      <c r="F693" s="81"/>
      <c r="G693" s="176"/>
    </row>
    <row r="694" spans="1:7">
      <c r="A694" s="269"/>
      <c r="B694" s="81"/>
      <c r="C694" s="81"/>
      <c r="D694" s="486"/>
      <c r="E694" s="81"/>
      <c r="F694" s="81"/>
      <c r="G694" s="176"/>
    </row>
    <row r="695" spans="1:7">
      <c r="A695" s="269"/>
      <c r="B695" s="81"/>
      <c r="C695" s="81"/>
      <c r="D695" s="486"/>
      <c r="E695" s="81"/>
      <c r="F695" s="81"/>
      <c r="G695" s="176"/>
    </row>
    <row r="696" spans="1:7">
      <c r="A696" s="269"/>
      <c r="B696" s="81"/>
      <c r="C696" s="81"/>
      <c r="D696" s="486"/>
      <c r="E696" s="81"/>
      <c r="F696" s="81"/>
      <c r="G696" s="176"/>
    </row>
    <row r="697" spans="1:7">
      <c r="A697" s="269"/>
      <c r="B697" s="81"/>
      <c r="C697" s="81"/>
      <c r="D697" s="486"/>
      <c r="E697" s="81"/>
      <c r="F697" s="81"/>
      <c r="G697" s="176"/>
    </row>
    <row r="698" spans="1:7">
      <c r="A698" s="269"/>
      <c r="B698" s="81"/>
      <c r="C698" s="81"/>
      <c r="D698" s="486"/>
      <c r="E698" s="81"/>
      <c r="F698" s="81"/>
      <c r="G698" s="176"/>
    </row>
    <row r="699" spans="1:7">
      <c r="A699" s="269"/>
      <c r="B699" s="81"/>
      <c r="C699" s="81"/>
      <c r="D699" s="486"/>
      <c r="E699" s="81"/>
      <c r="F699" s="81"/>
      <c r="G699" s="176"/>
    </row>
    <row r="700" spans="1:7">
      <c r="A700" s="269"/>
      <c r="B700" s="81"/>
      <c r="C700" s="81"/>
      <c r="D700" s="486"/>
      <c r="E700" s="81"/>
      <c r="F700" s="81"/>
      <c r="G700" s="176"/>
    </row>
    <row r="701" spans="1:7">
      <c r="A701" s="269"/>
      <c r="B701" s="81"/>
      <c r="C701" s="81"/>
      <c r="D701" s="486"/>
      <c r="E701" s="81"/>
      <c r="F701" s="81"/>
      <c r="G701" s="176"/>
    </row>
    <row r="702" spans="1:7">
      <c r="A702" s="269"/>
      <c r="B702" s="81"/>
      <c r="C702" s="81"/>
      <c r="D702" s="486"/>
      <c r="E702" s="81"/>
      <c r="F702" s="81"/>
      <c r="G702" s="176"/>
    </row>
    <row r="703" spans="1:7">
      <c r="A703" s="269"/>
      <c r="B703" s="81"/>
      <c r="C703" s="81"/>
      <c r="D703" s="486"/>
      <c r="E703" s="81"/>
      <c r="F703" s="81"/>
      <c r="G703" s="176"/>
    </row>
    <row r="704" spans="1:7">
      <c r="A704" s="269"/>
      <c r="B704" s="81"/>
      <c r="C704" s="81"/>
      <c r="D704" s="486"/>
      <c r="E704" s="81"/>
      <c r="F704" s="81"/>
      <c r="G704" s="176"/>
    </row>
    <row r="705" spans="1:7">
      <c r="A705" s="269"/>
      <c r="B705" s="81"/>
      <c r="C705" s="81"/>
      <c r="D705" s="486"/>
      <c r="E705" s="81"/>
      <c r="F705" s="81"/>
      <c r="G705" s="176"/>
    </row>
    <row r="706" spans="1:7">
      <c r="A706" s="269"/>
      <c r="B706" s="81"/>
      <c r="C706" s="81"/>
      <c r="D706" s="486"/>
      <c r="E706" s="81"/>
      <c r="F706" s="81"/>
      <c r="G706" s="176"/>
    </row>
    <row r="707" spans="1:7">
      <c r="A707" s="269"/>
      <c r="B707" s="81"/>
      <c r="C707" s="81"/>
      <c r="D707" s="486"/>
      <c r="E707" s="81"/>
      <c r="F707" s="81"/>
      <c r="G707" s="176"/>
    </row>
    <row r="708" spans="1:7">
      <c r="A708" s="269"/>
      <c r="B708" s="81"/>
      <c r="C708" s="81"/>
      <c r="D708" s="486"/>
      <c r="E708" s="81"/>
      <c r="F708" s="81"/>
      <c r="G708" s="176"/>
    </row>
    <row r="709" spans="1:7">
      <c r="A709" s="269"/>
      <c r="B709" s="81"/>
      <c r="C709" s="81"/>
      <c r="D709" s="486"/>
      <c r="E709" s="81"/>
      <c r="F709" s="81"/>
      <c r="G709" s="176"/>
    </row>
    <row r="710" spans="1:7">
      <c r="A710" s="269"/>
      <c r="B710" s="81"/>
      <c r="C710" s="81"/>
      <c r="D710" s="486"/>
      <c r="E710" s="81"/>
      <c r="F710" s="81"/>
      <c r="G710" s="176"/>
    </row>
    <row r="711" spans="1:7">
      <c r="A711" s="269"/>
      <c r="B711" s="81"/>
      <c r="C711" s="81"/>
      <c r="D711" s="486"/>
      <c r="E711" s="81"/>
      <c r="F711" s="81"/>
      <c r="G711" s="176"/>
    </row>
    <row r="712" spans="1:7">
      <c r="A712" s="269"/>
      <c r="B712" s="81"/>
      <c r="C712" s="81"/>
      <c r="D712" s="486"/>
      <c r="E712" s="81"/>
      <c r="F712" s="81"/>
      <c r="G712" s="176"/>
    </row>
    <row r="713" spans="1:7">
      <c r="A713" s="269"/>
      <c r="B713" s="81"/>
      <c r="C713" s="81"/>
      <c r="D713" s="486"/>
      <c r="E713" s="81"/>
      <c r="F713" s="81"/>
      <c r="G713" s="176"/>
    </row>
    <row r="714" spans="1:7">
      <c r="A714" s="269"/>
      <c r="B714" s="81"/>
      <c r="C714" s="81"/>
      <c r="D714" s="486"/>
      <c r="E714" s="81"/>
      <c r="F714" s="81"/>
      <c r="G714" s="176"/>
    </row>
    <row r="715" spans="1:7">
      <c r="A715" s="269"/>
      <c r="B715" s="81"/>
      <c r="C715" s="81"/>
      <c r="D715" s="486"/>
      <c r="E715" s="81"/>
      <c r="F715" s="81"/>
      <c r="G715" s="176"/>
    </row>
    <row r="716" spans="1:7">
      <c r="A716" s="269"/>
      <c r="B716" s="81"/>
      <c r="C716" s="81"/>
      <c r="D716" s="486"/>
      <c r="E716" s="81"/>
      <c r="F716" s="81"/>
      <c r="G716" s="176"/>
    </row>
    <row r="717" spans="1:7">
      <c r="A717" s="269"/>
      <c r="B717" s="81"/>
      <c r="C717" s="81"/>
      <c r="D717" s="486"/>
      <c r="E717" s="81"/>
      <c r="F717" s="81"/>
      <c r="G717" s="176"/>
    </row>
    <row r="718" spans="1:7">
      <c r="A718" s="269"/>
      <c r="B718" s="81"/>
      <c r="C718" s="81"/>
      <c r="D718" s="486"/>
      <c r="E718" s="81"/>
      <c r="F718" s="81"/>
      <c r="G718" s="176"/>
    </row>
    <row r="719" spans="1:7">
      <c r="A719" s="269"/>
      <c r="B719" s="81"/>
      <c r="C719" s="81"/>
      <c r="D719" s="486"/>
      <c r="E719" s="81"/>
      <c r="F719" s="81"/>
      <c r="G719" s="176"/>
    </row>
    <row r="720" spans="1:7">
      <c r="A720" s="269"/>
      <c r="B720" s="81"/>
      <c r="C720" s="81"/>
      <c r="D720" s="486"/>
      <c r="E720" s="81"/>
      <c r="F720" s="81"/>
      <c r="G720" s="176"/>
    </row>
    <row r="721" spans="1:7">
      <c r="A721" s="269"/>
      <c r="B721" s="81"/>
      <c r="C721" s="81"/>
      <c r="D721" s="486"/>
      <c r="E721" s="81"/>
      <c r="F721" s="81"/>
      <c r="G721" s="176"/>
    </row>
    <row r="722" spans="1:7">
      <c r="A722" s="269"/>
      <c r="B722" s="81"/>
      <c r="C722" s="81"/>
      <c r="D722" s="486"/>
      <c r="E722" s="81"/>
      <c r="F722" s="81"/>
      <c r="G722" s="176"/>
    </row>
    <row r="723" spans="1:7">
      <c r="A723" s="269"/>
      <c r="B723" s="81"/>
      <c r="C723" s="81"/>
      <c r="D723" s="486"/>
      <c r="E723" s="81"/>
      <c r="F723" s="81"/>
      <c r="G723" s="176"/>
    </row>
    <row r="724" spans="1:7">
      <c r="A724" s="269"/>
      <c r="B724" s="81"/>
      <c r="C724" s="81"/>
      <c r="D724" s="486"/>
      <c r="E724" s="81"/>
      <c r="F724" s="81"/>
      <c r="G724" s="176"/>
    </row>
    <row r="725" spans="1:7">
      <c r="A725" s="269"/>
      <c r="B725" s="81"/>
      <c r="C725" s="81"/>
      <c r="D725" s="486"/>
      <c r="E725" s="81"/>
      <c r="F725" s="81"/>
      <c r="G725" s="176"/>
    </row>
    <row r="726" spans="1:7">
      <c r="A726" s="269"/>
      <c r="B726" s="81"/>
      <c r="C726" s="81"/>
      <c r="D726" s="486"/>
      <c r="E726" s="81"/>
      <c r="F726" s="81"/>
      <c r="G726" s="176"/>
    </row>
    <row r="727" spans="1:7">
      <c r="A727" s="269"/>
      <c r="B727" s="81"/>
      <c r="C727" s="81"/>
      <c r="D727" s="486"/>
      <c r="E727" s="81"/>
      <c r="F727" s="81"/>
      <c r="G727" s="176"/>
    </row>
    <row r="728" spans="1:7">
      <c r="A728" s="269"/>
      <c r="B728" s="81"/>
      <c r="C728" s="81"/>
      <c r="D728" s="486"/>
      <c r="E728" s="81"/>
      <c r="F728" s="81"/>
      <c r="G728" s="176"/>
    </row>
    <row r="729" spans="1:7">
      <c r="A729" s="269"/>
      <c r="B729" s="81"/>
      <c r="C729" s="81"/>
      <c r="D729" s="486"/>
      <c r="E729" s="81"/>
      <c r="F729" s="81"/>
      <c r="G729" s="176"/>
    </row>
    <row r="730" spans="1:7">
      <c r="A730" s="269"/>
      <c r="B730" s="81"/>
      <c r="C730" s="81"/>
      <c r="D730" s="486"/>
      <c r="E730" s="81"/>
      <c r="F730" s="81"/>
      <c r="G730" s="176"/>
    </row>
    <row r="731" spans="1:7">
      <c r="A731" s="269"/>
      <c r="B731" s="81"/>
      <c r="C731" s="81"/>
      <c r="D731" s="486"/>
      <c r="E731" s="81"/>
      <c r="F731" s="81"/>
      <c r="G731" s="176"/>
    </row>
    <row r="732" spans="1:7">
      <c r="A732" s="269"/>
      <c r="B732" s="81"/>
      <c r="C732" s="81"/>
      <c r="D732" s="486"/>
      <c r="E732" s="81"/>
      <c r="F732" s="81"/>
      <c r="G732" s="176"/>
    </row>
    <row r="733" spans="1:7">
      <c r="A733" s="269"/>
      <c r="B733" s="81"/>
      <c r="C733" s="81"/>
      <c r="D733" s="486"/>
      <c r="E733" s="81"/>
      <c r="F733" s="81"/>
      <c r="G733" s="176"/>
    </row>
    <row r="734" spans="1:7">
      <c r="A734" s="269"/>
      <c r="B734" s="81"/>
      <c r="C734" s="81"/>
      <c r="D734" s="486"/>
      <c r="E734" s="81"/>
      <c r="F734" s="81"/>
      <c r="G734" s="176"/>
    </row>
    <row r="735" spans="1:7">
      <c r="A735" s="269"/>
      <c r="B735" s="81"/>
      <c r="C735" s="81"/>
      <c r="D735" s="486"/>
      <c r="E735" s="81"/>
      <c r="F735" s="81"/>
      <c r="G735" s="176"/>
    </row>
    <row r="736" spans="1:7">
      <c r="A736" s="269"/>
      <c r="B736" s="81"/>
      <c r="C736" s="81"/>
      <c r="D736" s="486"/>
      <c r="E736" s="81"/>
      <c r="F736" s="81"/>
      <c r="G736" s="176"/>
    </row>
    <row r="737" spans="1:7">
      <c r="A737" s="269"/>
      <c r="B737" s="81"/>
      <c r="C737" s="81"/>
      <c r="D737" s="486"/>
      <c r="E737" s="81"/>
      <c r="F737" s="81"/>
      <c r="G737" s="176"/>
    </row>
    <row r="738" spans="1:7">
      <c r="A738" s="269"/>
      <c r="B738" s="81"/>
      <c r="C738" s="81"/>
      <c r="D738" s="486"/>
      <c r="E738" s="81"/>
      <c r="F738" s="81"/>
      <c r="G738" s="176"/>
    </row>
    <row r="739" spans="1:7">
      <c r="A739" s="269"/>
      <c r="B739" s="81"/>
      <c r="C739" s="81"/>
      <c r="D739" s="486"/>
      <c r="E739" s="81"/>
      <c r="F739" s="81"/>
      <c r="G739" s="176"/>
    </row>
    <row r="740" spans="1:7">
      <c r="A740" s="269"/>
      <c r="B740" s="81"/>
      <c r="C740" s="81"/>
      <c r="D740" s="486"/>
      <c r="E740" s="81"/>
      <c r="F740" s="81"/>
      <c r="G740" s="176"/>
    </row>
    <row r="741" spans="1:7">
      <c r="A741" s="269"/>
      <c r="B741" s="81"/>
      <c r="C741" s="81"/>
      <c r="D741" s="486"/>
      <c r="E741" s="81"/>
      <c r="F741" s="81"/>
      <c r="G741" s="176"/>
    </row>
    <row r="742" spans="1:7">
      <c r="A742" s="269"/>
      <c r="B742" s="81"/>
      <c r="C742" s="81"/>
      <c r="D742" s="486"/>
      <c r="E742" s="81"/>
      <c r="F742" s="81"/>
      <c r="G742" s="176"/>
    </row>
    <row r="743" spans="1:7">
      <c r="A743" s="269"/>
      <c r="B743" s="81"/>
      <c r="C743" s="81"/>
      <c r="D743" s="486"/>
      <c r="E743" s="81"/>
      <c r="F743" s="81"/>
      <c r="G743" s="176"/>
    </row>
    <row r="744" spans="1:7">
      <c r="A744" s="269"/>
      <c r="B744" s="81"/>
      <c r="C744" s="81"/>
      <c r="D744" s="486"/>
      <c r="E744" s="81"/>
      <c r="F744" s="81"/>
      <c r="G744" s="176"/>
    </row>
    <row r="745" spans="1:7">
      <c r="A745" s="269"/>
      <c r="B745" s="81"/>
      <c r="C745" s="81"/>
      <c r="D745" s="486"/>
      <c r="E745" s="81"/>
      <c r="F745" s="81"/>
      <c r="G745" s="176"/>
    </row>
    <row r="746" spans="1:7">
      <c r="A746" s="269"/>
      <c r="B746" s="81"/>
      <c r="C746" s="81"/>
      <c r="D746" s="486"/>
      <c r="E746" s="81"/>
      <c r="F746" s="81"/>
      <c r="G746" s="176"/>
    </row>
    <row r="747" spans="1:7">
      <c r="A747" s="269"/>
      <c r="B747" s="81"/>
      <c r="C747" s="81"/>
      <c r="D747" s="486"/>
      <c r="E747" s="81"/>
      <c r="F747" s="81"/>
      <c r="G747" s="176"/>
    </row>
    <row r="748" spans="1:7">
      <c r="A748" s="269"/>
      <c r="B748" s="81"/>
      <c r="C748" s="81"/>
      <c r="D748" s="486"/>
      <c r="E748" s="81"/>
      <c r="F748" s="81"/>
      <c r="G748" s="176"/>
    </row>
    <row r="749" spans="1:7">
      <c r="A749" s="269"/>
      <c r="B749" s="81"/>
      <c r="C749" s="81"/>
      <c r="D749" s="486"/>
      <c r="E749" s="81"/>
      <c r="F749" s="81"/>
      <c r="G749" s="176"/>
    </row>
    <row r="750" spans="1:7">
      <c r="A750" s="269"/>
      <c r="B750" s="81"/>
      <c r="C750" s="81"/>
      <c r="D750" s="486"/>
      <c r="E750" s="81"/>
      <c r="F750" s="81"/>
      <c r="G750" s="176"/>
    </row>
    <row r="751" spans="1:7">
      <c r="A751" s="269"/>
      <c r="B751" s="81"/>
      <c r="C751" s="81"/>
      <c r="D751" s="486"/>
      <c r="E751" s="81"/>
      <c r="F751" s="81"/>
      <c r="G751" s="176"/>
    </row>
    <row r="752" spans="1:7">
      <c r="A752" s="269"/>
      <c r="B752" s="81"/>
      <c r="C752" s="81"/>
      <c r="D752" s="486"/>
      <c r="E752" s="81"/>
      <c r="F752" s="81"/>
      <c r="G752" s="176"/>
    </row>
    <row r="753" spans="1:7">
      <c r="A753" s="269"/>
      <c r="B753" s="81"/>
      <c r="C753" s="81"/>
      <c r="D753" s="486"/>
      <c r="E753" s="81"/>
      <c r="F753" s="81"/>
      <c r="G753" s="176"/>
    </row>
    <row r="754" spans="1:7">
      <c r="A754" s="269"/>
      <c r="B754" s="81"/>
      <c r="C754" s="81"/>
      <c r="D754" s="486"/>
      <c r="E754" s="81"/>
      <c r="F754" s="81"/>
      <c r="G754" s="176"/>
    </row>
    <row r="755" spans="1:7">
      <c r="A755" s="269"/>
      <c r="B755" s="81"/>
      <c r="C755" s="81"/>
      <c r="D755" s="486"/>
      <c r="E755" s="81"/>
      <c r="F755" s="81"/>
      <c r="G755" s="176"/>
    </row>
    <row r="756" spans="1:7">
      <c r="A756" s="269"/>
      <c r="B756" s="81"/>
      <c r="C756" s="81"/>
      <c r="D756" s="486"/>
      <c r="E756" s="81"/>
      <c r="F756" s="81"/>
      <c r="G756" s="176"/>
    </row>
    <row r="757" spans="1:7">
      <c r="A757" s="269"/>
      <c r="B757" s="81"/>
      <c r="C757" s="81"/>
      <c r="D757" s="486"/>
      <c r="E757" s="81"/>
      <c r="F757" s="81"/>
      <c r="G757" s="176"/>
    </row>
    <row r="758" spans="1:7">
      <c r="A758" s="269"/>
      <c r="B758" s="81"/>
      <c r="C758" s="81"/>
      <c r="D758" s="486"/>
      <c r="E758" s="81"/>
      <c r="F758" s="81"/>
      <c r="G758" s="176"/>
    </row>
    <row r="759" spans="1:7">
      <c r="A759" s="269"/>
      <c r="B759" s="81"/>
      <c r="C759" s="81"/>
      <c r="D759" s="486"/>
      <c r="E759" s="81"/>
      <c r="F759" s="81"/>
      <c r="G759" s="176"/>
    </row>
    <row r="760" spans="1:7">
      <c r="A760" s="269"/>
      <c r="B760" s="81"/>
      <c r="C760" s="81"/>
      <c r="D760" s="486"/>
      <c r="E760" s="81"/>
      <c r="F760" s="81"/>
      <c r="G760" s="176"/>
    </row>
    <row r="761" spans="1:7">
      <c r="A761" s="269"/>
      <c r="B761" s="81"/>
      <c r="C761" s="81"/>
      <c r="D761" s="486"/>
      <c r="E761" s="81"/>
      <c r="F761" s="81"/>
      <c r="G761" s="176"/>
    </row>
    <row r="762" spans="1:7">
      <c r="A762" s="269"/>
      <c r="B762" s="81"/>
      <c r="C762" s="81"/>
      <c r="D762" s="486"/>
      <c r="E762" s="81"/>
      <c r="F762" s="81"/>
      <c r="G762" s="176"/>
    </row>
    <row r="763" spans="1:7">
      <c r="A763" s="269"/>
      <c r="B763" s="81"/>
      <c r="C763" s="81"/>
      <c r="D763" s="486"/>
      <c r="E763" s="81"/>
      <c r="F763" s="81"/>
      <c r="G763" s="176"/>
    </row>
    <row r="764" spans="1:7">
      <c r="A764" s="269"/>
      <c r="B764" s="81"/>
      <c r="C764" s="81"/>
      <c r="D764" s="486"/>
      <c r="E764" s="81"/>
      <c r="F764" s="81"/>
      <c r="G764" s="176"/>
    </row>
    <row r="765" spans="1:7">
      <c r="A765" s="269"/>
      <c r="B765" s="81"/>
      <c r="C765" s="81"/>
      <c r="D765" s="486"/>
      <c r="E765" s="81"/>
      <c r="F765" s="81"/>
      <c r="G765" s="176"/>
    </row>
    <row r="766" spans="1:7">
      <c r="A766" s="269"/>
      <c r="B766" s="81"/>
      <c r="C766" s="81"/>
      <c r="D766" s="486"/>
      <c r="E766" s="81"/>
      <c r="F766" s="81"/>
      <c r="G766" s="176"/>
    </row>
    <row r="767" spans="1:7">
      <c r="A767" s="269"/>
      <c r="B767" s="81"/>
      <c r="C767" s="81"/>
      <c r="D767" s="486"/>
      <c r="E767" s="81"/>
      <c r="F767" s="81"/>
      <c r="G767" s="176"/>
    </row>
    <row r="768" spans="1:7">
      <c r="A768" s="269"/>
      <c r="B768" s="81"/>
      <c r="C768" s="81"/>
      <c r="D768" s="486"/>
      <c r="E768" s="81"/>
      <c r="F768" s="81"/>
      <c r="G768" s="176"/>
    </row>
    <row r="769" spans="1:7">
      <c r="A769" s="269"/>
      <c r="B769" s="81"/>
      <c r="C769" s="81"/>
      <c r="D769" s="486"/>
      <c r="E769" s="81"/>
      <c r="F769" s="81"/>
      <c r="G769" s="176"/>
    </row>
    <row r="770" spans="1:7">
      <c r="A770" s="269"/>
      <c r="B770" s="81"/>
      <c r="C770" s="81"/>
      <c r="D770" s="486"/>
      <c r="E770" s="81"/>
      <c r="F770" s="81"/>
      <c r="G770" s="176"/>
    </row>
    <row r="771" spans="1:7">
      <c r="A771" s="269"/>
      <c r="B771" s="81"/>
      <c r="C771" s="81"/>
      <c r="D771" s="486"/>
      <c r="E771" s="81"/>
      <c r="F771" s="81"/>
      <c r="G771" s="176"/>
    </row>
    <row r="772" spans="1:7">
      <c r="A772" s="269"/>
      <c r="B772" s="81"/>
      <c r="C772" s="81"/>
      <c r="D772" s="486"/>
      <c r="E772" s="81"/>
      <c r="F772" s="81"/>
      <c r="G772" s="176"/>
    </row>
    <row r="773" spans="1:7">
      <c r="A773" s="269"/>
      <c r="B773" s="81"/>
      <c r="C773" s="81"/>
      <c r="D773" s="486"/>
      <c r="E773" s="81"/>
      <c r="F773" s="81"/>
      <c r="G773" s="176"/>
    </row>
    <row r="774" spans="1:7">
      <c r="A774" s="269"/>
      <c r="B774" s="81"/>
      <c r="C774" s="81"/>
      <c r="D774" s="486"/>
      <c r="E774" s="81"/>
      <c r="F774" s="81"/>
      <c r="G774" s="176"/>
    </row>
    <row r="775" spans="1:7">
      <c r="A775" s="179"/>
      <c r="B775" s="29"/>
      <c r="C775" s="29"/>
      <c r="D775" s="491"/>
      <c r="F775" s="29"/>
      <c r="G775" s="126"/>
    </row>
    <row r="776" spans="1:7">
      <c r="A776" s="179"/>
      <c r="B776" s="29"/>
      <c r="C776" s="29"/>
      <c r="D776" s="491"/>
      <c r="F776" s="29"/>
      <c r="G776" s="126"/>
    </row>
    <row r="777" spans="1:7">
      <c r="A777" s="179"/>
      <c r="B777" s="29"/>
      <c r="C777" s="29"/>
      <c r="D777" s="491"/>
      <c r="F777" s="29"/>
      <c r="G777" s="126"/>
    </row>
    <row r="778" spans="1:7">
      <c r="A778" s="179"/>
      <c r="B778" s="29"/>
      <c r="C778" s="29"/>
      <c r="D778" s="491"/>
      <c r="F778" s="29"/>
      <c r="G778" s="126"/>
    </row>
    <row r="779" spans="1:7">
      <c r="A779" s="179"/>
      <c r="B779" s="29"/>
      <c r="C779" s="29"/>
      <c r="D779" s="491"/>
      <c r="F779" s="29"/>
      <c r="G779" s="126"/>
    </row>
    <row r="780" spans="1:7">
      <c r="A780" s="179"/>
      <c r="B780" s="29"/>
      <c r="C780" s="29"/>
      <c r="D780" s="491"/>
      <c r="F780" s="29"/>
      <c r="G780" s="126"/>
    </row>
    <row r="781" spans="1:7">
      <c r="A781" s="179"/>
      <c r="B781" s="29"/>
      <c r="C781" s="29"/>
      <c r="D781" s="491"/>
      <c r="F781" s="29"/>
      <c r="G781" s="126"/>
    </row>
    <row r="782" spans="1:7">
      <c r="A782" s="179"/>
      <c r="B782" s="29"/>
      <c r="C782" s="29"/>
      <c r="D782" s="491"/>
      <c r="F782" s="29"/>
      <c r="G782" s="126"/>
    </row>
    <row r="783" spans="1:7">
      <c r="A783" s="179"/>
      <c r="B783" s="29"/>
      <c r="C783" s="29"/>
      <c r="D783" s="491"/>
      <c r="F783" s="29"/>
      <c r="G783" s="126"/>
    </row>
    <row r="784" spans="1:7">
      <c r="A784" s="179"/>
      <c r="B784" s="29"/>
      <c r="C784" s="29"/>
      <c r="D784" s="491"/>
      <c r="F784" s="29"/>
      <c r="G784" s="126"/>
    </row>
  </sheetData>
  <sheetProtection algorithmName="SHA-512" hashValue="uUluNQL/ORygB2vPl1x23AvdTZkTpB3nl3EZCqu+Ep9KhQXiFG0FIxfwaYkKI1YJ8QXUfNK9Wg0Q4XaM/rdWPw==" saltValue="ZGskn5a+YBAoma7GusLJWA==" spinCount="100000" sheet="1" objects="1" scenarios="1"/>
  <protectedRanges>
    <protectedRange sqref="D586:D589" name="Range3"/>
    <protectedRange sqref="D208:D212" name="Range1"/>
    <protectedRange sqref="F208 G209:G212" name="Range2"/>
  </protectedRanges>
  <autoFilter ref="A41:G634">
    <filterColumn colId="0">
      <colorFilter dxfId="5"/>
    </filterColumn>
  </autoFilter>
  <mergeCells count="126">
    <mergeCell ref="B619:G619"/>
    <mergeCell ref="B625:G625"/>
    <mergeCell ref="B629:G629"/>
    <mergeCell ref="B582:G582"/>
    <mergeCell ref="B590:G590"/>
    <mergeCell ref="B594:G594"/>
    <mergeCell ref="B601:G601"/>
    <mergeCell ref="B612:G612"/>
    <mergeCell ref="B613:G613"/>
    <mergeCell ref="B522:G522"/>
    <mergeCell ref="B525:G525"/>
    <mergeCell ref="B530:G530"/>
    <mergeCell ref="B534:G534"/>
    <mergeCell ref="B571:G571"/>
    <mergeCell ref="B575:G575"/>
    <mergeCell ref="B476:G476"/>
    <mergeCell ref="B484:G484"/>
    <mergeCell ref="B491:G491"/>
    <mergeCell ref="B497:G497"/>
    <mergeCell ref="B511:G511"/>
    <mergeCell ref="B521:G521"/>
    <mergeCell ref="B443:G443"/>
    <mergeCell ref="B450:G450"/>
    <mergeCell ref="B455:G455"/>
    <mergeCell ref="B456:G456"/>
    <mergeCell ref="B467:G467"/>
    <mergeCell ref="B468:G468"/>
    <mergeCell ref="B401:G401"/>
    <mergeCell ref="B405:G405"/>
    <mergeCell ref="B406:G406"/>
    <mergeCell ref="B413:G413"/>
    <mergeCell ref="B425:G425"/>
    <mergeCell ref="B432:G432"/>
    <mergeCell ref="B370:G370"/>
    <mergeCell ref="G373:G374"/>
    <mergeCell ref="B377:G377"/>
    <mergeCell ref="B381:G381"/>
    <mergeCell ref="B392:G392"/>
    <mergeCell ref="B396:G396"/>
    <mergeCell ref="B330:G330"/>
    <mergeCell ref="B333:G333"/>
    <mergeCell ref="B336:G336"/>
    <mergeCell ref="B342:G342"/>
    <mergeCell ref="B362:G362"/>
    <mergeCell ref="B366:G366"/>
    <mergeCell ref="B307:G307"/>
    <mergeCell ref="B310:G310"/>
    <mergeCell ref="B311:G311"/>
    <mergeCell ref="B316:G316"/>
    <mergeCell ref="B319:G319"/>
    <mergeCell ref="B324:G324"/>
    <mergeCell ref="B258:G258"/>
    <mergeCell ref="B274:G274"/>
    <mergeCell ref="B290:G290"/>
    <mergeCell ref="B293:G293"/>
    <mergeCell ref="B296:G296"/>
    <mergeCell ref="B300:G300"/>
    <mergeCell ref="B214:G214"/>
    <mergeCell ref="B215:G215"/>
    <mergeCell ref="B220:G220"/>
    <mergeCell ref="B229:G229"/>
    <mergeCell ref="B241:G241"/>
    <mergeCell ref="B254:G254"/>
    <mergeCell ref="B159:G159"/>
    <mergeCell ref="B165:G165"/>
    <mergeCell ref="B172:G172"/>
    <mergeCell ref="B181:G181"/>
    <mergeCell ref="B186:G186"/>
    <mergeCell ref="B199:G199"/>
    <mergeCell ref="B113:G113"/>
    <mergeCell ref="B118:G118"/>
    <mergeCell ref="B124:G124"/>
    <mergeCell ref="B131:G131"/>
    <mergeCell ref="B143:G143"/>
    <mergeCell ref="B144:G144"/>
    <mergeCell ref="B72:G72"/>
    <mergeCell ref="B85:G85"/>
    <mergeCell ref="B94:G94"/>
    <mergeCell ref="B97:G97"/>
    <mergeCell ref="B98:G98"/>
    <mergeCell ref="B107:G107"/>
    <mergeCell ref="B37:I37"/>
    <mergeCell ref="B42:G42"/>
    <mergeCell ref="B43:G43"/>
    <mergeCell ref="B62:G62"/>
    <mergeCell ref="B68:G68"/>
    <mergeCell ref="B31:I31"/>
    <mergeCell ref="B32:I32"/>
    <mergeCell ref="B33:I33"/>
    <mergeCell ref="B34:I34"/>
    <mergeCell ref="B35:I35"/>
    <mergeCell ref="B36:I36"/>
    <mergeCell ref="A38:I39"/>
    <mergeCell ref="A40:I40"/>
    <mergeCell ref="B25:I25"/>
    <mergeCell ref="B26:I26"/>
    <mergeCell ref="B27:I27"/>
    <mergeCell ref="B28:I28"/>
    <mergeCell ref="B29:I29"/>
    <mergeCell ref="B30:I30"/>
    <mergeCell ref="B19:I19"/>
    <mergeCell ref="B20:I20"/>
    <mergeCell ref="B21:I21"/>
    <mergeCell ref="B22:I22"/>
    <mergeCell ref="B23:I23"/>
    <mergeCell ref="B24:I24"/>
    <mergeCell ref="B8:C8"/>
    <mergeCell ref="D8:I8"/>
    <mergeCell ref="D9:I16"/>
    <mergeCell ref="A17:I17"/>
    <mergeCell ref="B18:I18"/>
    <mergeCell ref="A5:B5"/>
    <mergeCell ref="C5:E5"/>
    <mergeCell ref="G5:I5"/>
    <mergeCell ref="A6:B6"/>
    <mergeCell ref="C6:E6"/>
    <mergeCell ref="G6:I6"/>
    <mergeCell ref="A1:F1"/>
    <mergeCell ref="G1:I1"/>
    <mergeCell ref="A2:G2"/>
    <mergeCell ref="H2:I2"/>
    <mergeCell ref="A3:I3"/>
    <mergeCell ref="A4:B4"/>
    <mergeCell ref="C4:E4"/>
    <mergeCell ref="G4:I4"/>
    <mergeCell ref="A7:I7"/>
  </mergeCells>
  <conditionalFormatting sqref="C155:C157">
    <cfRule type="duplicateValues" dxfId="4" priority="1"/>
  </conditionalFormatting>
  <dataValidations count="7">
    <dataValidation type="list" allowBlank="1" showInputMessage="1" showErrorMessage="1" sqref="D84">
      <formula1>$A$1200:$A$1202</formula1>
    </dataValidation>
    <dataValidation type="list" allowBlank="1" showInputMessage="1" showErrorMessage="1" sqref="D455">
      <formula1>$A$916:$A$918</formula1>
    </dataValidation>
    <dataValidation type="list" allowBlank="1" showInputMessage="1" showErrorMessage="1" sqref="D405">
      <formula1>$A$770:$A$772</formula1>
    </dataValidation>
    <dataValidation type="list" allowBlank="1" showInputMessage="1" showErrorMessage="1" sqref="D649:D1048576 D583:D593 D132:D198 D41:D83 D85:D130 D602:D638 D200:D454 D456:D581">
      <formula1>$A$649:$A$651</formula1>
    </dataValidation>
    <dataValidation type="list" allowBlank="1" showInputMessage="1" showErrorMessage="1" sqref="D582">
      <formula1>$A$778:$A$780</formula1>
    </dataValidation>
    <dataValidation type="list" allowBlank="1" showInputMessage="1" showErrorMessage="1" sqref="D595:D600">
      <formula1>$A$718:$A$720</formula1>
    </dataValidation>
    <dataValidation type="list" allowBlank="1" showInputMessage="1" showErrorMessage="1" sqref="D595:D600">
      <formula1>$A$649:$A$652</formula1>
    </dataValidation>
  </dataValidations>
  <pageMargins left="0.38" right="0.2" top="0.74803149606299213" bottom="0.44" header="0.31496062992125984" footer="0.31496062992125984"/>
  <pageSetup paperSize="9" scale="47" orientation="portrait" r:id="rId1"/>
  <headerFooter>
    <oddHeader>&amp;LChecklist No. 16&amp;CSupport Services &amp;RVersion- NHSRC/3.0</oddHeader>
    <oddFooter>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L619"/>
  <sheetViews>
    <sheetView topLeftCell="A7" zoomScale="80" zoomScaleNormal="80" zoomScaleSheetLayoutView="80" zoomScalePageLayoutView="60" workbookViewId="0">
      <selection activeCell="D579" sqref="D579"/>
    </sheetView>
  </sheetViews>
  <sheetFormatPr defaultColWidth="8.7109375" defaultRowHeight="15"/>
  <cols>
    <col min="1" max="1" width="15" style="177" customWidth="1"/>
    <col min="2" max="2" width="44.42578125" style="234" customWidth="1"/>
    <col min="3" max="3" width="34.85546875" style="234" customWidth="1"/>
    <col min="4" max="4" width="14.85546875" style="524" customWidth="1"/>
    <col min="5" max="5" width="10.42578125" style="247" customWidth="1"/>
    <col min="6" max="6" width="35.7109375" style="574" customWidth="1"/>
    <col min="7" max="7" width="23.85546875" style="449" customWidth="1"/>
    <col min="8" max="8" width="4.85546875" style="544" customWidth="1"/>
    <col min="9" max="9" width="3.85546875" style="544" customWidth="1"/>
    <col min="10" max="12" width="8.7109375" style="268"/>
    <col min="13" max="16384" width="8.7109375" style="449"/>
  </cols>
  <sheetData>
    <row r="1" spans="1:9" ht="33.75">
      <c r="A1" s="1216" t="s">
        <v>162</v>
      </c>
      <c r="B1" s="1743"/>
      <c r="C1" s="1743"/>
      <c r="D1" s="1216"/>
      <c r="E1" s="1216"/>
      <c r="F1" s="1743"/>
      <c r="G1" s="1217" t="s">
        <v>7154</v>
      </c>
      <c r="H1" s="1218"/>
      <c r="I1" s="1219"/>
    </row>
    <row r="2" spans="1:9" ht="33.75">
      <c r="A2" s="1324" t="s">
        <v>5270</v>
      </c>
      <c r="B2" s="1744"/>
      <c r="C2" s="1744"/>
      <c r="D2" s="1325"/>
      <c r="E2" s="1325"/>
      <c r="F2" s="1744"/>
      <c r="G2" s="1325"/>
      <c r="H2" s="1326">
        <v>18</v>
      </c>
      <c r="I2" s="1327"/>
    </row>
    <row r="3" spans="1:9" ht="28.5">
      <c r="A3" s="1227" t="s">
        <v>166</v>
      </c>
      <c r="B3" s="1745"/>
      <c r="C3" s="1745"/>
      <c r="D3" s="1227"/>
      <c r="E3" s="1227"/>
      <c r="F3" s="1745"/>
      <c r="G3" s="1227"/>
      <c r="H3" s="1746"/>
      <c r="I3" s="1746"/>
    </row>
    <row r="4" spans="1:9" ht="39.75" customHeight="1">
      <c r="A4" s="1247" t="s">
        <v>167</v>
      </c>
      <c r="B4" s="1247"/>
      <c r="C4" s="1740"/>
      <c r="D4" s="1248"/>
      <c r="E4" s="1248"/>
      <c r="F4" s="5" t="s">
        <v>168</v>
      </c>
      <c r="G4" s="1730"/>
      <c r="H4" s="1741"/>
      <c r="I4" s="1741"/>
    </row>
    <row r="5" spans="1:9" ht="45" customHeight="1">
      <c r="A5" s="1321" t="s">
        <v>169</v>
      </c>
      <c r="B5" s="1322"/>
      <c r="C5" s="1740"/>
      <c r="D5" s="1248"/>
      <c r="E5" s="1248"/>
      <c r="F5" s="585" t="s">
        <v>170</v>
      </c>
      <c r="G5" s="1730"/>
      <c r="H5" s="1741"/>
      <c r="I5" s="1741"/>
    </row>
    <row r="6" spans="1:9" ht="42">
      <c r="A6" s="1232" t="s">
        <v>171</v>
      </c>
      <c r="B6" s="1232"/>
      <c r="C6" s="1742"/>
      <c r="D6" s="1233"/>
      <c r="E6" s="1233"/>
      <c r="F6" s="585" t="s">
        <v>172</v>
      </c>
      <c r="G6" s="1730"/>
      <c r="H6" s="1741"/>
      <c r="I6" s="1741"/>
    </row>
    <row r="7" spans="1:9" ht="33.75">
      <c r="A7" s="1239" t="s">
        <v>5271</v>
      </c>
      <c r="B7" s="1750"/>
      <c r="C7" s="1750"/>
      <c r="D7" s="1566"/>
      <c r="E7" s="1566"/>
      <c r="F7" s="1750"/>
      <c r="G7" s="1566"/>
      <c r="H7" s="1690"/>
      <c r="I7" s="1690"/>
    </row>
    <row r="8" spans="1:9" ht="33.75">
      <c r="A8" s="1392" t="s">
        <v>174</v>
      </c>
      <c r="B8" s="1751"/>
      <c r="C8" s="1751"/>
      <c r="D8" s="1335" t="s">
        <v>5272</v>
      </c>
      <c r="E8" s="1335"/>
      <c r="F8" s="1752"/>
      <c r="G8" s="1335"/>
      <c r="H8" s="1336"/>
      <c r="I8" s="1336"/>
    </row>
    <row r="9" spans="1:9" ht="33.6" customHeight="1">
      <c r="A9" s="364" t="s">
        <v>176</v>
      </c>
      <c r="B9" s="340" t="s">
        <v>177</v>
      </c>
      <c r="C9" s="236">
        <f>'Mortuary  (2)'!D581</f>
        <v>0.5</v>
      </c>
      <c r="D9" s="1338">
        <f>D589</f>
        <v>0.5</v>
      </c>
      <c r="E9" s="1339"/>
      <c r="F9" s="1753"/>
      <c r="G9" s="1339"/>
      <c r="H9" s="1754"/>
      <c r="I9" s="1755"/>
    </row>
    <row r="10" spans="1:9" ht="33.6" customHeight="1">
      <c r="A10" s="364" t="s">
        <v>178</v>
      </c>
      <c r="B10" s="340" t="s">
        <v>179</v>
      </c>
      <c r="C10" s="236">
        <f>'Mortuary  (2)'!D582</f>
        <v>0.5</v>
      </c>
      <c r="D10" s="1342"/>
      <c r="E10" s="1343"/>
      <c r="F10" s="1756"/>
      <c r="G10" s="1343"/>
      <c r="H10" s="1757"/>
      <c r="I10" s="1758"/>
    </row>
    <row r="11" spans="1:9" ht="33.6" customHeight="1">
      <c r="A11" s="364" t="s">
        <v>180</v>
      </c>
      <c r="B11" s="340" t="s">
        <v>181</v>
      </c>
      <c r="C11" s="236">
        <f>'Mortuary  (2)'!D583</f>
        <v>0.5</v>
      </c>
      <c r="D11" s="1342"/>
      <c r="E11" s="1343"/>
      <c r="F11" s="1756"/>
      <c r="G11" s="1343"/>
      <c r="H11" s="1757"/>
      <c r="I11" s="1758"/>
    </row>
    <row r="12" spans="1:9" ht="33.6" customHeight="1">
      <c r="A12" s="364" t="s">
        <v>182</v>
      </c>
      <c r="B12" s="340" t="s">
        <v>183</v>
      </c>
      <c r="C12" s="236">
        <f>'Mortuary  (2)'!D584</f>
        <v>0.5</v>
      </c>
      <c r="D12" s="1342"/>
      <c r="E12" s="1343"/>
      <c r="F12" s="1756"/>
      <c r="G12" s="1343"/>
      <c r="H12" s="1757"/>
      <c r="I12" s="1758"/>
    </row>
    <row r="13" spans="1:9" ht="33.6" customHeight="1">
      <c r="A13" s="364" t="s">
        <v>184</v>
      </c>
      <c r="B13" s="340" t="s">
        <v>185</v>
      </c>
      <c r="C13" s="236">
        <f>'Mortuary  (2)'!D585</f>
        <v>0.5</v>
      </c>
      <c r="D13" s="1342"/>
      <c r="E13" s="1343"/>
      <c r="F13" s="1756"/>
      <c r="G13" s="1343"/>
      <c r="H13" s="1757"/>
      <c r="I13" s="1758"/>
    </row>
    <row r="14" spans="1:9" ht="33.6" customHeight="1">
      <c r="A14" s="364" t="s">
        <v>186</v>
      </c>
      <c r="B14" s="340" t="s">
        <v>146</v>
      </c>
      <c r="C14" s="236">
        <f>'Mortuary  (2)'!D586</f>
        <v>0.5</v>
      </c>
      <c r="D14" s="1342"/>
      <c r="E14" s="1343"/>
      <c r="F14" s="1756"/>
      <c r="G14" s="1343"/>
      <c r="H14" s="1757"/>
      <c r="I14" s="1758"/>
    </row>
    <row r="15" spans="1:9" ht="33.6" customHeight="1">
      <c r="A15" s="364" t="s">
        <v>187</v>
      </c>
      <c r="B15" s="340" t="s">
        <v>1454</v>
      </c>
      <c r="C15" s="236">
        <f>'Mortuary  (2)'!D587</f>
        <v>0.5</v>
      </c>
      <c r="D15" s="1342"/>
      <c r="E15" s="1343"/>
      <c r="F15" s="1756"/>
      <c r="G15" s="1343"/>
      <c r="H15" s="1757"/>
      <c r="I15" s="1758"/>
    </row>
    <row r="16" spans="1:9" ht="33.6" customHeight="1">
      <c r="A16" s="364" t="s">
        <v>189</v>
      </c>
      <c r="B16" s="340" t="s">
        <v>190</v>
      </c>
      <c r="C16" s="236">
        <f>'Mortuary  (2)'!D588</f>
        <v>0.5</v>
      </c>
      <c r="D16" s="1346"/>
      <c r="E16" s="1347"/>
      <c r="F16" s="1759"/>
      <c r="G16" s="1347"/>
      <c r="H16" s="1760"/>
      <c r="I16" s="1761"/>
    </row>
    <row r="17" spans="1:9" s="268" customFormat="1" ht="33.6" customHeight="1">
      <c r="A17" s="1357"/>
      <c r="B17" s="1762"/>
      <c r="C17" s="1762"/>
      <c r="D17" s="1358"/>
      <c r="E17" s="1358"/>
      <c r="F17" s="1762"/>
      <c r="G17" s="1358"/>
      <c r="H17" s="1763"/>
      <c r="I17" s="1764"/>
    </row>
    <row r="18" spans="1:9" s="268" customFormat="1" ht="33.6" customHeight="1">
      <c r="A18" s="590"/>
      <c r="B18" s="1510" t="s">
        <v>191</v>
      </c>
      <c r="C18" s="1510"/>
      <c r="D18" s="1510"/>
      <c r="E18" s="1510"/>
      <c r="F18" s="1510"/>
      <c r="G18" s="1510"/>
      <c r="H18" s="1765"/>
      <c r="I18" s="1765"/>
    </row>
    <row r="19" spans="1:9" s="268" customFormat="1" ht="33.6" customHeight="1">
      <c r="A19" s="6">
        <v>1</v>
      </c>
      <c r="B19" s="1417"/>
      <c r="C19" s="1417"/>
      <c r="D19" s="1259"/>
      <c r="E19" s="1259"/>
      <c r="F19" s="1417"/>
      <c r="G19" s="1259"/>
      <c r="H19" s="1747"/>
      <c r="I19" s="1747"/>
    </row>
    <row r="20" spans="1:9" s="268" customFormat="1" ht="33.6" customHeight="1">
      <c r="A20" s="6">
        <v>2</v>
      </c>
      <c r="B20" s="1417"/>
      <c r="C20" s="1417"/>
      <c r="D20" s="1259"/>
      <c r="E20" s="1259"/>
      <c r="F20" s="1417"/>
      <c r="G20" s="1259"/>
      <c r="H20" s="1747"/>
      <c r="I20" s="1747"/>
    </row>
    <row r="21" spans="1:9" s="268" customFormat="1" ht="33.6" customHeight="1">
      <c r="A21" s="6">
        <v>3</v>
      </c>
      <c r="B21" s="1417"/>
      <c r="C21" s="1417"/>
      <c r="D21" s="1259"/>
      <c r="E21" s="1259"/>
      <c r="F21" s="1417"/>
      <c r="G21" s="1259"/>
      <c r="H21" s="1747"/>
      <c r="I21" s="1747"/>
    </row>
    <row r="22" spans="1:9" s="268" customFormat="1" ht="33.6" customHeight="1">
      <c r="A22" s="6">
        <v>4</v>
      </c>
      <c r="B22" s="1417"/>
      <c r="C22" s="1417"/>
      <c r="D22" s="1259"/>
      <c r="E22" s="1259"/>
      <c r="F22" s="1417"/>
      <c r="G22" s="1259"/>
      <c r="H22" s="1747"/>
      <c r="I22" s="1747"/>
    </row>
    <row r="23" spans="1:9" s="268" customFormat="1" ht="33.6" customHeight="1">
      <c r="A23" s="6">
        <v>5</v>
      </c>
      <c r="B23" s="1417"/>
      <c r="C23" s="1417"/>
      <c r="D23" s="1259"/>
      <c r="E23" s="1259"/>
      <c r="F23" s="1417"/>
      <c r="G23" s="1259"/>
      <c r="H23" s="1747"/>
      <c r="I23" s="1747"/>
    </row>
    <row r="24" spans="1:9" s="268" customFormat="1" ht="33.6" customHeight="1">
      <c r="A24" s="590"/>
      <c r="B24" s="1353" t="s">
        <v>192</v>
      </c>
      <c r="C24" s="1354"/>
      <c r="D24" s="1354"/>
      <c r="E24" s="1354"/>
      <c r="F24" s="1354"/>
      <c r="G24" s="1354"/>
      <c r="H24" s="1748"/>
      <c r="I24" s="1749"/>
    </row>
    <row r="25" spans="1:9" s="268" customFormat="1" ht="33.6" customHeight="1">
      <c r="A25" s="6">
        <v>1</v>
      </c>
      <c r="B25" s="1417"/>
      <c r="C25" s="1417"/>
      <c r="D25" s="1259"/>
      <c r="E25" s="1259"/>
      <c r="F25" s="1417"/>
      <c r="G25" s="1259"/>
      <c r="H25" s="1747"/>
      <c r="I25" s="1747"/>
    </row>
    <row r="26" spans="1:9" s="268" customFormat="1" ht="33.6" customHeight="1">
      <c r="A26" s="6">
        <v>2</v>
      </c>
      <c r="B26" s="1417"/>
      <c r="C26" s="1417"/>
      <c r="D26" s="1259"/>
      <c r="E26" s="1259"/>
      <c r="F26" s="1417"/>
      <c r="G26" s="1259"/>
      <c r="H26" s="1747"/>
      <c r="I26" s="1747"/>
    </row>
    <row r="27" spans="1:9" s="268" customFormat="1" ht="33.6" customHeight="1">
      <c r="A27" s="6">
        <v>3</v>
      </c>
      <c r="B27" s="1417"/>
      <c r="C27" s="1417"/>
      <c r="D27" s="1259"/>
      <c r="E27" s="1259"/>
      <c r="F27" s="1417"/>
      <c r="G27" s="1259"/>
      <c r="H27" s="1747"/>
      <c r="I27" s="1747"/>
    </row>
    <row r="28" spans="1:9" s="268" customFormat="1" ht="33.6" customHeight="1">
      <c r="A28" s="6">
        <v>4</v>
      </c>
      <c r="B28" s="1285"/>
      <c r="C28" s="1286"/>
      <c r="D28" s="1350"/>
      <c r="E28" s="1350"/>
      <c r="F28" s="1286"/>
      <c r="G28" s="1350"/>
      <c r="H28" s="1262"/>
      <c r="I28" s="1263"/>
    </row>
    <row r="29" spans="1:9" s="268" customFormat="1" ht="33.6" customHeight="1">
      <c r="A29" s="6">
        <v>5</v>
      </c>
      <c r="B29" s="1285"/>
      <c r="C29" s="1286"/>
      <c r="D29" s="1350"/>
      <c r="E29" s="1350"/>
      <c r="F29" s="1286"/>
      <c r="G29" s="1350"/>
      <c r="H29" s="1262"/>
      <c r="I29" s="1263"/>
    </row>
    <row r="30" spans="1:9" s="268" customFormat="1" ht="33.6" customHeight="1">
      <c r="A30" s="590"/>
      <c r="B30" s="1510" t="s">
        <v>193</v>
      </c>
      <c r="C30" s="1510"/>
      <c r="D30" s="1510"/>
      <c r="E30" s="1510"/>
      <c r="F30" s="1510"/>
      <c r="G30" s="1510"/>
      <c r="H30" s="1765"/>
      <c r="I30" s="1765"/>
    </row>
    <row r="31" spans="1:9" s="268" customFormat="1" ht="33.6" customHeight="1">
      <c r="A31" s="6">
        <v>1</v>
      </c>
      <c r="B31" s="1417"/>
      <c r="C31" s="1417"/>
      <c r="D31" s="1259"/>
      <c r="E31" s="1259"/>
      <c r="F31" s="1417"/>
      <c r="G31" s="1259"/>
      <c r="H31" s="1747"/>
      <c r="I31" s="1747"/>
    </row>
    <row r="32" spans="1:9" s="268" customFormat="1" ht="33.6" customHeight="1">
      <c r="A32" s="6">
        <v>2</v>
      </c>
      <c r="B32" s="1417"/>
      <c r="C32" s="1417"/>
      <c r="D32" s="1259"/>
      <c r="E32" s="1259"/>
      <c r="F32" s="1417"/>
      <c r="G32" s="1259"/>
      <c r="H32" s="1747"/>
      <c r="I32" s="1747"/>
    </row>
    <row r="33" spans="1:12" ht="33.6" customHeight="1">
      <c r="A33" s="6">
        <v>3</v>
      </c>
      <c r="B33" s="1417"/>
      <c r="C33" s="1417"/>
      <c r="D33" s="1259"/>
      <c r="E33" s="1259"/>
      <c r="F33" s="1417"/>
      <c r="G33" s="1259"/>
      <c r="H33" s="1747"/>
      <c r="I33" s="1747"/>
    </row>
    <row r="34" spans="1:12" ht="33.6" customHeight="1">
      <c r="A34" s="6">
        <v>4</v>
      </c>
      <c r="B34" s="1417"/>
      <c r="C34" s="1417"/>
      <c r="D34" s="1259"/>
      <c r="E34" s="1259"/>
      <c r="F34" s="1417"/>
      <c r="G34" s="1259"/>
      <c r="H34" s="1747"/>
      <c r="I34" s="1747"/>
    </row>
    <row r="35" spans="1:12" ht="33.6" customHeight="1">
      <c r="A35" s="6">
        <v>5</v>
      </c>
      <c r="B35" s="1285"/>
      <c r="C35" s="1286"/>
      <c r="D35" s="1350"/>
      <c r="E35" s="1350"/>
      <c r="F35" s="1286"/>
      <c r="G35" s="1350"/>
      <c r="H35" s="1262"/>
      <c r="I35" s="1263"/>
    </row>
    <row r="36" spans="1:12" ht="33.6" customHeight="1">
      <c r="A36" s="590"/>
      <c r="B36" s="1282" t="s">
        <v>194</v>
      </c>
      <c r="C36" s="1361"/>
      <c r="D36" s="1361"/>
      <c r="E36" s="1361"/>
      <c r="F36" s="1361"/>
      <c r="G36" s="1361"/>
      <c r="H36" s="1283"/>
      <c r="I36" s="1284"/>
    </row>
    <row r="37" spans="1:12" ht="33.6" customHeight="1">
      <c r="A37" s="590"/>
      <c r="B37" s="1417" t="s">
        <v>195</v>
      </c>
      <c r="C37" s="1417"/>
      <c r="D37" s="1417"/>
      <c r="E37" s="1417"/>
      <c r="F37" s="1417"/>
      <c r="G37" s="1417"/>
      <c r="H37" s="1766"/>
      <c r="I37" s="1766"/>
    </row>
    <row r="38" spans="1:12" ht="33.6" customHeight="1">
      <c r="A38" s="1364" t="s">
        <v>5273</v>
      </c>
      <c r="B38" s="1767"/>
      <c r="C38" s="1767"/>
      <c r="D38" s="1364"/>
      <c r="E38" s="1364"/>
      <c r="F38" s="1767"/>
      <c r="G38" s="1364"/>
      <c r="H38" s="1768"/>
      <c r="I38" s="1768"/>
    </row>
    <row r="39" spans="1:12" ht="9" customHeight="1">
      <c r="A39" s="1364"/>
      <c r="B39" s="1767"/>
      <c r="C39" s="1767"/>
      <c r="D39" s="1364"/>
      <c r="E39" s="1364"/>
      <c r="F39" s="1767"/>
      <c r="G39" s="1364"/>
      <c r="H39" s="1768"/>
      <c r="I39" s="1768"/>
    </row>
    <row r="40" spans="1:12" hidden="1">
      <c r="A40" s="1364"/>
      <c r="B40" s="1364"/>
      <c r="C40" s="1364"/>
      <c r="D40" s="1364"/>
      <c r="E40" s="1364"/>
      <c r="F40" s="1364"/>
      <c r="G40" s="1364"/>
      <c r="H40" s="1364"/>
      <c r="I40" s="1364"/>
      <c r="J40" s="449"/>
      <c r="K40" s="449"/>
      <c r="L40" s="449"/>
    </row>
    <row r="41" spans="1:12" ht="30">
      <c r="A41" s="183" t="s">
        <v>197</v>
      </c>
      <c r="B41" s="556" t="s">
        <v>2770</v>
      </c>
      <c r="C41" s="556" t="s">
        <v>5274</v>
      </c>
      <c r="D41" s="237" t="s">
        <v>2316</v>
      </c>
      <c r="E41" s="184" t="s">
        <v>2317</v>
      </c>
      <c r="F41" s="569" t="s">
        <v>5275</v>
      </c>
      <c r="G41" s="237" t="s">
        <v>5276</v>
      </c>
    </row>
    <row r="42" spans="1:12" ht="21" customHeight="1">
      <c r="A42" s="153"/>
      <c r="B42" s="1546" t="s">
        <v>204</v>
      </c>
      <c r="C42" s="1532"/>
      <c r="D42" s="1532"/>
      <c r="E42" s="1532"/>
      <c r="F42" s="1532"/>
      <c r="G42" s="1541"/>
      <c r="H42" s="544">
        <f>H43+H85+H62+H68+H72+H97</f>
        <v>3</v>
      </c>
      <c r="I42" s="544">
        <f>I43+I85+I62+I68+I72+I97</f>
        <v>6</v>
      </c>
    </row>
    <row r="43" spans="1:12" ht="36" customHeight="1">
      <c r="A43" s="1011" t="s">
        <v>1458</v>
      </c>
      <c r="B43" s="1366" t="s">
        <v>1459</v>
      </c>
      <c r="C43" s="1458"/>
      <c r="D43" s="1458"/>
      <c r="E43" s="1458"/>
      <c r="F43" s="1458"/>
      <c r="G43" s="1459"/>
      <c r="H43" s="544">
        <f>SUM(D44:D61)</f>
        <v>1</v>
      </c>
      <c r="I43" s="544">
        <f>COUNT(D57)*2</f>
        <v>2</v>
      </c>
    </row>
    <row r="44" spans="1:12" ht="15.4" hidden="1" customHeight="1">
      <c r="A44" s="20" t="s">
        <v>1460</v>
      </c>
      <c r="B44" s="525" t="s">
        <v>206</v>
      </c>
      <c r="C44" s="41"/>
      <c r="D44" s="481"/>
      <c r="E44" s="15"/>
      <c r="F44" s="584"/>
      <c r="G44" s="584"/>
      <c r="H44" s="268"/>
      <c r="I44" s="268"/>
      <c r="J44" s="449"/>
      <c r="K44" s="449"/>
      <c r="L44" s="449"/>
    </row>
    <row r="45" spans="1:12" ht="15.4" hidden="1" customHeight="1">
      <c r="A45" s="20" t="s">
        <v>1461</v>
      </c>
      <c r="B45" s="525" t="s">
        <v>211</v>
      </c>
      <c r="C45" s="41"/>
      <c r="D45" s="481"/>
      <c r="E45" s="15"/>
      <c r="F45" s="584"/>
      <c r="G45" s="584"/>
      <c r="H45" s="268"/>
      <c r="I45" s="268"/>
      <c r="J45" s="449"/>
      <c r="K45" s="449"/>
      <c r="L45" s="449"/>
    </row>
    <row r="46" spans="1:12" ht="15.4" hidden="1" customHeight="1">
      <c r="A46" s="20" t="s">
        <v>1462</v>
      </c>
      <c r="B46" s="525" t="s">
        <v>215</v>
      </c>
      <c r="C46" s="41"/>
      <c r="D46" s="481"/>
      <c r="E46" s="15"/>
      <c r="F46" s="584"/>
      <c r="G46" s="584"/>
      <c r="H46" s="268"/>
      <c r="I46" s="268"/>
      <c r="J46" s="449"/>
      <c r="K46" s="449"/>
      <c r="L46" s="449"/>
    </row>
    <row r="47" spans="1:12" ht="15.4" hidden="1" customHeight="1">
      <c r="A47" s="20" t="s">
        <v>1463</v>
      </c>
      <c r="B47" s="525" t="s">
        <v>1464</v>
      </c>
      <c r="C47" s="41"/>
      <c r="D47" s="481"/>
      <c r="E47" s="15"/>
      <c r="F47" s="584"/>
      <c r="G47" s="584"/>
      <c r="H47" s="268"/>
      <c r="I47" s="268"/>
      <c r="J47" s="449"/>
      <c r="K47" s="449"/>
      <c r="L47" s="449"/>
    </row>
    <row r="48" spans="1:12" ht="15.4" hidden="1" customHeight="1">
      <c r="A48" s="20" t="s">
        <v>1465</v>
      </c>
      <c r="B48" s="525" t="s">
        <v>223</v>
      </c>
      <c r="C48" s="41"/>
      <c r="D48" s="481"/>
      <c r="E48" s="15"/>
      <c r="F48" s="584"/>
      <c r="G48" s="584"/>
      <c r="H48" s="268"/>
      <c r="I48" s="268"/>
      <c r="J48" s="449"/>
      <c r="K48" s="449"/>
      <c r="L48" s="449"/>
    </row>
    <row r="49" spans="1:12" ht="15.4" hidden="1" customHeight="1">
      <c r="A49" s="20" t="s">
        <v>1466</v>
      </c>
      <c r="B49" s="525" t="s">
        <v>227</v>
      </c>
      <c r="C49" s="41"/>
      <c r="D49" s="481"/>
      <c r="E49" s="15"/>
      <c r="F49" s="584"/>
      <c r="G49" s="584"/>
      <c r="H49" s="268"/>
      <c r="I49" s="268"/>
      <c r="J49" s="449"/>
      <c r="K49" s="449"/>
      <c r="L49" s="449"/>
    </row>
    <row r="50" spans="1:12" ht="15.4" hidden="1" customHeight="1">
      <c r="A50" s="20" t="s">
        <v>1467</v>
      </c>
      <c r="B50" s="525" t="s">
        <v>231</v>
      </c>
      <c r="C50" s="41"/>
      <c r="D50" s="481"/>
      <c r="E50" s="15"/>
      <c r="F50" s="584"/>
      <c r="G50" s="584"/>
      <c r="H50" s="268"/>
      <c r="I50" s="268"/>
      <c r="J50" s="449"/>
      <c r="K50" s="449"/>
      <c r="L50" s="449"/>
    </row>
    <row r="51" spans="1:12" ht="15.4" hidden="1" customHeight="1">
      <c r="A51" s="20" t="s">
        <v>234</v>
      </c>
      <c r="B51" s="525" t="s">
        <v>235</v>
      </c>
      <c r="C51" s="41"/>
      <c r="D51" s="481"/>
      <c r="E51" s="15"/>
      <c r="F51" s="584"/>
      <c r="G51" s="584"/>
      <c r="H51" s="268"/>
      <c r="I51" s="268"/>
      <c r="J51" s="449"/>
      <c r="K51" s="449"/>
      <c r="L51" s="449"/>
    </row>
    <row r="52" spans="1:12" ht="15.4" hidden="1" customHeight="1">
      <c r="A52" s="20" t="s">
        <v>1468</v>
      </c>
      <c r="B52" s="525" t="s">
        <v>237</v>
      </c>
      <c r="C52" s="41"/>
      <c r="D52" s="481"/>
      <c r="E52" s="15"/>
      <c r="F52" s="584"/>
      <c r="G52" s="584"/>
      <c r="H52" s="268"/>
      <c r="I52" s="268"/>
      <c r="J52" s="449"/>
      <c r="K52" s="449"/>
      <c r="L52" s="449"/>
    </row>
    <row r="53" spans="1:12" ht="15.4" hidden="1" customHeight="1">
      <c r="A53" s="20" t="s">
        <v>240</v>
      </c>
      <c r="B53" s="525" t="s">
        <v>241</v>
      </c>
      <c r="C53" s="41"/>
      <c r="D53" s="481"/>
      <c r="E53" s="15"/>
      <c r="F53" s="584"/>
      <c r="G53" s="584"/>
      <c r="H53" s="268"/>
      <c r="I53" s="268"/>
      <c r="J53" s="449"/>
      <c r="K53" s="449"/>
      <c r="L53" s="449"/>
    </row>
    <row r="54" spans="1:12" ht="15.4" hidden="1" customHeight="1">
      <c r="A54" s="20" t="s">
        <v>242</v>
      </c>
      <c r="B54" s="525" t="s">
        <v>243</v>
      </c>
      <c r="C54" s="41"/>
      <c r="D54" s="481"/>
      <c r="E54" s="15"/>
      <c r="F54" s="584"/>
      <c r="G54" s="584"/>
      <c r="H54" s="268"/>
      <c r="I54" s="268"/>
      <c r="J54" s="449"/>
      <c r="K54" s="449"/>
      <c r="L54" s="449"/>
    </row>
    <row r="55" spans="1:12" ht="15.4" hidden="1" customHeight="1">
      <c r="A55" s="20" t="s">
        <v>244</v>
      </c>
      <c r="B55" s="525" t="s">
        <v>245</v>
      </c>
      <c r="C55" s="41"/>
      <c r="D55" s="481"/>
      <c r="E55" s="15"/>
      <c r="F55" s="584"/>
      <c r="G55" s="584"/>
      <c r="H55" s="268"/>
      <c r="I55" s="268"/>
      <c r="J55" s="449"/>
      <c r="K55" s="449"/>
      <c r="L55" s="449"/>
    </row>
    <row r="56" spans="1:12" ht="15.4" hidden="1" customHeight="1">
      <c r="A56" s="20" t="s">
        <v>1469</v>
      </c>
      <c r="B56" s="525" t="s">
        <v>247</v>
      </c>
      <c r="C56" s="194"/>
      <c r="D56" s="481"/>
      <c r="E56" s="15"/>
      <c r="F56" s="584"/>
      <c r="G56" s="584"/>
      <c r="H56" s="268"/>
      <c r="I56" s="268"/>
      <c r="J56" s="449"/>
      <c r="K56" s="449"/>
      <c r="L56" s="449"/>
    </row>
    <row r="57" spans="1:12" ht="36.4" customHeight="1">
      <c r="A57" s="11" t="s">
        <v>1470</v>
      </c>
      <c r="B57" s="92" t="s">
        <v>253</v>
      </c>
      <c r="C57" s="23" t="s">
        <v>5277</v>
      </c>
      <c r="D57" s="473">
        <v>1</v>
      </c>
      <c r="E57" s="43" t="s">
        <v>540</v>
      </c>
      <c r="F57" s="19"/>
      <c r="G57" s="473"/>
    </row>
    <row r="58" spans="1:12" ht="31.5" hidden="1" customHeight="1">
      <c r="A58" s="20" t="s">
        <v>256</v>
      </c>
      <c r="B58" s="525" t="s">
        <v>257</v>
      </c>
      <c r="C58" s="41"/>
      <c r="D58" s="481"/>
      <c r="E58" s="15"/>
      <c r="F58" s="584"/>
      <c r="G58" s="584"/>
      <c r="H58" s="268"/>
      <c r="I58" s="268"/>
      <c r="J58" s="449"/>
      <c r="K58" s="449"/>
      <c r="L58" s="449"/>
    </row>
    <row r="59" spans="1:12" ht="31.5" hidden="1" customHeight="1">
      <c r="A59" s="20" t="s">
        <v>1473</v>
      </c>
      <c r="B59" s="525" t="s">
        <v>259</v>
      </c>
      <c r="C59" s="41"/>
      <c r="D59" s="481"/>
      <c r="E59" s="15"/>
      <c r="F59" s="584"/>
      <c r="G59" s="584"/>
      <c r="H59" s="268"/>
      <c r="I59" s="268"/>
      <c r="J59" s="449"/>
      <c r="K59" s="449"/>
      <c r="L59" s="449"/>
    </row>
    <row r="60" spans="1:12" ht="31.5" hidden="1" customHeight="1">
      <c r="A60" s="20" t="s">
        <v>262</v>
      </c>
      <c r="B60" s="525" t="s">
        <v>263</v>
      </c>
      <c r="C60" s="41"/>
      <c r="D60" s="481"/>
      <c r="E60" s="15"/>
      <c r="F60" s="584"/>
      <c r="G60" s="584"/>
      <c r="H60" s="268"/>
      <c r="I60" s="268"/>
      <c r="J60" s="449"/>
      <c r="K60" s="449"/>
      <c r="L60" s="449"/>
    </row>
    <row r="61" spans="1:12" ht="31.5" hidden="1" customHeight="1">
      <c r="A61" s="20" t="s">
        <v>264</v>
      </c>
      <c r="B61" s="525" t="s">
        <v>265</v>
      </c>
      <c r="C61" s="41"/>
      <c r="D61" s="481"/>
      <c r="E61" s="15"/>
      <c r="F61" s="584"/>
      <c r="G61" s="584"/>
      <c r="H61" s="268"/>
      <c r="I61" s="268"/>
      <c r="J61" s="449"/>
      <c r="K61" s="449"/>
      <c r="L61" s="449"/>
    </row>
    <row r="62" spans="1:12" ht="15.75" hidden="1">
      <c r="A62" s="20" t="s">
        <v>141</v>
      </c>
      <c r="B62" s="1571" t="s">
        <v>1474</v>
      </c>
      <c r="C62" s="1572"/>
      <c r="D62" s="1572"/>
      <c r="E62" s="1572"/>
      <c r="F62" s="1572"/>
      <c r="G62" s="1573"/>
      <c r="H62" s="268">
        <f>SUM(D63:D67)</f>
        <v>0</v>
      </c>
      <c r="I62" s="268">
        <f>COUNT(D63:D67)*2</f>
        <v>0</v>
      </c>
      <c r="J62" s="449"/>
      <c r="K62" s="449"/>
      <c r="L62" s="449"/>
    </row>
    <row r="63" spans="1:12" ht="31.5" hidden="1" customHeight="1">
      <c r="A63" s="20" t="s">
        <v>266</v>
      </c>
      <c r="B63" s="525" t="s">
        <v>267</v>
      </c>
      <c r="C63" s="41"/>
      <c r="D63" s="481"/>
      <c r="E63" s="15"/>
      <c r="F63" s="584"/>
      <c r="G63" s="584"/>
      <c r="H63" s="268"/>
      <c r="I63" s="268"/>
      <c r="J63" s="449"/>
      <c r="K63" s="449"/>
      <c r="L63" s="449"/>
    </row>
    <row r="64" spans="1:12" ht="31.5" hidden="1" customHeight="1">
      <c r="A64" s="20" t="s">
        <v>268</v>
      </c>
      <c r="B64" s="525" t="s">
        <v>269</v>
      </c>
      <c r="C64" s="41"/>
      <c r="D64" s="481"/>
      <c r="E64" s="15"/>
      <c r="F64" s="584"/>
      <c r="G64" s="584"/>
      <c r="H64" s="268"/>
      <c r="I64" s="268"/>
      <c r="J64" s="449"/>
      <c r="K64" s="449"/>
      <c r="L64" s="449"/>
    </row>
    <row r="65" spans="1:9" s="449" customFormat="1" ht="31.5" hidden="1" customHeight="1">
      <c r="A65" s="20" t="s">
        <v>272</v>
      </c>
      <c r="B65" s="525" t="s">
        <v>273</v>
      </c>
      <c r="C65" s="41"/>
      <c r="D65" s="481"/>
      <c r="E65" s="15"/>
      <c r="F65" s="584"/>
      <c r="G65" s="584"/>
      <c r="H65" s="268"/>
      <c r="I65" s="268"/>
    </row>
    <row r="66" spans="1:9" s="449" customFormat="1" ht="15.75" hidden="1" customHeight="1">
      <c r="A66" s="20" t="s">
        <v>274</v>
      </c>
      <c r="B66" s="525" t="s">
        <v>275</v>
      </c>
      <c r="C66" s="41"/>
      <c r="D66" s="481"/>
      <c r="E66" s="15"/>
      <c r="F66" s="584"/>
      <c r="G66" s="584"/>
      <c r="H66" s="268"/>
      <c r="I66" s="268"/>
    </row>
    <row r="67" spans="1:9" s="449" customFormat="1" ht="31.5" hidden="1" customHeight="1">
      <c r="A67" s="20" t="s">
        <v>277</v>
      </c>
      <c r="B67" s="525" t="s">
        <v>278</v>
      </c>
      <c r="C67" s="41"/>
      <c r="D67" s="481"/>
      <c r="E67" s="15"/>
      <c r="F67" s="584"/>
      <c r="G67" s="584"/>
      <c r="H67" s="268"/>
      <c r="I67" s="268"/>
    </row>
    <row r="68" spans="1:9" s="449" customFormat="1" ht="15.75" hidden="1">
      <c r="A68" s="20" t="s">
        <v>279</v>
      </c>
      <c r="B68" s="1571" t="s">
        <v>1493</v>
      </c>
      <c r="C68" s="1572"/>
      <c r="D68" s="1572"/>
      <c r="E68" s="1572"/>
      <c r="F68" s="1572"/>
      <c r="G68" s="1573"/>
      <c r="H68" s="268">
        <f>SUM(D69:D71)</f>
        <v>0</v>
      </c>
      <c r="I68" s="268">
        <f>COUNT(D69:D71)*2</f>
        <v>0</v>
      </c>
    </row>
    <row r="69" spans="1:9" s="449" customFormat="1" ht="15.75" hidden="1" customHeight="1">
      <c r="A69" s="20" t="s">
        <v>1494</v>
      </c>
      <c r="B69" s="525" t="s">
        <v>281</v>
      </c>
      <c r="C69" s="41"/>
      <c r="D69" s="481"/>
      <c r="E69" s="15"/>
      <c r="F69" s="584"/>
      <c r="G69" s="584"/>
      <c r="H69" s="268"/>
      <c r="I69" s="268"/>
    </row>
    <row r="70" spans="1:9" s="449" customFormat="1" ht="15.75" hidden="1" customHeight="1">
      <c r="A70" s="20" t="s">
        <v>1495</v>
      </c>
      <c r="B70" s="525" t="s">
        <v>286</v>
      </c>
      <c r="C70" s="41"/>
      <c r="D70" s="481"/>
      <c r="E70" s="15"/>
      <c r="F70" s="584"/>
      <c r="G70" s="584"/>
      <c r="H70" s="268"/>
      <c r="I70" s="268"/>
    </row>
    <row r="71" spans="1:9" s="449" customFormat="1" ht="31.5" hidden="1" customHeight="1">
      <c r="A71" s="20" t="s">
        <v>1498</v>
      </c>
      <c r="B71" s="525" t="s">
        <v>290</v>
      </c>
      <c r="C71" s="41"/>
      <c r="D71" s="481"/>
      <c r="E71" s="15"/>
      <c r="F71" s="584"/>
      <c r="G71" s="584"/>
      <c r="H71" s="268"/>
      <c r="I71" s="268"/>
    </row>
    <row r="72" spans="1:9" s="449" customFormat="1" ht="15.75" hidden="1" customHeight="1">
      <c r="A72" s="20" t="s">
        <v>137</v>
      </c>
      <c r="B72" s="1571" t="s">
        <v>1499</v>
      </c>
      <c r="C72" s="1572"/>
      <c r="D72" s="1572"/>
      <c r="E72" s="1572"/>
      <c r="F72" s="1572"/>
      <c r="G72" s="1573"/>
      <c r="H72" s="268">
        <f>SUM(D73:D84)</f>
        <v>0</v>
      </c>
      <c r="I72" s="268">
        <f>COUNT(D73:D84)*2</f>
        <v>0</v>
      </c>
    </row>
    <row r="73" spans="1:9" s="449" customFormat="1" ht="47.25" hidden="1" customHeight="1">
      <c r="A73" s="20" t="s">
        <v>292</v>
      </c>
      <c r="B73" s="525" t="s">
        <v>293</v>
      </c>
      <c r="C73" s="41"/>
      <c r="D73" s="481"/>
      <c r="E73" s="15"/>
      <c r="F73" s="584"/>
      <c r="G73" s="584"/>
      <c r="H73" s="268"/>
      <c r="I73" s="268"/>
    </row>
    <row r="74" spans="1:9" s="449" customFormat="1" ht="47.25" hidden="1" customHeight="1">
      <c r="A74" s="20" t="s">
        <v>294</v>
      </c>
      <c r="B74" s="525" t="s">
        <v>295</v>
      </c>
      <c r="C74" s="41"/>
      <c r="D74" s="481"/>
      <c r="E74" s="15"/>
      <c r="F74" s="584"/>
      <c r="G74" s="584"/>
      <c r="H74" s="268"/>
      <c r="I74" s="268"/>
    </row>
    <row r="75" spans="1:9" s="449" customFormat="1" ht="47.25" hidden="1" customHeight="1">
      <c r="A75" s="20" t="s">
        <v>296</v>
      </c>
      <c r="B75" s="525" t="s">
        <v>297</v>
      </c>
      <c r="C75" s="41"/>
      <c r="D75" s="481"/>
      <c r="E75" s="15"/>
      <c r="F75" s="584"/>
      <c r="G75" s="584"/>
      <c r="H75" s="268"/>
      <c r="I75" s="268"/>
    </row>
    <row r="76" spans="1:9" s="449" customFormat="1" ht="47.25" hidden="1" customHeight="1">
      <c r="A76" s="20" t="s">
        <v>298</v>
      </c>
      <c r="B76" s="525" t="s">
        <v>299</v>
      </c>
      <c r="C76" s="41"/>
      <c r="D76" s="481"/>
      <c r="E76" s="15"/>
      <c r="F76" s="584"/>
      <c r="G76" s="584"/>
      <c r="H76" s="268"/>
      <c r="I76" s="268"/>
    </row>
    <row r="77" spans="1:9" s="449" customFormat="1" ht="47.25" hidden="1" customHeight="1">
      <c r="A77" s="20" t="s">
        <v>300</v>
      </c>
      <c r="B77" s="525" t="s">
        <v>1500</v>
      </c>
      <c r="C77" s="41"/>
      <c r="D77" s="481"/>
      <c r="E77" s="15"/>
      <c r="F77" s="584"/>
      <c r="G77" s="584"/>
      <c r="H77" s="268"/>
      <c r="I77" s="268"/>
    </row>
    <row r="78" spans="1:9" s="449" customFormat="1" ht="47.25" hidden="1" customHeight="1">
      <c r="A78" s="20" t="s">
        <v>302</v>
      </c>
      <c r="B78" s="525" t="s">
        <v>303</v>
      </c>
      <c r="C78" s="41"/>
      <c r="D78" s="481"/>
      <c r="E78" s="15"/>
      <c r="F78" s="584"/>
      <c r="G78" s="584"/>
      <c r="H78" s="268"/>
      <c r="I78" s="268"/>
    </row>
    <row r="79" spans="1:9" s="449" customFormat="1" ht="47.25" hidden="1" customHeight="1">
      <c r="A79" s="20" t="s">
        <v>304</v>
      </c>
      <c r="B79" s="525" t="s">
        <v>305</v>
      </c>
      <c r="C79" s="41"/>
      <c r="D79" s="481"/>
      <c r="E79" s="15"/>
      <c r="F79" s="584"/>
      <c r="G79" s="584"/>
      <c r="H79" s="268"/>
      <c r="I79" s="268"/>
    </row>
    <row r="80" spans="1:9" s="449" customFormat="1" ht="78.75" hidden="1" customHeight="1">
      <c r="A80" s="20" t="s">
        <v>306</v>
      </c>
      <c r="B80" s="525" t="s">
        <v>307</v>
      </c>
      <c r="C80" s="41"/>
      <c r="D80" s="481"/>
      <c r="E80" s="15"/>
      <c r="F80" s="584"/>
      <c r="G80" s="584"/>
      <c r="H80" s="268"/>
      <c r="I80" s="268"/>
    </row>
    <row r="81" spans="1:12" ht="47.25" hidden="1" customHeight="1">
      <c r="A81" s="20" t="s">
        <v>308</v>
      </c>
      <c r="B81" s="525" t="s">
        <v>309</v>
      </c>
      <c r="C81" s="41"/>
      <c r="D81" s="481"/>
      <c r="E81" s="15"/>
      <c r="F81" s="584"/>
      <c r="G81" s="584"/>
      <c r="H81" s="268"/>
      <c r="I81" s="268"/>
      <c r="J81" s="449"/>
      <c r="K81" s="449"/>
      <c r="L81" s="449"/>
    </row>
    <row r="82" spans="1:12" ht="31.5" hidden="1" customHeight="1">
      <c r="A82" s="20" t="s">
        <v>310</v>
      </c>
      <c r="B82" s="525" t="s">
        <v>311</v>
      </c>
      <c r="C82" s="41"/>
      <c r="D82" s="481"/>
      <c r="E82" s="15"/>
      <c r="F82" s="584"/>
      <c r="G82" s="584"/>
      <c r="H82" s="268"/>
      <c r="I82" s="268"/>
      <c r="J82" s="449"/>
      <c r="K82" s="449"/>
      <c r="L82" s="449"/>
    </row>
    <row r="83" spans="1:12" ht="30" hidden="1" customHeight="1">
      <c r="A83" s="20" t="s">
        <v>312</v>
      </c>
      <c r="B83" s="474" t="s">
        <v>313</v>
      </c>
      <c r="C83" s="41"/>
      <c r="D83" s="481"/>
      <c r="E83" s="15"/>
      <c r="F83" s="584"/>
      <c r="G83" s="584"/>
      <c r="H83" s="268"/>
      <c r="I83" s="268"/>
      <c r="J83" s="449"/>
      <c r="K83" s="449"/>
      <c r="L83" s="449"/>
    </row>
    <row r="84" spans="1:12" ht="30" hidden="1" customHeight="1">
      <c r="A84" s="350" t="s">
        <v>3061</v>
      </c>
      <c r="B84" s="490" t="s">
        <v>6056</v>
      </c>
      <c r="C84" s="23"/>
      <c r="D84" s="43"/>
      <c r="E84" s="21"/>
      <c r="F84" s="19"/>
      <c r="G84" s="388"/>
      <c r="H84" s="268"/>
      <c r="I84" s="268"/>
      <c r="J84" s="449"/>
      <c r="K84" s="449"/>
      <c r="L84" s="449"/>
    </row>
    <row r="85" spans="1:12" ht="37.5" customHeight="1">
      <c r="A85" s="1011" t="s">
        <v>1501</v>
      </c>
      <c r="B85" s="1366" t="s">
        <v>1502</v>
      </c>
      <c r="C85" s="1458"/>
      <c r="D85" s="1458"/>
      <c r="E85" s="1458"/>
      <c r="F85" s="1458"/>
      <c r="G85" s="1459"/>
      <c r="H85" s="544">
        <f>SUM(D86:D96)</f>
        <v>2</v>
      </c>
      <c r="I85" s="544">
        <f>COUNT(D86:D96)*2</f>
        <v>4</v>
      </c>
    </row>
    <row r="86" spans="1:12" ht="15.75" hidden="1" customHeight="1">
      <c r="A86" s="20" t="s">
        <v>314</v>
      </c>
      <c r="B86" s="525" t="s">
        <v>315</v>
      </c>
      <c r="C86" s="41"/>
      <c r="D86" s="481"/>
      <c r="E86" s="15"/>
      <c r="F86" s="584"/>
      <c r="G86" s="584"/>
      <c r="H86" s="268"/>
      <c r="I86" s="268"/>
      <c r="J86" s="449"/>
      <c r="K86" s="449"/>
      <c r="L86" s="449"/>
    </row>
    <row r="87" spans="1:12" ht="15.75" hidden="1" customHeight="1">
      <c r="A87" s="20" t="s">
        <v>316</v>
      </c>
      <c r="B87" s="525" t="s">
        <v>317</v>
      </c>
      <c r="C87" s="41"/>
      <c r="D87" s="481"/>
      <c r="E87" s="15"/>
      <c r="F87" s="584"/>
      <c r="G87" s="584"/>
      <c r="H87" s="268"/>
      <c r="I87" s="268"/>
      <c r="J87" s="449"/>
      <c r="K87" s="449"/>
      <c r="L87" s="449"/>
    </row>
    <row r="88" spans="1:12" ht="15.75" hidden="1" customHeight="1">
      <c r="A88" s="20" t="s">
        <v>1503</v>
      </c>
      <c r="B88" s="525" t="s">
        <v>319</v>
      </c>
      <c r="C88" s="41"/>
      <c r="D88" s="481"/>
      <c r="E88" s="15"/>
      <c r="F88" s="584"/>
      <c r="G88" s="584"/>
      <c r="H88" s="268"/>
      <c r="I88" s="268"/>
      <c r="J88" s="449"/>
      <c r="K88" s="449"/>
      <c r="L88" s="449"/>
    </row>
    <row r="89" spans="1:12" ht="31.5" hidden="1" customHeight="1">
      <c r="A89" s="20" t="s">
        <v>321</v>
      </c>
      <c r="B89" s="525" t="s">
        <v>322</v>
      </c>
      <c r="C89" s="41"/>
      <c r="D89" s="481"/>
      <c r="E89" s="15"/>
      <c r="F89" s="584"/>
      <c r="G89" s="584"/>
      <c r="H89" s="268"/>
      <c r="I89" s="268"/>
      <c r="J89" s="449"/>
      <c r="K89" s="449"/>
      <c r="L89" s="449"/>
    </row>
    <row r="90" spans="1:12" ht="31.5" hidden="1" customHeight="1">
      <c r="A90" s="20" t="s">
        <v>323</v>
      </c>
      <c r="B90" s="525" t="s">
        <v>324</v>
      </c>
      <c r="C90" s="41"/>
      <c r="D90" s="481"/>
      <c r="E90" s="15"/>
      <c r="F90" s="584"/>
      <c r="G90" s="584"/>
      <c r="H90" s="268"/>
      <c r="I90" s="268"/>
      <c r="J90" s="449"/>
      <c r="K90" s="449"/>
      <c r="L90" s="449"/>
    </row>
    <row r="91" spans="1:12" ht="15.75" hidden="1" customHeight="1">
      <c r="A91" s="20" t="s">
        <v>325</v>
      </c>
      <c r="B91" s="525" t="s">
        <v>326</v>
      </c>
      <c r="C91" s="41"/>
      <c r="D91" s="481"/>
      <c r="E91" s="15"/>
      <c r="F91" s="584"/>
      <c r="G91" s="584"/>
      <c r="H91" s="268"/>
      <c r="I91" s="268"/>
      <c r="J91" s="449"/>
      <c r="K91" s="449"/>
      <c r="L91" s="449"/>
    </row>
    <row r="92" spans="1:12" ht="31.5" hidden="1" customHeight="1">
      <c r="A92" s="20" t="s">
        <v>1504</v>
      </c>
      <c r="B92" s="525" t="s">
        <v>328</v>
      </c>
      <c r="C92" s="41"/>
      <c r="D92" s="481"/>
      <c r="E92" s="15"/>
      <c r="F92" s="584"/>
      <c r="G92" s="584"/>
      <c r="H92" s="268"/>
      <c r="I92" s="268"/>
      <c r="J92" s="449"/>
      <c r="K92" s="449"/>
      <c r="L92" s="449"/>
    </row>
    <row r="93" spans="1:12" ht="63.4" customHeight="1">
      <c r="A93" s="11" t="s">
        <v>3063</v>
      </c>
      <c r="B93" s="92" t="s">
        <v>3064</v>
      </c>
      <c r="C93" s="23" t="s">
        <v>5278</v>
      </c>
      <c r="D93" s="473">
        <v>1</v>
      </c>
      <c r="E93" s="43" t="s">
        <v>540</v>
      </c>
      <c r="F93" s="19"/>
      <c r="G93" s="473"/>
    </row>
    <row r="94" spans="1:12" ht="43.15" customHeight="1">
      <c r="A94" s="11"/>
      <c r="B94" s="23"/>
      <c r="C94" s="23" t="s">
        <v>5279</v>
      </c>
      <c r="D94" s="473">
        <v>1</v>
      </c>
      <c r="E94" s="43" t="s">
        <v>540</v>
      </c>
      <c r="F94" s="19"/>
      <c r="G94" s="473"/>
    </row>
    <row r="95" spans="1:12" ht="30" hidden="1" customHeight="1">
      <c r="A95" s="20"/>
      <c r="C95" s="204" t="s">
        <v>5280</v>
      </c>
      <c r="D95" s="477"/>
      <c r="E95" s="487" t="s">
        <v>540</v>
      </c>
      <c r="F95" s="318"/>
      <c r="G95" s="477"/>
      <c r="J95" s="449"/>
      <c r="K95" s="449"/>
      <c r="L95" s="449"/>
    </row>
    <row r="96" spans="1:12" ht="30" hidden="1" customHeight="1">
      <c r="A96" s="20"/>
      <c r="B96" s="92"/>
      <c r="C96" s="204" t="s">
        <v>5281</v>
      </c>
      <c r="D96" s="477"/>
      <c r="E96" s="487" t="s">
        <v>540</v>
      </c>
      <c r="F96" s="318"/>
      <c r="G96" s="477"/>
      <c r="J96" s="449"/>
      <c r="K96" s="449"/>
      <c r="L96" s="449"/>
    </row>
    <row r="97" spans="1:12" ht="15.75" hidden="1" customHeight="1">
      <c r="A97" s="20" t="s">
        <v>1505</v>
      </c>
      <c r="B97" s="1571" t="s">
        <v>132</v>
      </c>
      <c r="C97" s="1572"/>
      <c r="D97" s="1572"/>
      <c r="E97" s="1572"/>
      <c r="F97" s="1572"/>
      <c r="G97" s="1573"/>
      <c r="H97" s="268">
        <f>SUM(D98:D99)</f>
        <v>0</v>
      </c>
      <c r="I97" s="268">
        <f>COUNT(D98:D99)*2</f>
        <v>0</v>
      </c>
      <c r="J97" s="449"/>
      <c r="K97" s="449"/>
      <c r="L97" s="449"/>
    </row>
    <row r="98" spans="1:12" ht="47.25" hidden="1" customHeight="1">
      <c r="A98" s="20" t="s">
        <v>1506</v>
      </c>
      <c r="B98" s="525" t="s">
        <v>331</v>
      </c>
      <c r="C98" s="41"/>
      <c r="D98" s="481"/>
      <c r="E98" s="15"/>
      <c r="F98" s="584"/>
      <c r="G98" s="584"/>
      <c r="H98" s="268"/>
      <c r="I98" s="268"/>
      <c r="J98" s="449"/>
      <c r="K98" s="449"/>
      <c r="L98" s="449"/>
    </row>
    <row r="99" spans="1:12" ht="63" hidden="1" customHeight="1">
      <c r="A99" s="20" t="s">
        <v>334</v>
      </c>
      <c r="B99" s="525" t="s">
        <v>335</v>
      </c>
      <c r="C99" s="41"/>
      <c r="D99" s="481"/>
      <c r="E99" s="15"/>
      <c r="F99" s="584"/>
      <c r="G99" s="584"/>
      <c r="H99" s="268"/>
      <c r="I99" s="268"/>
      <c r="J99" s="449"/>
      <c r="K99" s="449"/>
      <c r="L99" s="449"/>
    </row>
    <row r="100" spans="1:12" ht="21" customHeight="1">
      <c r="A100" s="153"/>
      <c r="B100" s="1546" t="s">
        <v>337</v>
      </c>
      <c r="C100" s="1532"/>
      <c r="D100" s="1532"/>
      <c r="E100" s="1532"/>
      <c r="F100" s="1532"/>
      <c r="G100" s="1541"/>
      <c r="H100" s="544">
        <f>H101+H111+H117+H122+H128+H135</f>
        <v>5</v>
      </c>
      <c r="I100" s="544">
        <f>I101+I111+I117+I122+I128+I135</f>
        <v>10</v>
      </c>
    </row>
    <row r="101" spans="1:12" ht="37.5" customHeight="1">
      <c r="A101" s="1011" t="s">
        <v>1507</v>
      </c>
      <c r="B101" s="1366" t="s">
        <v>1508</v>
      </c>
      <c r="C101" s="1458"/>
      <c r="D101" s="1458"/>
      <c r="E101" s="1458"/>
      <c r="F101" s="1458"/>
      <c r="G101" s="1459"/>
      <c r="H101" s="544">
        <f>SUM(D102:D110)</f>
        <v>2</v>
      </c>
      <c r="I101" s="544">
        <f>COUNT(D102:D110)*2</f>
        <v>4</v>
      </c>
    </row>
    <row r="102" spans="1:12" ht="36" customHeight="1">
      <c r="A102" s="35" t="s">
        <v>1509</v>
      </c>
      <c r="B102" s="135" t="s">
        <v>339</v>
      </c>
      <c r="C102" s="23" t="s">
        <v>5282</v>
      </c>
      <c r="D102" s="473">
        <v>1</v>
      </c>
      <c r="E102" s="43" t="s">
        <v>341</v>
      </c>
      <c r="F102" s="74" t="s">
        <v>3723</v>
      </c>
      <c r="G102" s="473"/>
    </row>
    <row r="103" spans="1:12" ht="30" hidden="1" customHeight="1">
      <c r="A103" s="57"/>
      <c r="B103" s="190"/>
      <c r="C103" s="74" t="s">
        <v>3723</v>
      </c>
      <c r="D103" s="477"/>
      <c r="E103" s="487" t="s">
        <v>341</v>
      </c>
      <c r="F103" s="318"/>
      <c r="G103" s="477"/>
      <c r="J103" s="449"/>
      <c r="K103" s="449"/>
      <c r="L103" s="449"/>
    </row>
    <row r="104" spans="1:12" ht="31.5" hidden="1" customHeight="1">
      <c r="A104" s="57" t="s">
        <v>1512</v>
      </c>
      <c r="B104" s="241" t="s">
        <v>347</v>
      </c>
      <c r="C104" s="41"/>
      <c r="D104" s="481"/>
      <c r="E104" s="15"/>
      <c r="F104" s="584"/>
      <c r="G104" s="584"/>
      <c r="H104" s="268"/>
      <c r="I104" s="268"/>
      <c r="J104" s="449"/>
      <c r="K104" s="449"/>
      <c r="L104" s="449"/>
    </row>
    <row r="105" spans="1:12" ht="31.5" hidden="1" customHeight="1">
      <c r="A105" s="57" t="s">
        <v>352</v>
      </c>
      <c r="B105" s="241" t="s">
        <v>353</v>
      </c>
      <c r="C105" s="41"/>
      <c r="D105" s="481"/>
      <c r="E105" s="15"/>
      <c r="F105" s="584"/>
      <c r="G105" s="584"/>
      <c r="H105" s="268"/>
      <c r="I105" s="268"/>
      <c r="J105" s="449"/>
      <c r="K105" s="449"/>
      <c r="L105" s="449"/>
    </row>
    <row r="106" spans="1:12" ht="31.5" hidden="1" customHeight="1">
      <c r="A106" s="57" t="s">
        <v>1515</v>
      </c>
      <c r="B106" s="241" t="s">
        <v>355</v>
      </c>
      <c r="C106" s="41"/>
      <c r="D106" s="481"/>
      <c r="E106" s="15"/>
      <c r="F106" s="584"/>
      <c r="G106" s="584"/>
      <c r="H106" s="268"/>
      <c r="I106" s="268"/>
      <c r="J106" s="449"/>
      <c r="K106" s="449"/>
      <c r="L106" s="449"/>
    </row>
    <row r="107" spans="1:12" ht="47.25" hidden="1" customHeight="1">
      <c r="A107" s="57" t="s">
        <v>356</v>
      </c>
      <c r="B107" s="241" t="s">
        <v>357</v>
      </c>
      <c r="C107" s="41"/>
      <c r="D107" s="481"/>
      <c r="E107" s="15"/>
      <c r="F107" s="584"/>
      <c r="G107" s="584"/>
      <c r="H107" s="268"/>
      <c r="I107" s="268"/>
      <c r="J107" s="449"/>
      <c r="K107" s="449"/>
      <c r="L107" s="449"/>
    </row>
    <row r="108" spans="1:12" ht="31.5" hidden="1" customHeight="1">
      <c r="A108" s="57" t="s">
        <v>1517</v>
      </c>
      <c r="B108" s="190" t="s">
        <v>360</v>
      </c>
      <c r="C108" s="74" t="s">
        <v>5283</v>
      </c>
      <c r="D108" s="477"/>
      <c r="E108" s="487" t="s">
        <v>341</v>
      </c>
      <c r="F108" s="318"/>
      <c r="G108" s="477"/>
      <c r="J108" s="449"/>
      <c r="K108" s="449"/>
      <c r="L108" s="449"/>
    </row>
    <row r="109" spans="1:12" ht="47.25" hidden="1" customHeight="1">
      <c r="A109" s="57" t="s">
        <v>1519</v>
      </c>
      <c r="B109" s="241" t="s">
        <v>363</v>
      </c>
      <c r="C109" s="374"/>
      <c r="D109" s="481"/>
      <c r="E109" s="15"/>
      <c r="F109" s="584"/>
      <c r="G109" s="584"/>
      <c r="H109" s="268"/>
      <c r="I109" s="268"/>
      <c r="J109" s="449"/>
      <c r="K109" s="449"/>
      <c r="L109" s="449"/>
    </row>
    <row r="110" spans="1:12" ht="63" customHeight="1">
      <c r="A110" s="35" t="s">
        <v>366</v>
      </c>
      <c r="B110" s="135" t="s">
        <v>367</v>
      </c>
      <c r="C110" s="23" t="s">
        <v>5284</v>
      </c>
      <c r="D110" s="473">
        <v>1</v>
      </c>
      <c r="E110" s="43" t="s">
        <v>377</v>
      </c>
      <c r="F110" s="19"/>
      <c r="G110" s="473"/>
    </row>
    <row r="111" spans="1:12" ht="37.5" customHeight="1">
      <c r="A111" s="1011" t="s">
        <v>1520</v>
      </c>
      <c r="B111" s="1366" t="s">
        <v>5285</v>
      </c>
      <c r="C111" s="1458"/>
      <c r="D111" s="1458"/>
      <c r="E111" s="1458"/>
      <c r="F111" s="1458"/>
      <c r="G111" s="1459"/>
      <c r="H111" s="544">
        <f>SUM(D112:D116)</f>
        <v>1</v>
      </c>
      <c r="I111" s="544">
        <f>COUNT(D112:D116)*2</f>
        <v>2</v>
      </c>
    </row>
    <row r="112" spans="1:12" ht="31.5" hidden="1" customHeight="1">
      <c r="A112" s="57" t="s">
        <v>1522</v>
      </c>
      <c r="B112" s="193" t="s">
        <v>371</v>
      </c>
      <c r="C112" s="74"/>
      <c r="D112" s="481"/>
      <c r="E112" s="15"/>
      <c r="F112" s="584"/>
      <c r="G112" s="584"/>
      <c r="H112" s="268"/>
      <c r="I112" s="268"/>
      <c r="J112" s="449"/>
      <c r="K112" s="449"/>
      <c r="L112" s="449"/>
    </row>
    <row r="113" spans="1:12" ht="75" hidden="1" customHeight="1">
      <c r="A113" s="57" t="s">
        <v>382</v>
      </c>
      <c r="B113" s="195" t="s">
        <v>383</v>
      </c>
      <c r="C113" s="204" t="s">
        <v>5286</v>
      </c>
      <c r="D113" s="477"/>
      <c r="E113" s="487" t="s">
        <v>660</v>
      </c>
      <c r="F113" s="318"/>
      <c r="G113" s="477"/>
      <c r="J113" s="449"/>
      <c r="K113" s="449"/>
      <c r="L113" s="449"/>
    </row>
    <row r="114" spans="1:12" ht="47.25">
      <c r="A114" s="35" t="s">
        <v>1525</v>
      </c>
      <c r="B114" s="1017" t="s">
        <v>385</v>
      </c>
      <c r="C114" s="74" t="s">
        <v>5287</v>
      </c>
      <c r="D114" s="473">
        <v>1</v>
      </c>
      <c r="E114" s="43" t="s">
        <v>341</v>
      </c>
      <c r="F114" s="19"/>
      <c r="G114" s="473"/>
    </row>
    <row r="115" spans="1:12" ht="47.25" hidden="1" customHeight="1">
      <c r="A115" s="57" t="s">
        <v>1530</v>
      </c>
      <c r="B115" s="193" t="s">
        <v>393</v>
      </c>
      <c r="C115" s="41"/>
      <c r="D115" s="481"/>
      <c r="E115" s="15"/>
      <c r="F115" s="584"/>
      <c r="G115" s="584"/>
      <c r="H115" s="268"/>
      <c r="I115" s="268"/>
      <c r="J115" s="449"/>
      <c r="K115" s="449"/>
      <c r="L115" s="449"/>
    </row>
    <row r="116" spans="1:12" ht="47.25" hidden="1" customHeight="1">
      <c r="A116" s="57" t="s">
        <v>394</v>
      </c>
      <c r="B116" s="526" t="s">
        <v>395</v>
      </c>
      <c r="C116" s="41"/>
      <c r="D116" s="481"/>
      <c r="E116" s="15"/>
      <c r="F116" s="584"/>
      <c r="G116" s="584"/>
      <c r="H116" s="268"/>
      <c r="I116" s="268"/>
      <c r="J116" s="449"/>
      <c r="K116" s="449"/>
      <c r="L116" s="449"/>
    </row>
    <row r="117" spans="1:12" ht="37.5" customHeight="1">
      <c r="A117" s="1011" t="s">
        <v>1533</v>
      </c>
      <c r="B117" s="1366" t="s">
        <v>1534</v>
      </c>
      <c r="C117" s="1458"/>
      <c r="D117" s="1458"/>
      <c r="E117" s="1458"/>
      <c r="F117" s="1458"/>
      <c r="G117" s="1459"/>
      <c r="H117" s="544">
        <f>SUM(D118:D121)</f>
        <v>2</v>
      </c>
      <c r="I117" s="544">
        <f>COUNT(D118:D121)*2</f>
        <v>4</v>
      </c>
    </row>
    <row r="118" spans="1:12" ht="72" customHeight="1">
      <c r="A118" s="35" t="s">
        <v>1535</v>
      </c>
      <c r="B118" s="92" t="s">
        <v>397</v>
      </c>
      <c r="C118" s="23" t="s">
        <v>5288</v>
      </c>
      <c r="D118" s="473">
        <v>1</v>
      </c>
      <c r="E118" s="43" t="s">
        <v>341</v>
      </c>
      <c r="F118" s="23" t="s">
        <v>5289</v>
      </c>
      <c r="G118" s="473"/>
    </row>
    <row r="119" spans="1:12" ht="31.5">
      <c r="A119" s="35" t="s">
        <v>1542</v>
      </c>
      <c r="B119" s="92" t="s">
        <v>401</v>
      </c>
      <c r="C119" s="74" t="s">
        <v>5290</v>
      </c>
      <c r="D119" s="473">
        <v>1</v>
      </c>
      <c r="E119" s="43" t="s">
        <v>653</v>
      </c>
      <c r="F119" s="19"/>
      <c r="G119" s="473"/>
    </row>
    <row r="120" spans="1:12" ht="47.25" hidden="1" customHeight="1">
      <c r="A120" s="57" t="s">
        <v>1545</v>
      </c>
      <c r="B120" s="195" t="s">
        <v>405</v>
      </c>
      <c r="C120" s="16" t="s">
        <v>5291</v>
      </c>
      <c r="D120" s="477"/>
      <c r="E120" s="487" t="s">
        <v>680</v>
      </c>
      <c r="F120" s="318"/>
      <c r="G120" s="477"/>
      <c r="J120" s="449"/>
      <c r="K120" s="449"/>
      <c r="L120" s="449"/>
    </row>
    <row r="121" spans="1:12" ht="78.75" hidden="1" customHeight="1">
      <c r="A121" s="57" t="s">
        <v>1556</v>
      </c>
      <c r="B121" s="195" t="s">
        <v>409</v>
      </c>
      <c r="C121" s="74" t="s">
        <v>5292</v>
      </c>
      <c r="D121" s="477"/>
      <c r="E121" s="487" t="s">
        <v>653</v>
      </c>
      <c r="F121" s="318"/>
      <c r="G121" s="477"/>
      <c r="J121" s="449"/>
      <c r="K121" s="449"/>
      <c r="L121" s="449"/>
    </row>
    <row r="122" spans="1:12" ht="18.75" hidden="1" customHeight="1">
      <c r="A122" s="57" t="s">
        <v>1559</v>
      </c>
      <c r="B122" s="1366" t="s">
        <v>1560</v>
      </c>
      <c r="C122" s="1458"/>
      <c r="D122" s="1458"/>
      <c r="E122" s="1458"/>
      <c r="F122" s="1458"/>
      <c r="G122" s="1459"/>
      <c r="H122" s="544">
        <f>SUM(D123:D127)</f>
        <v>0</v>
      </c>
      <c r="I122" s="544">
        <f>COUNT(D123:D127)*2</f>
        <v>0</v>
      </c>
      <c r="J122" s="449"/>
      <c r="K122" s="449"/>
      <c r="L122" s="449"/>
    </row>
    <row r="123" spans="1:12" ht="47.25" hidden="1" customHeight="1">
      <c r="A123" s="57" t="s">
        <v>1561</v>
      </c>
      <c r="B123" s="193" t="s">
        <v>412</v>
      </c>
      <c r="C123" s="41"/>
      <c r="D123" s="481"/>
      <c r="E123" s="15"/>
      <c r="F123" s="584"/>
      <c r="G123" s="584"/>
      <c r="H123" s="268"/>
      <c r="I123" s="268"/>
      <c r="J123" s="449"/>
      <c r="K123" s="449"/>
      <c r="L123" s="449"/>
    </row>
    <row r="124" spans="1:12" ht="31.5" hidden="1" customHeight="1">
      <c r="A124" s="57" t="s">
        <v>1565</v>
      </c>
      <c r="B124" s="193" t="s">
        <v>415</v>
      </c>
      <c r="C124" s="74"/>
      <c r="D124" s="481"/>
      <c r="E124" s="15"/>
      <c r="F124" s="584"/>
      <c r="G124" s="584"/>
      <c r="H124" s="268"/>
      <c r="I124" s="268"/>
      <c r="J124" s="449"/>
      <c r="K124" s="449"/>
      <c r="L124" s="449"/>
    </row>
    <row r="125" spans="1:12" ht="31.5" hidden="1" customHeight="1">
      <c r="A125" s="57" t="s">
        <v>1566</v>
      </c>
      <c r="B125" s="193" t="s">
        <v>418</v>
      </c>
      <c r="C125" s="74"/>
      <c r="D125" s="481"/>
      <c r="E125" s="15"/>
      <c r="F125" s="584"/>
      <c r="G125" s="584"/>
      <c r="H125" s="268"/>
      <c r="I125" s="268"/>
      <c r="J125" s="449"/>
      <c r="K125" s="449"/>
      <c r="L125" s="449"/>
    </row>
    <row r="126" spans="1:12" ht="47.25" hidden="1" customHeight="1">
      <c r="A126" s="57" t="s">
        <v>1567</v>
      </c>
      <c r="B126" s="193" t="s">
        <v>422</v>
      </c>
      <c r="C126" s="41"/>
      <c r="D126" s="481"/>
      <c r="E126" s="15"/>
      <c r="F126" s="584"/>
      <c r="G126" s="584"/>
      <c r="H126" s="268"/>
      <c r="I126" s="268"/>
      <c r="J126" s="449"/>
      <c r="K126" s="449"/>
      <c r="L126" s="449"/>
    </row>
    <row r="127" spans="1:12" ht="60" hidden="1" customHeight="1">
      <c r="A127" s="57" t="s">
        <v>1570</v>
      </c>
      <c r="B127" s="92" t="s">
        <v>5293</v>
      </c>
      <c r="C127" s="60" t="s">
        <v>5294</v>
      </c>
      <c r="D127" s="477"/>
      <c r="E127" s="487" t="s">
        <v>341</v>
      </c>
      <c r="F127" s="318"/>
      <c r="G127" s="477"/>
      <c r="J127" s="449"/>
      <c r="K127" s="449"/>
      <c r="L127" s="449"/>
    </row>
    <row r="128" spans="1:12" ht="15.75" hidden="1" customHeight="1">
      <c r="A128" s="57" t="s">
        <v>1571</v>
      </c>
      <c r="B128" s="1539" t="s">
        <v>1572</v>
      </c>
      <c r="C128" s="1310"/>
      <c r="D128" s="1310"/>
      <c r="E128" s="1310"/>
      <c r="F128" s="1310"/>
      <c r="G128" s="1540"/>
      <c r="H128" s="268">
        <f>SUM(D129:D134)</f>
        <v>0</v>
      </c>
      <c r="I128" s="268">
        <f>COUNT(D129:D134)*2</f>
        <v>0</v>
      </c>
      <c r="J128" s="449"/>
      <c r="K128" s="449"/>
      <c r="L128" s="449"/>
    </row>
    <row r="129" spans="1:9" s="449" customFormat="1" ht="47.25" hidden="1" customHeight="1">
      <c r="A129" s="57" t="s">
        <v>429</v>
      </c>
      <c r="B129" s="193" t="s">
        <v>430</v>
      </c>
      <c r="C129" s="41"/>
      <c r="D129" s="481"/>
      <c r="E129" s="15"/>
      <c r="F129" s="584"/>
      <c r="G129" s="584"/>
      <c r="H129" s="268"/>
      <c r="I129" s="268"/>
    </row>
    <row r="130" spans="1:9" s="449" customFormat="1" ht="31.5" hidden="1" customHeight="1">
      <c r="A130" s="57" t="s">
        <v>1575</v>
      </c>
      <c r="B130" s="193" t="s">
        <v>434</v>
      </c>
      <c r="C130" s="41"/>
      <c r="D130" s="481"/>
      <c r="E130" s="15"/>
      <c r="F130" s="584"/>
      <c r="G130" s="584"/>
      <c r="H130" s="268"/>
      <c r="I130" s="268"/>
    </row>
    <row r="131" spans="1:9" s="449" customFormat="1" ht="47.25" hidden="1" customHeight="1">
      <c r="A131" s="57" t="s">
        <v>1576</v>
      </c>
      <c r="B131" s="193" t="s">
        <v>437</v>
      </c>
      <c r="C131" s="41"/>
      <c r="D131" s="481"/>
      <c r="E131" s="15"/>
      <c r="F131" s="584"/>
      <c r="G131" s="584"/>
      <c r="H131" s="268"/>
      <c r="I131" s="268"/>
    </row>
    <row r="132" spans="1:9" s="449" customFormat="1" ht="47.25" hidden="1" customHeight="1">
      <c r="A132" s="57" t="s">
        <v>1577</v>
      </c>
      <c r="B132" s="193" t="s">
        <v>440</v>
      </c>
      <c r="C132" s="41"/>
      <c r="D132" s="481"/>
      <c r="E132" s="15"/>
      <c r="F132" s="584"/>
      <c r="G132" s="584"/>
      <c r="H132" s="268"/>
      <c r="I132" s="268"/>
    </row>
    <row r="133" spans="1:9" s="449" customFormat="1" ht="47.25" hidden="1" customHeight="1">
      <c r="A133" s="57" t="s">
        <v>2371</v>
      </c>
      <c r="B133" s="193" t="s">
        <v>444</v>
      </c>
      <c r="C133" s="41"/>
      <c r="D133" s="481"/>
      <c r="E133" s="15"/>
      <c r="F133" s="584"/>
      <c r="G133" s="584"/>
      <c r="H133" s="268"/>
      <c r="I133" s="268"/>
    </row>
    <row r="134" spans="1:9" s="449" customFormat="1" ht="47.25" hidden="1" customHeight="1">
      <c r="A134" s="57" t="s">
        <v>445</v>
      </c>
      <c r="B134" s="527" t="s">
        <v>446</v>
      </c>
      <c r="C134" s="41"/>
      <c r="D134" s="481"/>
      <c r="E134" s="15"/>
      <c r="F134" s="584"/>
      <c r="G134" s="584"/>
      <c r="H134" s="268"/>
      <c r="I134" s="268"/>
    </row>
    <row r="135" spans="1:9" s="449" customFormat="1" ht="15.75" hidden="1" customHeight="1">
      <c r="A135" s="25" t="s">
        <v>6103</v>
      </c>
      <c r="B135" s="1308" t="s">
        <v>3086</v>
      </c>
      <c r="C135" s="1309"/>
      <c r="D135" s="1309"/>
      <c r="E135" s="1309"/>
      <c r="F135" s="1309"/>
      <c r="G135" s="1320"/>
      <c r="H135" s="268">
        <f>SUM(D136:D146)</f>
        <v>0</v>
      </c>
      <c r="I135" s="268">
        <f>COUNT(D136:D146)*2</f>
        <v>0</v>
      </c>
    </row>
    <row r="136" spans="1:9" s="449" customFormat="1" ht="75" hidden="1" customHeight="1">
      <c r="A136" s="25" t="s">
        <v>3087</v>
      </c>
      <c r="B136" s="446" t="s">
        <v>3088</v>
      </c>
      <c r="C136" s="41" t="s">
        <v>6057</v>
      </c>
      <c r="D136" s="439"/>
      <c r="E136" s="19"/>
      <c r="F136" s="41" t="s">
        <v>6058</v>
      </c>
      <c r="G136" s="391"/>
      <c r="H136" s="268"/>
      <c r="I136" s="268"/>
    </row>
    <row r="137" spans="1:9" s="449" customFormat="1" ht="45" hidden="1" customHeight="1">
      <c r="A137" s="25" t="s">
        <v>3089</v>
      </c>
      <c r="B137" s="446" t="s">
        <v>3090</v>
      </c>
      <c r="C137" s="41" t="s">
        <v>6059</v>
      </c>
      <c r="D137" s="439"/>
      <c r="E137" s="19"/>
      <c r="F137" s="41" t="s">
        <v>6060</v>
      </c>
      <c r="G137" s="391"/>
      <c r="H137" s="268"/>
      <c r="I137" s="268"/>
    </row>
    <row r="138" spans="1:9" s="449" customFormat="1" ht="135" hidden="1" customHeight="1">
      <c r="A138" s="25" t="s">
        <v>3091</v>
      </c>
      <c r="B138" s="446" t="s">
        <v>3092</v>
      </c>
      <c r="C138" s="41" t="s">
        <v>6061</v>
      </c>
      <c r="D138" s="439"/>
      <c r="E138" s="19"/>
      <c r="F138" s="41" t="s">
        <v>6062</v>
      </c>
      <c r="G138" s="391"/>
      <c r="H138" s="268"/>
      <c r="I138" s="268"/>
    </row>
    <row r="139" spans="1:9" s="449" customFormat="1" ht="75" hidden="1" customHeight="1">
      <c r="A139" s="25" t="s">
        <v>3093</v>
      </c>
      <c r="B139" s="446" t="s">
        <v>3094</v>
      </c>
      <c r="C139" s="41" t="s">
        <v>6063</v>
      </c>
      <c r="D139" s="439"/>
      <c r="E139" s="19"/>
      <c r="F139" s="41" t="s">
        <v>6064</v>
      </c>
      <c r="G139" s="391"/>
      <c r="H139" s="268"/>
      <c r="I139" s="268"/>
    </row>
    <row r="140" spans="1:9" s="449" customFormat="1" ht="150" hidden="1" customHeight="1">
      <c r="A140" s="25" t="s">
        <v>3095</v>
      </c>
      <c r="B140" s="446" t="s">
        <v>3096</v>
      </c>
      <c r="C140" s="41" t="s">
        <v>6065</v>
      </c>
      <c r="D140" s="439"/>
      <c r="E140" s="19"/>
      <c r="F140" s="41" t="s">
        <v>6066</v>
      </c>
      <c r="G140" s="391"/>
      <c r="H140" s="268"/>
      <c r="I140" s="268"/>
    </row>
    <row r="141" spans="1:9" s="449" customFormat="1" ht="30" hidden="1" customHeight="1">
      <c r="A141" s="25" t="s">
        <v>3097</v>
      </c>
      <c r="B141" s="446" t="s">
        <v>3098</v>
      </c>
      <c r="C141" s="46"/>
      <c r="D141" s="473"/>
      <c r="E141" s="50"/>
      <c r="F141" s="46"/>
      <c r="G141" s="391"/>
      <c r="H141" s="268"/>
      <c r="I141" s="268"/>
    </row>
    <row r="142" spans="1:9" s="449" customFormat="1" ht="60" hidden="1" customHeight="1">
      <c r="A142" s="25" t="s">
        <v>6104</v>
      </c>
      <c r="B142" s="446" t="s">
        <v>3100</v>
      </c>
      <c r="C142" s="41" t="s">
        <v>4058</v>
      </c>
      <c r="D142" s="473"/>
      <c r="E142" s="21"/>
      <c r="F142" s="19"/>
      <c r="G142" s="391"/>
      <c r="H142" s="268"/>
      <c r="I142" s="268"/>
    </row>
    <row r="143" spans="1:9" s="449" customFormat="1" ht="75" hidden="1" customHeight="1">
      <c r="A143" s="25" t="s">
        <v>3101</v>
      </c>
      <c r="B143" s="446" t="s">
        <v>3102</v>
      </c>
      <c r="C143" s="41" t="s">
        <v>6067</v>
      </c>
      <c r="D143" s="439"/>
      <c r="E143" s="19"/>
      <c r="F143" s="41" t="s">
        <v>6068</v>
      </c>
      <c r="G143" s="391"/>
      <c r="H143" s="268"/>
      <c r="I143" s="268"/>
    </row>
    <row r="144" spans="1:9" s="449" customFormat="1" ht="165" hidden="1" customHeight="1">
      <c r="A144" s="25" t="s">
        <v>3103</v>
      </c>
      <c r="B144" s="446" t="s">
        <v>3104</v>
      </c>
      <c r="C144" s="41" t="s">
        <v>6069</v>
      </c>
      <c r="D144" s="439"/>
      <c r="E144" s="19"/>
      <c r="F144" s="41" t="s">
        <v>6070</v>
      </c>
      <c r="G144" s="391"/>
      <c r="H144" s="268"/>
      <c r="I144" s="268"/>
    </row>
    <row r="145" spans="1:12" ht="135" hidden="1" customHeight="1">
      <c r="A145" s="25" t="s">
        <v>3105</v>
      </c>
      <c r="B145" s="446" t="s">
        <v>3106</v>
      </c>
      <c r="C145" s="41" t="s">
        <v>6071</v>
      </c>
      <c r="D145" s="439"/>
      <c r="E145" s="19"/>
      <c r="F145" s="41" t="s">
        <v>6072</v>
      </c>
      <c r="G145" s="391"/>
      <c r="H145" s="268"/>
      <c r="I145" s="268"/>
      <c r="J145" s="449"/>
      <c r="K145" s="449"/>
      <c r="L145" s="449"/>
    </row>
    <row r="146" spans="1:12" ht="45" hidden="1" customHeight="1">
      <c r="A146" s="25" t="s">
        <v>3107</v>
      </c>
      <c r="B146" s="446" t="s">
        <v>3108</v>
      </c>
      <c r="C146" s="41" t="s">
        <v>6073</v>
      </c>
      <c r="D146" s="440"/>
      <c r="E146" s="4"/>
      <c r="F146" s="41" t="s">
        <v>6074</v>
      </c>
      <c r="G146" s="391"/>
      <c r="H146" s="268"/>
      <c r="I146" s="268"/>
      <c r="J146" s="449"/>
      <c r="K146" s="449"/>
      <c r="L146" s="449"/>
    </row>
    <row r="147" spans="1:12" ht="21" customHeight="1">
      <c r="A147" s="153"/>
      <c r="B147" s="1546" t="s">
        <v>447</v>
      </c>
      <c r="C147" s="1532"/>
      <c r="D147" s="1532"/>
      <c r="E147" s="1532"/>
      <c r="F147" s="1532"/>
      <c r="G147" s="1541"/>
      <c r="H147" s="544">
        <f>H148+H164+H171+H176+H183+H188+H199</f>
        <v>19</v>
      </c>
      <c r="I147" s="544">
        <f>I148+I164+I171+I176+I183+I188+I199</f>
        <v>38</v>
      </c>
    </row>
    <row r="148" spans="1:12" ht="18.75" customHeight="1">
      <c r="A148" s="1011" t="s">
        <v>1578</v>
      </c>
      <c r="B148" s="1366" t="s">
        <v>120</v>
      </c>
      <c r="C148" s="1458"/>
      <c r="D148" s="1458"/>
      <c r="E148" s="1458"/>
      <c r="F148" s="1458"/>
      <c r="G148" s="1459"/>
      <c r="H148" s="544">
        <f>SUM(D149:D163)</f>
        <v>6</v>
      </c>
      <c r="I148" s="544">
        <f>COUNT(D149:D163)*2</f>
        <v>12</v>
      </c>
    </row>
    <row r="149" spans="1:12" ht="59.25" customHeight="1">
      <c r="A149" s="35" t="s">
        <v>1579</v>
      </c>
      <c r="B149" s="198" t="s">
        <v>449</v>
      </c>
      <c r="C149" s="23" t="s">
        <v>5295</v>
      </c>
      <c r="D149" s="473">
        <v>1</v>
      </c>
      <c r="E149" s="43" t="s">
        <v>341</v>
      </c>
      <c r="F149" s="19"/>
      <c r="G149" s="473"/>
    </row>
    <row r="150" spans="1:12" ht="59.25" customHeight="1">
      <c r="A150" s="35" t="s">
        <v>1582</v>
      </c>
      <c r="B150" s="248" t="s">
        <v>454</v>
      </c>
      <c r="C150" s="23" t="s">
        <v>6934</v>
      </c>
      <c r="D150" s="473">
        <v>1</v>
      </c>
      <c r="E150" s="43" t="s">
        <v>341</v>
      </c>
      <c r="F150" s="19"/>
      <c r="G150" s="473"/>
    </row>
    <row r="151" spans="1:12" ht="30" hidden="1" customHeight="1">
      <c r="A151" s="57"/>
      <c r="B151" s="248"/>
      <c r="C151" s="204" t="s">
        <v>3749</v>
      </c>
      <c r="D151" s="477"/>
      <c r="E151" s="487" t="s">
        <v>341</v>
      </c>
      <c r="F151" s="318"/>
      <c r="G151" s="477"/>
      <c r="J151" s="687"/>
      <c r="K151" s="449"/>
      <c r="L151" s="449"/>
    </row>
    <row r="152" spans="1:12" ht="29.25" customHeight="1">
      <c r="A152" s="35"/>
      <c r="B152" s="248"/>
      <c r="C152" s="23" t="s">
        <v>6935</v>
      </c>
      <c r="D152" s="473">
        <v>1</v>
      </c>
      <c r="E152" s="43" t="s">
        <v>341</v>
      </c>
      <c r="F152" s="23" t="s">
        <v>6936</v>
      </c>
      <c r="G152" s="473"/>
      <c r="J152" s="688"/>
    </row>
    <row r="153" spans="1:12" ht="30" hidden="1" customHeight="1">
      <c r="A153" s="57"/>
      <c r="B153" s="248"/>
      <c r="C153" s="204" t="s">
        <v>457</v>
      </c>
      <c r="D153" s="477"/>
      <c r="E153" s="487"/>
      <c r="F153" s="318"/>
      <c r="G153" s="477"/>
      <c r="J153" s="687"/>
      <c r="K153" s="449"/>
      <c r="L153" s="449"/>
    </row>
    <row r="154" spans="1:12" ht="72" customHeight="1">
      <c r="A154" s="35" t="s">
        <v>1586</v>
      </c>
      <c r="B154" s="198" t="s">
        <v>459</v>
      </c>
      <c r="C154" s="23" t="s">
        <v>5298</v>
      </c>
      <c r="D154" s="473">
        <v>1</v>
      </c>
      <c r="E154" s="43" t="s">
        <v>341</v>
      </c>
      <c r="F154" s="23" t="s">
        <v>5299</v>
      </c>
      <c r="G154" s="473"/>
    </row>
    <row r="155" spans="1:12" ht="45" hidden="1" customHeight="1">
      <c r="A155" s="57"/>
      <c r="B155" s="198"/>
      <c r="C155" s="204" t="s">
        <v>5296</v>
      </c>
      <c r="D155" s="477"/>
      <c r="E155" s="487" t="s">
        <v>341</v>
      </c>
      <c r="F155" s="204" t="s">
        <v>5297</v>
      </c>
      <c r="G155" s="477"/>
      <c r="J155" s="449"/>
      <c r="K155" s="449"/>
      <c r="L155" s="449"/>
    </row>
    <row r="156" spans="1:12" ht="60" hidden="1" customHeight="1">
      <c r="A156" s="57"/>
      <c r="B156" s="198"/>
      <c r="C156" s="204" t="s">
        <v>5300</v>
      </c>
      <c r="D156" s="477"/>
      <c r="E156" s="487" t="s">
        <v>341</v>
      </c>
      <c r="F156" s="204" t="s">
        <v>5301</v>
      </c>
      <c r="G156" s="477"/>
      <c r="J156" s="449"/>
      <c r="K156" s="449"/>
      <c r="L156" s="449"/>
    </row>
    <row r="157" spans="1:12" ht="86.65" customHeight="1">
      <c r="A157" s="35"/>
      <c r="B157" s="198"/>
      <c r="C157" s="23" t="s">
        <v>5302</v>
      </c>
      <c r="D157" s="473">
        <v>1</v>
      </c>
      <c r="E157" s="43" t="s">
        <v>341</v>
      </c>
      <c r="F157" s="23" t="s">
        <v>5303</v>
      </c>
      <c r="G157" s="473"/>
    </row>
    <row r="158" spans="1:12" ht="45" hidden="1" customHeight="1">
      <c r="A158" s="57"/>
      <c r="B158" s="198"/>
      <c r="C158" s="204" t="s">
        <v>5304</v>
      </c>
      <c r="D158" s="477"/>
      <c r="E158" s="487" t="s">
        <v>341</v>
      </c>
      <c r="F158" s="204" t="s">
        <v>5305</v>
      </c>
      <c r="G158" s="477"/>
      <c r="J158" s="449"/>
      <c r="K158" s="449"/>
      <c r="L158" s="449"/>
    </row>
    <row r="159" spans="1:12" ht="57.4" customHeight="1">
      <c r="A159" s="35"/>
      <c r="B159" s="198"/>
      <c r="C159" s="23" t="s">
        <v>5306</v>
      </c>
      <c r="D159" s="473">
        <v>1</v>
      </c>
      <c r="E159" s="43" t="s">
        <v>341</v>
      </c>
      <c r="F159" s="23" t="s">
        <v>5307</v>
      </c>
      <c r="G159" s="473"/>
    </row>
    <row r="160" spans="1:12" ht="47.25" hidden="1" customHeight="1">
      <c r="A160" s="57" t="s">
        <v>1601</v>
      </c>
      <c r="B160" s="198" t="s">
        <v>477</v>
      </c>
      <c r="C160" s="567" t="s">
        <v>5308</v>
      </c>
      <c r="D160" s="477"/>
      <c r="E160" s="487" t="s">
        <v>341</v>
      </c>
      <c r="F160" s="318" t="s">
        <v>5309</v>
      </c>
      <c r="G160" s="477"/>
      <c r="J160" s="449"/>
      <c r="K160" s="449"/>
      <c r="L160" s="449"/>
    </row>
    <row r="161" spans="1:12" ht="47.25" hidden="1" customHeight="1">
      <c r="A161" s="57" t="s">
        <v>1604</v>
      </c>
      <c r="B161" s="198" t="s">
        <v>481</v>
      </c>
      <c r="C161" s="204" t="s">
        <v>5310</v>
      </c>
      <c r="D161" s="477"/>
      <c r="E161" s="487" t="s">
        <v>341</v>
      </c>
      <c r="F161" s="318"/>
      <c r="G161" s="477"/>
      <c r="K161" s="449"/>
      <c r="L161" s="449"/>
    </row>
    <row r="162" spans="1:12" ht="31.5" hidden="1" customHeight="1">
      <c r="A162" s="57" t="s">
        <v>1607</v>
      </c>
      <c r="B162" s="198" t="s">
        <v>485</v>
      </c>
      <c r="C162" s="204" t="s">
        <v>5311</v>
      </c>
      <c r="D162" s="477"/>
      <c r="E162" s="487" t="s">
        <v>341</v>
      </c>
      <c r="F162" s="318"/>
      <c r="G162" s="477"/>
      <c r="J162" s="449"/>
      <c r="K162" s="449"/>
      <c r="L162" s="449"/>
    </row>
    <row r="163" spans="1:12" ht="78.75" hidden="1" customHeight="1">
      <c r="A163" s="57" t="s">
        <v>1610</v>
      </c>
      <c r="B163" s="198" t="s">
        <v>490</v>
      </c>
      <c r="C163" s="204" t="s">
        <v>5312</v>
      </c>
      <c r="D163" s="477"/>
      <c r="E163" s="487" t="s">
        <v>341</v>
      </c>
      <c r="F163" s="318"/>
      <c r="G163" s="477"/>
      <c r="J163" s="449"/>
      <c r="K163" s="449"/>
      <c r="L163" s="449"/>
    </row>
    <row r="164" spans="1:12" ht="18.75" customHeight="1">
      <c r="A164" s="1011" t="s">
        <v>1615</v>
      </c>
      <c r="B164" s="1366" t="s">
        <v>118</v>
      </c>
      <c r="C164" s="1458"/>
      <c r="D164" s="1458"/>
      <c r="E164" s="1458"/>
      <c r="F164" s="1458"/>
      <c r="G164" s="1459"/>
      <c r="H164" s="544">
        <f>SUM(D165:D170)</f>
        <v>3</v>
      </c>
      <c r="I164" s="544">
        <f>COUNT(D165:D170)*2</f>
        <v>6</v>
      </c>
    </row>
    <row r="165" spans="1:12" ht="90" hidden="1" customHeight="1">
      <c r="A165" s="57" t="s">
        <v>497</v>
      </c>
      <c r="B165" s="248" t="s">
        <v>498</v>
      </c>
      <c r="C165" s="16" t="s">
        <v>499</v>
      </c>
      <c r="D165" s="477"/>
      <c r="E165" s="43" t="s">
        <v>341</v>
      </c>
      <c r="F165" s="16" t="s">
        <v>500</v>
      </c>
      <c r="G165" s="477"/>
      <c r="J165" s="449"/>
      <c r="K165" s="449"/>
      <c r="L165" s="449"/>
    </row>
    <row r="166" spans="1:12" ht="47.25" hidden="1" customHeight="1">
      <c r="A166" s="57" t="s">
        <v>501</v>
      </c>
      <c r="B166" s="529" t="s">
        <v>502</v>
      </c>
      <c r="C166" s="41"/>
      <c r="D166" s="481"/>
      <c r="E166" s="15"/>
      <c r="F166" s="584"/>
      <c r="G166" s="584"/>
      <c r="H166" s="268"/>
      <c r="I166" s="268"/>
      <c r="J166" s="449"/>
      <c r="K166" s="449"/>
      <c r="L166" s="449"/>
    </row>
    <row r="167" spans="1:12" ht="54.75" customHeight="1">
      <c r="A167" s="35" t="s">
        <v>1617</v>
      </c>
      <c r="B167" s="248" t="s">
        <v>504</v>
      </c>
      <c r="C167" s="74" t="s">
        <v>5313</v>
      </c>
      <c r="D167" s="473">
        <v>1</v>
      </c>
      <c r="E167" s="43" t="s">
        <v>341</v>
      </c>
      <c r="F167" s="19"/>
      <c r="G167" s="473"/>
    </row>
    <row r="168" spans="1:12" ht="51.75" customHeight="1">
      <c r="A168" s="35" t="s">
        <v>1620</v>
      </c>
      <c r="B168" s="242" t="s">
        <v>507</v>
      </c>
      <c r="C168" s="23" t="s">
        <v>5314</v>
      </c>
      <c r="D168" s="473">
        <v>1</v>
      </c>
      <c r="E168" s="43" t="s">
        <v>341</v>
      </c>
      <c r="F168" s="136" t="s">
        <v>5316</v>
      </c>
      <c r="G168" s="473"/>
    </row>
    <row r="169" spans="1:12" ht="45.75" customHeight="1">
      <c r="A169" s="35"/>
      <c r="B169" s="242"/>
      <c r="C169" s="23" t="s">
        <v>5315</v>
      </c>
      <c r="D169" s="473">
        <v>1</v>
      </c>
      <c r="E169" s="43" t="s">
        <v>341</v>
      </c>
      <c r="F169" s="19"/>
      <c r="G169" s="473"/>
    </row>
    <row r="170" spans="1:12" ht="30" hidden="1" customHeight="1">
      <c r="A170" s="57"/>
      <c r="B170" s="242"/>
      <c r="C170" s="229" t="s">
        <v>5316</v>
      </c>
      <c r="D170" s="477"/>
      <c r="E170" s="487" t="s">
        <v>341</v>
      </c>
      <c r="F170" s="318"/>
      <c r="G170" s="477"/>
      <c r="J170" s="449"/>
      <c r="K170" s="449"/>
      <c r="L170" s="449"/>
    </row>
    <row r="171" spans="1:12" ht="18.75" customHeight="1">
      <c r="A171" s="1011" t="s">
        <v>1623</v>
      </c>
      <c r="B171" s="1366" t="s">
        <v>116</v>
      </c>
      <c r="C171" s="1458"/>
      <c r="D171" s="1458"/>
      <c r="E171" s="1458"/>
      <c r="F171" s="1458"/>
      <c r="G171" s="1459"/>
      <c r="H171" s="544">
        <f>SUM(D173:D175)</f>
        <v>2</v>
      </c>
      <c r="I171" s="544">
        <f>COUNT(D173:D175)*2</f>
        <v>4</v>
      </c>
    </row>
    <row r="172" spans="1:12" ht="13.5" hidden="1" customHeight="1">
      <c r="A172" s="57" t="s">
        <v>1624</v>
      </c>
      <c r="B172" s="529" t="s">
        <v>511</v>
      </c>
      <c r="C172" s="34"/>
      <c r="D172" s="481"/>
      <c r="E172" s="15"/>
      <c r="F172" s="584"/>
      <c r="G172" s="584"/>
      <c r="H172" s="268"/>
      <c r="I172" s="268"/>
      <c r="J172" s="449"/>
      <c r="K172" s="449"/>
      <c r="L172" s="449"/>
    </row>
    <row r="173" spans="1:12" ht="71.25" customHeight="1">
      <c r="A173" s="35" t="s">
        <v>1626</v>
      </c>
      <c r="B173" s="277" t="s">
        <v>515</v>
      </c>
      <c r="C173" s="23" t="s">
        <v>5317</v>
      </c>
      <c r="D173" s="473">
        <v>1</v>
      </c>
      <c r="E173" s="43" t="s">
        <v>341</v>
      </c>
      <c r="F173" s="23" t="s">
        <v>517</v>
      </c>
      <c r="G173" s="473"/>
    </row>
    <row r="174" spans="1:12" ht="75" hidden="1" customHeight="1">
      <c r="A174" s="57"/>
      <c r="B174" s="277"/>
      <c r="C174" s="23" t="s">
        <v>517</v>
      </c>
      <c r="D174" s="477"/>
      <c r="E174" s="43" t="s">
        <v>377</v>
      </c>
      <c r="F174" s="318"/>
      <c r="G174" s="477"/>
      <c r="K174" s="449"/>
      <c r="L174" s="449"/>
    </row>
    <row r="175" spans="1:12" ht="60.75" customHeight="1">
      <c r="A175" s="35" t="s">
        <v>1629</v>
      </c>
      <c r="B175" s="248" t="s">
        <v>519</v>
      </c>
      <c r="C175" s="16" t="s">
        <v>520</v>
      </c>
      <c r="D175" s="473">
        <v>1</v>
      </c>
      <c r="E175" s="43" t="s">
        <v>255</v>
      </c>
      <c r="F175" s="19"/>
      <c r="G175" s="473"/>
    </row>
    <row r="176" spans="1:12" ht="18.75" customHeight="1">
      <c r="A176" s="1011" t="s">
        <v>1631</v>
      </c>
      <c r="B176" s="1366" t="s">
        <v>114</v>
      </c>
      <c r="C176" s="1458"/>
      <c r="D176" s="1458"/>
      <c r="E176" s="1458"/>
      <c r="F176" s="1458"/>
      <c r="G176" s="1459"/>
      <c r="H176" s="544">
        <f>SUM(D177:D182)</f>
        <v>2</v>
      </c>
      <c r="I176" s="544">
        <f>COUNT(D177:D182)*2</f>
        <v>4</v>
      </c>
    </row>
    <row r="177" spans="1:12" ht="54" customHeight="1">
      <c r="A177" s="35" t="s">
        <v>1632</v>
      </c>
      <c r="B177" s="198" t="s">
        <v>522</v>
      </c>
      <c r="C177" s="23" t="s">
        <v>5318</v>
      </c>
      <c r="D177" s="473">
        <v>1</v>
      </c>
      <c r="E177" s="43" t="s">
        <v>377</v>
      </c>
      <c r="F177" s="19" t="s">
        <v>6937</v>
      </c>
      <c r="G177" s="473"/>
    </row>
    <row r="178" spans="1:12" ht="47.25" hidden="1" customHeight="1">
      <c r="A178" s="57" t="s">
        <v>1637</v>
      </c>
      <c r="B178" s="528" t="s">
        <v>526</v>
      </c>
      <c r="C178" s="41"/>
      <c r="D178" s="481"/>
      <c r="E178" s="15"/>
      <c r="F178" s="584"/>
      <c r="G178" s="584"/>
      <c r="H178" s="268"/>
      <c r="I178" s="268"/>
      <c r="J178" s="449"/>
      <c r="K178" s="449"/>
      <c r="L178" s="449"/>
    </row>
    <row r="179" spans="1:12" ht="31.5" hidden="1" customHeight="1">
      <c r="A179" s="57" t="s">
        <v>1640</v>
      </c>
      <c r="B179" s="528" t="s">
        <v>529</v>
      </c>
      <c r="C179" s="41"/>
      <c r="D179" s="481"/>
      <c r="E179" s="15"/>
      <c r="F179" s="584"/>
      <c r="G179" s="584"/>
      <c r="H179" s="268"/>
      <c r="I179" s="268"/>
      <c r="J179" s="449"/>
      <c r="K179" s="449"/>
      <c r="L179" s="449"/>
    </row>
    <row r="180" spans="1:12" ht="51" customHeight="1">
      <c r="A180" s="35" t="s">
        <v>1643</v>
      </c>
      <c r="B180" s="198" t="s">
        <v>534</v>
      </c>
      <c r="C180" s="23" t="s">
        <v>5319</v>
      </c>
      <c r="D180" s="473">
        <v>1</v>
      </c>
      <c r="E180" s="43" t="s">
        <v>255</v>
      </c>
      <c r="F180" s="19"/>
      <c r="G180" s="473"/>
    </row>
    <row r="181" spans="1:12" ht="31.5" hidden="1" customHeight="1">
      <c r="A181" s="57" t="s">
        <v>1644</v>
      </c>
      <c r="B181" s="198" t="s">
        <v>537</v>
      </c>
      <c r="C181" s="204" t="s">
        <v>5320</v>
      </c>
      <c r="D181" s="477"/>
      <c r="E181" s="43" t="s">
        <v>255</v>
      </c>
      <c r="F181" s="318"/>
      <c r="G181" s="477"/>
      <c r="J181" s="449"/>
      <c r="K181" s="449"/>
      <c r="L181" s="449"/>
    </row>
    <row r="182" spans="1:12" ht="30" hidden="1" customHeight="1">
      <c r="A182" s="57"/>
      <c r="B182" s="198"/>
      <c r="C182" s="204" t="s">
        <v>5321</v>
      </c>
      <c r="D182" s="477"/>
      <c r="E182" s="43" t="s">
        <v>255</v>
      </c>
      <c r="F182" s="318"/>
      <c r="G182" s="477"/>
      <c r="J182" s="449"/>
      <c r="K182" s="449"/>
      <c r="L182" s="449"/>
    </row>
    <row r="183" spans="1:12" ht="18.75" customHeight="1">
      <c r="A183" s="1011" t="s">
        <v>1649</v>
      </c>
      <c r="B183" s="1366" t="s">
        <v>1650</v>
      </c>
      <c r="C183" s="1458"/>
      <c r="D183" s="1458"/>
      <c r="E183" s="1458"/>
      <c r="F183" s="1458"/>
      <c r="G183" s="1459"/>
      <c r="H183" s="544">
        <f>SUM(D185:D187)</f>
        <v>1</v>
      </c>
      <c r="I183" s="544">
        <f>COUNT(D185:D187)*2</f>
        <v>2</v>
      </c>
    </row>
    <row r="184" spans="1:12" ht="15.75" hidden="1" customHeight="1">
      <c r="A184" s="57" t="s">
        <v>1651</v>
      </c>
      <c r="B184" s="528" t="s">
        <v>552</v>
      </c>
      <c r="C184" s="41"/>
      <c r="D184" s="481"/>
      <c r="E184" s="15"/>
      <c r="F184" s="584"/>
      <c r="G184" s="584"/>
      <c r="H184" s="268"/>
      <c r="I184" s="268"/>
      <c r="J184" s="449"/>
      <c r="K184" s="449"/>
      <c r="L184" s="449"/>
    </row>
    <row r="185" spans="1:12" ht="100.9" customHeight="1">
      <c r="A185" s="35" t="s">
        <v>1662</v>
      </c>
      <c r="B185" s="198" t="s">
        <v>573</v>
      </c>
      <c r="C185" s="23" t="s">
        <v>6938</v>
      </c>
      <c r="D185" s="473">
        <v>1</v>
      </c>
      <c r="E185" s="43" t="s">
        <v>554</v>
      </c>
      <c r="F185" s="23" t="s">
        <v>6939</v>
      </c>
      <c r="G185" s="473"/>
    </row>
    <row r="186" spans="1:12" ht="15.75" hidden="1" customHeight="1">
      <c r="A186" s="57"/>
      <c r="B186" s="198"/>
      <c r="C186" s="204" t="s">
        <v>5324</v>
      </c>
      <c r="D186" s="477"/>
      <c r="E186" s="43" t="s">
        <v>554</v>
      </c>
      <c r="F186" s="204" t="s">
        <v>5325</v>
      </c>
      <c r="G186" s="477"/>
      <c r="J186" s="449"/>
      <c r="K186" s="449"/>
      <c r="L186" s="449"/>
    </row>
    <row r="187" spans="1:12" ht="47.25" hidden="1" customHeight="1">
      <c r="A187" s="57" t="s">
        <v>1665</v>
      </c>
      <c r="B187" s="529" t="s">
        <v>580</v>
      </c>
      <c r="C187" s="41"/>
      <c r="D187" s="481"/>
      <c r="E187" s="15"/>
      <c r="F187" s="584"/>
      <c r="G187" s="584"/>
      <c r="H187" s="268"/>
      <c r="I187" s="268"/>
      <c r="J187" s="449"/>
      <c r="K187" s="449"/>
      <c r="L187" s="449"/>
    </row>
    <row r="188" spans="1:12" ht="18.75" customHeight="1">
      <c r="A188" s="1011" t="s">
        <v>1669</v>
      </c>
      <c r="B188" s="1366" t="s">
        <v>110</v>
      </c>
      <c r="C188" s="1458"/>
      <c r="D188" s="1458"/>
      <c r="E188" s="1458"/>
      <c r="F188" s="1458"/>
      <c r="G188" s="1459"/>
      <c r="H188" s="544">
        <f>SUM(D189:D198)</f>
        <v>3</v>
      </c>
      <c r="I188" s="544">
        <f>COUNT(D189:D198)*2</f>
        <v>6</v>
      </c>
    </row>
    <row r="189" spans="1:12" ht="129.4" customHeight="1">
      <c r="A189" s="35" t="s">
        <v>1670</v>
      </c>
      <c r="B189" s="198" t="s">
        <v>583</v>
      </c>
      <c r="C189" s="12" t="s">
        <v>584</v>
      </c>
      <c r="D189" s="473">
        <v>1</v>
      </c>
      <c r="E189" s="43" t="s">
        <v>341</v>
      </c>
      <c r="F189" s="23" t="s">
        <v>5326</v>
      </c>
      <c r="G189" s="473"/>
    </row>
    <row r="190" spans="1:12" ht="129.4" customHeight="1">
      <c r="A190" s="35" t="s">
        <v>1672</v>
      </c>
      <c r="B190" s="198" t="s">
        <v>588</v>
      </c>
      <c r="C190" s="12" t="s">
        <v>5327</v>
      </c>
      <c r="D190" s="473">
        <v>1</v>
      </c>
      <c r="E190" s="43" t="s">
        <v>341</v>
      </c>
      <c r="F190" s="23" t="s">
        <v>5328</v>
      </c>
      <c r="G190" s="473"/>
    </row>
    <row r="191" spans="1:12" ht="47.25" hidden="1" customHeight="1">
      <c r="A191" s="57" t="s">
        <v>1687</v>
      </c>
      <c r="B191" s="528" t="s">
        <v>593</v>
      </c>
      <c r="C191" s="41"/>
      <c r="D191" s="481"/>
      <c r="E191" s="15"/>
      <c r="F191" s="584"/>
      <c r="G191" s="584"/>
      <c r="H191" s="268"/>
      <c r="I191" s="268"/>
      <c r="J191" s="449"/>
      <c r="K191" s="449"/>
      <c r="L191" s="449"/>
    </row>
    <row r="192" spans="1:12" ht="63" hidden="1" customHeight="1">
      <c r="A192" s="57" t="s">
        <v>1689</v>
      </c>
      <c r="B192" s="528" t="s">
        <v>597</v>
      </c>
      <c r="C192" s="41"/>
      <c r="D192" s="481"/>
      <c r="E192" s="15"/>
      <c r="F192" s="584"/>
      <c r="G192" s="584"/>
      <c r="H192" s="268"/>
      <c r="I192" s="268"/>
      <c r="J192" s="449"/>
      <c r="K192" s="449"/>
      <c r="L192" s="449"/>
    </row>
    <row r="193" spans="1:12" ht="43.15" customHeight="1">
      <c r="A193" s="35" t="s">
        <v>1692</v>
      </c>
      <c r="B193" s="198" t="s">
        <v>602</v>
      </c>
      <c r="C193" s="23" t="s">
        <v>5329</v>
      </c>
      <c r="D193" s="473">
        <v>1</v>
      </c>
      <c r="E193" s="43" t="s">
        <v>341</v>
      </c>
      <c r="F193" s="23" t="s">
        <v>5330</v>
      </c>
      <c r="G193" s="473"/>
    </row>
    <row r="194" spans="1:12" ht="45" hidden="1" customHeight="1">
      <c r="A194" s="57" t="s">
        <v>605</v>
      </c>
      <c r="B194" s="198" t="s">
        <v>606</v>
      </c>
      <c r="C194" s="12" t="s">
        <v>607</v>
      </c>
      <c r="D194" s="477"/>
      <c r="E194" s="487" t="s">
        <v>341</v>
      </c>
      <c r="F194" s="16" t="s">
        <v>608</v>
      </c>
      <c r="G194" s="477"/>
      <c r="J194" s="449"/>
      <c r="K194" s="449"/>
      <c r="L194" s="449"/>
    </row>
    <row r="195" spans="1:12" ht="31.5" hidden="1" customHeight="1">
      <c r="A195" s="57"/>
      <c r="B195" s="198"/>
      <c r="C195" s="12" t="s">
        <v>609</v>
      </c>
      <c r="D195" s="477"/>
      <c r="E195" s="487" t="s">
        <v>341</v>
      </c>
      <c r="F195" s="16" t="s">
        <v>5331</v>
      </c>
      <c r="G195" s="477"/>
      <c r="J195" s="449"/>
      <c r="K195" s="449"/>
      <c r="L195" s="449"/>
    </row>
    <row r="196" spans="1:12" ht="31.5" hidden="1" customHeight="1">
      <c r="A196" s="57" t="s">
        <v>1696</v>
      </c>
      <c r="B196" s="198" t="s">
        <v>612</v>
      </c>
      <c r="C196" s="568" t="s">
        <v>5332</v>
      </c>
      <c r="D196" s="477"/>
      <c r="E196" s="487" t="s">
        <v>341</v>
      </c>
      <c r="F196" s="318"/>
      <c r="G196" s="477"/>
      <c r="J196" s="449"/>
      <c r="K196" s="449"/>
      <c r="L196" s="449"/>
    </row>
    <row r="197" spans="1:12" ht="30" hidden="1" customHeight="1">
      <c r="A197" s="57"/>
      <c r="B197" s="204"/>
      <c r="C197" s="23" t="s">
        <v>2446</v>
      </c>
      <c r="D197" s="477"/>
      <c r="E197" s="487" t="s">
        <v>341</v>
      </c>
      <c r="F197" s="207" t="s">
        <v>5333</v>
      </c>
      <c r="G197" s="477"/>
      <c r="J197" s="449"/>
      <c r="K197" s="449"/>
      <c r="L197" s="449"/>
    </row>
    <row r="198" spans="1:12" ht="45" hidden="1" customHeight="1">
      <c r="A198" s="57"/>
      <c r="B198" s="204"/>
      <c r="C198" s="204" t="s">
        <v>5334</v>
      </c>
      <c r="D198" s="477"/>
      <c r="E198" s="487" t="s">
        <v>341</v>
      </c>
      <c r="F198" s="204" t="s">
        <v>5335</v>
      </c>
      <c r="G198" s="477"/>
      <c r="J198" s="449"/>
      <c r="K198" s="449"/>
      <c r="L198" s="449"/>
    </row>
    <row r="199" spans="1:12" ht="18.75" customHeight="1">
      <c r="A199" s="1012" t="s">
        <v>109</v>
      </c>
      <c r="B199" s="1366" t="s">
        <v>6075</v>
      </c>
      <c r="C199" s="1458"/>
      <c r="D199" s="1458"/>
      <c r="E199" s="1458"/>
      <c r="F199" s="1458"/>
      <c r="G199" s="1459"/>
      <c r="H199" s="544">
        <f>SUM(D200:D212)</f>
        <v>2</v>
      </c>
      <c r="I199" s="544">
        <f>COUNT(D200:D212)*2</f>
        <v>4</v>
      </c>
    </row>
    <row r="200" spans="1:12" ht="150" hidden="1" customHeight="1">
      <c r="A200" s="392" t="s">
        <v>1700</v>
      </c>
      <c r="B200" s="446" t="s">
        <v>1701</v>
      </c>
      <c r="C200" s="41" t="s">
        <v>1702</v>
      </c>
      <c r="D200" s="441"/>
      <c r="E200" s="19" t="s">
        <v>540</v>
      </c>
      <c r="F200" s="41" t="s">
        <v>6076</v>
      </c>
      <c r="G200" s="391"/>
      <c r="H200" s="268"/>
      <c r="I200" s="268"/>
      <c r="J200" s="449"/>
      <c r="K200" s="449"/>
      <c r="L200" s="449"/>
    </row>
    <row r="201" spans="1:12" ht="105" hidden="1" customHeight="1">
      <c r="A201" s="392" t="s">
        <v>1704</v>
      </c>
      <c r="B201" s="446" t="s">
        <v>1705</v>
      </c>
      <c r="C201" s="41" t="s">
        <v>1706</v>
      </c>
      <c r="D201" s="439"/>
      <c r="E201" s="19" t="s">
        <v>540</v>
      </c>
      <c r="F201" s="41" t="s">
        <v>3194</v>
      </c>
      <c r="G201" s="391"/>
      <c r="H201" s="268"/>
      <c r="I201" s="268"/>
      <c r="J201" s="449"/>
      <c r="K201" s="449"/>
      <c r="L201" s="449"/>
    </row>
    <row r="202" spans="1:12" ht="90" hidden="1" customHeight="1">
      <c r="A202" s="392" t="s">
        <v>3195</v>
      </c>
      <c r="B202" s="446" t="s">
        <v>3196</v>
      </c>
      <c r="C202" s="41" t="s">
        <v>6077</v>
      </c>
      <c r="D202" s="439"/>
      <c r="E202" s="19"/>
      <c r="F202" s="41" t="s">
        <v>6078</v>
      </c>
      <c r="G202" s="391"/>
      <c r="H202" s="268"/>
      <c r="I202" s="268"/>
      <c r="J202" s="449"/>
      <c r="K202" s="449"/>
      <c r="L202" s="449"/>
    </row>
    <row r="203" spans="1:12" ht="120" hidden="1" customHeight="1">
      <c r="A203" s="392" t="s">
        <v>3197</v>
      </c>
      <c r="B203" s="446" t="s">
        <v>3198</v>
      </c>
      <c r="C203" s="41" t="s">
        <v>6079</v>
      </c>
      <c r="D203" s="439"/>
      <c r="E203" s="19"/>
      <c r="F203" s="41" t="s">
        <v>6080</v>
      </c>
      <c r="G203" s="391"/>
      <c r="H203" s="268"/>
      <c r="I203" s="268"/>
      <c r="J203" s="449"/>
      <c r="K203" s="449"/>
      <c r="L203" s="449"/>
    </row>
    <row r="204" spans="1:12" ht="105" hidden="1" customHeight="1">
      <c r="A204" s="392" t="s">
        <v>3199</v>
      </c>
      <c r="B204" s="530" t="s">
        <v>3200</v>
      </c>
      <c r="C204" s="410" t="s">
        <v>6081</v>
      </c>
      <c r="D204" s="439"/>
      <c r="E204" s="19"/>
      <c r="F204" s="41" t="s">
        <v>6082</v>
      </c>
      <c r="G204" s="391"/>
      <c r="H204" s="268"/>
      <c r="I204" s="268"/>
      <c r="J204" s="449"/>
      <c r="K204" s="449"/>
      <c r="L204" s="449"/>
    </row>
    <row r="205" spans="1:12" ht="135" hidden="1" customHeight="1">
      <c r="A205" s="392" t="s">
        <v>3201</v>
      </c>
      <c r="B205" s="446" t="s">
        <v>3202</v>
      </c>
      <c r="C205" s="41" t="s">
        <v>6083</v>
      </c>
      <c r="D205" s="439"/>
      <c r="E205" s="19"/>
      <c r="F205" s="41" t="s">
        <v>6084</v>
      </c>
      <c r="G205" s="391"/>
      <c r="H205" s="268"/>
      <c r="I205" s="268"/>
      <c r="J205" s="449"/>
      <c r="K205" s="449"/>
      <c r="L205" s="449"/>
    </row>
    <row r="206" spans="1:12" ht="195" hidden="1" customHeight="1">
      <c r="A206" s="392" t="s">
        <v>3203</v>
      </c>
      <c r="B206" s="446" t="s">
        <v>6085</v>
      </c>
      <c r="C206" s="41" t="s">
        <v>6086</v>
      </c>
      <c r="D206" s="439"/>
      <c r="E206" s="19"/>
      <c r="F206" s="41" t="s">
        <v>6087</v>
      </c>
      <c r="G206" s="391"/>
      <c r="H206" s="268"/>
      <c r="I206" s="268"/>
      <c r="J206" s="449"/>
      <c r="K206" s="449"/>
      <c r="L206" s="449"/>
    </row>
    <row r="207" spans="1:12" ht="180" hidden="1" customHeight="1">
      <c r="A207" s="392" t="s">
        <v>3205</v>
      </c>
      <c r="B207" s="446" t="s">
        <v>3206</v>
      </c>
      <c r="C207" s="41" t="s">
        <v>6088</v>
      </c>
      <c r="D207" s="439"/>
      <c r="E207" s="19"/>
      <c r="F207" s="41" t="s">
        <v>6089</v>
      </c>
      <c r="G207" s="388"/>
      <c r="H207" s="268"/>
      <c r="I207" s="268"/>
      <c r="J207" s="449"/>
      <c r="K207" s="449"/>
      <c r="L207" s="449"/>
    </row>
    <row r="208" spans="1:12" ht="30" hidden="1" customHeight="1">
      <c r="A208" s="20" t="s">
        <v>6093</v>
      </c>
      <c r="B208" s="204" t="s">
        <v>1709</v>
      </c>
      <c r="C208" s="204" t="s">
        <v>2416</v>
      </c>
      <c r="D208" s="477"/>
      <c r="E208" s="43" t="s">
        <v>255</v>
      </c>
      <c r="F208" s="204"/>
      <c r="G208" s="553"/>
      <c r="J208" s="449"/>
      <c r="K208" s="449"/>
      <c r="L208" s="449"/>
    </row>
    <row r="209" spans="1:12" ht="30" hidden="1" customHeight="1">
      <c r="A209" s="57"/>
      <c r="B209" s="204"/>
      <c r="C209" s="23" t="s">
        <v>545</v>
      </c>
      <c r="D209" s="477"/>
      <c r="E209" s="43" t="s">
        <v>255</v>
      </c>
      <c r="F209" s="204"/>
      <c r="G209" s="553"/>
      <c r="J209" s="449"/>
      <c r="K209" s="449"/>
      <c r="L209" s="449"/>
    </row>
    <row r="210" spans="1:12" ht="143.25" customHeight="1">
      <c r="A210" s="51" t="s">
        <v>3212</v>
      </c>
      <c r="B210" s="23" t="s">
        <v>1717</v>
      </c>
      <c r="C210" s="23" t="s">
        <v>5322</v>
      </c>
      <c r="D210" s="473">
        <v>1</v>
      </c>
      <c r="E210" s="43" t="s">
        <v>255</v>
      </c>
      <c r="F210" s="23" t="s">
        <v>6090</v>
      </c>
      <c r="G210" s="1018"/>
    </row>
    <row r="211" spans="1:12" ht="137.25" customHeight="1">
      <c r="A211" s="35"/>
      <c r="B211" s="23"/>
      <c r="C211" s="23" t="s">
        <v>5323</v>
      </c>
      <c r="D211" s="473">
        <v>1</v>
      </c>
      <c r="E211" s="43" t="s">
        <v>255</v>
      </c>
      <c r="F211" s="23" t="s">
        <v>6090</v>
      </c>
      <c r="G211" s="1018"/>
    </row>
    <row r="212" spans="1:12" ht="105" hidden="1" customHeight="1">
      <c r="A212" s="392" t="s">
        <v>3213</v>
      </c>
      <c r="B212" s="446" t="s">
        <v>3214</v>
      </c>
      <c r="C212" s="41" t="s">
        <v>6091</v>
      </c>
      <c r="D212" s="439"/>
      <c r="E212" s="19"/>
      <c r="F212" s="41" t="s">
        <v>6092</v>
      </c>
      <c r="G212" s="253"/>
      <c r="H212" s="268"/>
      <c r="I212" s="268"/>
      <c r="J212" s="449"/>
      <c r="K212" s="449"/>
      <c r="L212" s="449"/>
    </row>
    <row r="213" spans="1:12" ht="21" customHeight="1">
      <c r="A213" s="153"/>
      <c r="B213" s="1769" t="s">
        <v>620</v>
      </c>
      <c r="C213" s="1770"/>
      <c r="D213" s="1770"/>
      <c r="E213" s="1770"/>
      <c r="F213" s="1770"/>
      <c r="G213" s="1541"/>
      <c r="H213" s="544">
        <f>H214+H219+H229+H236+H248+H270+H275+H252+H256+H260+H263+H266</f>
        <v>8</v>
      </c>
      <c r="I213" s="544">
        <f>I214+I219+I229+I236+I248+I270+I275+I252+I256+I260+I263+I266</f>
        <v>16</v>
      </c>
    </row>
    <row r="214" spans="1:12" ht="18.75" hidden="1">
      <c r="A214" s="57" t="s">
        <v>1720</v>
      </c>
      <c r="B214" s="1305" t="s">
        <v>106</v>
      </c>
      <c r="C214" s="1306"/>
      <c r="D214" s="1306"/>
      <c r="E214" s="1306"/>
      <c r="F214" s="1306"/>
      <c r="G214" s="1307"/>
      <c r="H214" s="544">
        <f>SUM(D215:D218)</f>
        <v>0</v>
      </c>
      <c r="I214" s="544">
        <f>COUNT(D215:D218)*2</f>
        <v>0</v>
      </c>
      <c r="K214" s="449"/>
      <c r="L214" s="449"/>
    </row>
    <row r="215" spans="1:12" ht="45" hidden="1" customHeight="1">
      <c r="A215" s="57" t="s">
        <v>1721</v>
      </c>
      <c r="B215" s="135" t="s">
        <v>622</v>
      </c>
      <c r="C215" s="16" t="s">
        <v>5112</v>
      </c>
      <c r="D215" s="477"/>
      <c r="E215" s="43" t="s">
        <v>540</v>
      </c>
      <c r="F215" s="318"/>
      <c r="G215" s="477"/>
      <c r="J215" s="449"/>
      <c r="K215" s="449"/>
      <c r="L215" s="449"/>
    </row>
    <row r="216" spans="1:12" ht="60" hidden="1" customHeight="1">
      <c r="A216" s="57"/>
      <c r="B216" s="135"/>
      <c r="C216" s="60" t="s">
        <v>624</v>
      </c>
      <c r="D216" s="477"/>
      <c r="E216" s="43" t="s">
        <v>540</v>
      </c>
      <c r="F216" s="318"/>
      <c r="G216" s="477"/>
      <c r="J216" s="449"/>
      <c r="K216" s="449"/>
      <c r="L216" s="449"/>
    </row>
    <row r="217" spans="1:12" ht="47.25" hidden="1" customHeight="1">
      <c r="A217" s="57" t="s">
        <v>1724</v>
      </c>
      <c r="B217" s="92" t="s">
        <v>627</v>
      </c>
      <c r="C217" s="23" t="s">
        <v>5336</v>
      </c>
      <c r="D217" s="477"/>
      <c r="E217" s="43" t="s">
        <v>629</v>
      </c>
      <c r="F217" s="318"/>
      <c r="G217" s="477"/>
      <c r="K217" s="449"/>
      <c r="L217" s="449"/>
    </row>
    <row r="218" spans="1:12" ht="45" hidden="1" customHeight="1">
      <c r="A218" s="57" t="s">
        <v>1726</v>
      </c>
      <c r="B218" s="92" t="s">
        <v>631</v>
      </c>
      <c r="C218" s="16" t="s">
        <v>632</v>
      </c>
      <c r="D218" s="477"/>
      <c r="E218" s="43" t="s">
        <v>379</v>
      </c>
      <c r="F218" s="318"/>
      <c r="G218" s="477"/>
      <c r="J218" s="449"/>
      <c r="K218" s="449"/>
      <c r="L218" s="449"/>
    </row>
    <row r="219" spans="1:12" ht="37.5" customHeight="1">
      <c r="A219" s="1011" t="s">
        <v>1729</v>
      </c>
      <c r="B219" s="1366" t="s">
        <v>104</v>
      </c>
      <c r="C219" s="1458"/>
      <c r="D219" s="1458"/>
      <c r="E219" s="1458"/>
      <c r="F219" s="1458"/>
      <c r="G219" s="1459"/>
      <c r="H219" s="544">
        <f>SUM(D220:D228)</f>
        <v>2</v>
      </c>
      <c r="I219" s="544">
        <f>COUNT(D220:D228)*2</f>
        <v>4</v>
      </c>
    </row>
    <row r="220" spans="1:12" ht="47.25" hidden="1" customHeight="1">
      <c r="A220" s="57" t="s">
        <v>633</v>
      </c>
      <c r="B220" s="525" t="s">
        <v>634</v>
      </c>
      <c r="C220" s="41"/>
      <c r="D220" s="481"/>
      <c r="E220" s="15"/>
      <c r="F220" s="584"/>
      <c r="G220" s="584"/>
      <c r="H220" s="268"/>
      <c r="I220" s="268"/>
      <c r="J220" s="449"/>
      <c r="K220" s="449"/>
      <c r="L220" s="449"/>
    </row>
    <row r="221" spans="1:12" ht="31.5" hidden="1" customHeight="1">
      <c r="A221" s="57" t="s">
        <v>637</v>
      </c>
      <c r="B221" s="527" t="s">
        <v>638</v>
      </c>
      <c r="C221" s="41"/>
      <c r="D221" s="481"/>
      <c r="E221" s="15"/>
      <c r="F221" s="584"/>
      <c r="G221" s="584"/>
      <c r="H221" s="268"/>
      <c r="I221" s="268"/>
      <c r="J221" s="449"/>
      <c r="K221" s="449"/>
      <c r="L221" s="449"/>
    </row>
    <row r="222" spans="1:12" ht="31.5" hidden="1" customHeight="1">
      <c r="A222" s="57" t="s">
        <v>1731</v>
      </c>
      <c r="B222" s="525" t="s">
        <v>640</v>
      </c>
      <c r="C222" s="41"/>
      <c r="D222" s="481"/>
      <c r="E222" s="15"/>
      <c r="F222" s="584"/>
      <c r="G222" s="584"/>
      <c r="H222" s="268"/>
      <c r="I222" s="268"/>
      <c r="J222" s="449"/>
      <c r="K222" s="449"/>
      <c r="L222" s="449"/>
    </row>
    <row r="223" spans="1:12" ht="31.5" hidden="1" customHeight="1">
      <c r="A223" s="57" t="s">
        <v>1735</v>
      </c>
      <c r="B223" s="525" t="s">
        <v>644</v>
      </c>
      <c r="C223" s="41"/>
      <c r="D223" s="481"/>
      <c r="E223" s="15"/>
      <c r="F223" s="584"/>
      <c r="G223" s="584"/>
      <c r="H223" s="268"/>
      <c r="I223" s="268"/>
      <c r="J223" s="449"/>
      <c r="K223" s="449"/>
      <c r="L223" s="449"/>
    </row>
    <row r="224" spans="1:12" ht="31.5" hidden="1" customHeight="1">
      <c r="A224" s="57" t="s">
        <v>1738</v>
      </c>
      <c r="B224" s="135" t="s">
        <v>650</v>
      </c>
      <c r="C224" s="23" t="s">
        <v>5337</v>
      </c>
      <c r="D224" s="477"/>
      <c r="E224" s="43" t="s">
        <v>653</v>
      </c>
      <c r="F224" s="318"/>
      <c r="G224" s="477"/>
      <c r="J224" s="449"/>
      <c r="K224" s="449"/>
      <c r="L224" s="449"/>
    </row>
    <row r="225" spans="1:12" ht="30" hidden="1" customHeight="1">
      <c r="A225" s="57" t="s">
        <v>1743</v>
      </c>
      <c r="B225" s="474" t="s">
        <v>657</v>
      </c>
      <c r="C225" s="41"/>
      <c r="D225" s="481"/>
      <c r="E225" s="15"/>
      <c r="F225" s="584"/>
      <c r="G225" s="584"/>
      <c r="H225" s="268"/>
      <c r="I225" s="268"/>
      <c r="J225" s="449"/>
      <c r="K225" s="449"/>
      <c r="L225" s="449"/>
    </row>
    <row r="226" spans="1:12" ht="70.5" customHeight="1">
      <c r="A226" s="35" t="s">
        <v>1746</v>
      </c>
      <c r="B226" s="92" t="s">
        <v>663</v>
      </c>
      <c r="C226" s="16" t="s">
        <v>664</v>
      </c>
      <c r="D226" s="473">
        <v>1</v>
      </c>
      <c r="E226" s="43" t="s">
        <v>377</v>
      </c>
      <c r="F226" s="19"/>
      <c r="G226" s="473"/>
    </row>
    <row r="227" spans="1:12" ht="28.9" customHeight="1">
      <c r="A227" s="35"/>
      <c r="B227" s="92"/>
      <c r="C227" s="23" t="s">
        <v>4978</v>
      </c>
      <c r="D227" s="473">
        <v>1</v>
      </c>
      <c r="E227" s="43" t="s">
        <v>540</v>
      </c>
      <c r="F227" s="19"/>
      <c r="G227" s="473"/>
    </row>
    <row r="228" spans="1:12" ht="31.5" hidden="1" customHeight="1">
      <c r="A228" s="57" t="s">
        <v>1748</v>
      </c>
      <c r="B228" s="525" t="s">
        <v>667</v>
      </c>
      <c r="C228" s="41"/>
      <c r="D228" s="481"/>
      <c r="E228" s="15"/>
      <c r="F228" s="584"/>
      <c r="G228" s="584"/>
      <c r="H228" s="268"/>
      <c r="I228" s="268"/>
      <c r="J228" s="449"/>
      <c r="K228" s="449"/>
      <c r="L228" s="449"/>
    </row>
    <row r="229" spans="1:12" ht="37.5" customHeight="1">
      <c r="A229" s="1011" t="s">
        <v>1749</v>
      </c>
      <c r="B229" s="1366" t="s">
        <v>102</v>
      </c>
      <c r="C229" s="1458"/>
      <c r="D229" s="1458"/>
      <c r="E229" s="1458"/>
      <c r="F229" s="1458"/>
      <c r="G229" s="1459"/>
      <c r="H229" s="544">
        <f>SUM(D230:D235)</f>
        <v>2</v>
      </c>
      <c r="I229" s="544">
        <f>COUNT(D230:D235)*2</f>
        <v>4</v>
      </c>
    </row>
    <row r="230" spans="1:12" ht="31.15" customHeight="1">
      <c r="A230" s="35" t="s">
        <v>1750</v>
      </c>
      <c r="B230" s="92" t="s">
        <v>670</v>
      </c>
      <c r="C230" s="74" t="s">
        <v>5338</v>
      </c>
      <c r="D230" s="473">
        <v>1</v>
      </c>
      <c r="E230" s="43" t="s">
        <v>341</v>
      </c>
      <c r="F230" s="74" t="s">
        <v>5339</v>
      </c>
      <c r="G230" s="473"/>
    </row>
    <row r="231" spans="1:12" ht="30" hidden="1" customHeight="1">
      <c r="A231" s="57"/>
      <c r="B231" s="92"/>
      <c r="C231" s="74" t="s">
        <v>5339</v>
      </c>
      <c r="D231" s="477"/>
      <c r="E231" s="487" t="s">
        <v>341</v>
      </c>
      <c r="F231" s="318"/>
      <c r="G231" s="477"/>
      <c r="J231" s="449"/>
      <c r="K231" s="449"/>
      <c r="L231" s="449"/>
    </row>
    <row r="232" spans="1:12" ht="45" hidden="1" customHeight="1">
      <c r="A232" s="57" t="s">
        <v>1753</v>
      </c>
      <c r="B232" s="92" t="s">
        <v>675</v>
      </c>
      <c r="C232" s="229" t="s">
        <v>5340</v>
      </c>
      <c r="D232" s="477"/>
      <c r="E232" s="566" t="s">
        <v>660</v>
      </c>
      <c r="F232" s="570"/>
      <c r="G232" s="477"/>
      <c r="J232" s="449"/>
      <c r="K232" s="449"/>
      <c r="L232" s="449"/>
    </row>
    <row r="233" spans="1:12" ht="75" hidden="1" customHeight="1">
      <c r="A233" s="57" t="s">
        <v>677</v>
      </c>
      <c r="B233" s="92" t="s">
        <v>678</v>
      </c>
      <c r="C233" s="16" t="s">
        <v>5341</v>
      </c>
      <c r="D233" s="477"/>
      <c r="E233" s="43" t="s">
        <v>377</v>
      </c>
      <c r="F233" s="16" t="s">
        <v>681</v>
      </c>
      <c r="G233" s="477"/>
      <c r="J233" s="449"/>
      <c r="K233" s="449"/>
      <c r="L233" s="449"/>
    </row>
    <row r="234" spans="1:12" ht="43.15" customHeight="1">
      <c r="A234" s="35" t="s">
        <v>1757</v>
      </c>
      <c r="B234" s="92" t="s">
        <v>684</v>
      </c>
      <c r="C234" s="23" t="s">
        <v>5342</v>
      </c>
      <c r="D234" s="473">
        <v>1</v>
      </c>
      <c r="E234" s="43" t="s">
        <v>341</v>
      </c>
      <c r="F234" s="19"/>
      <c r="G234" s="473"/>
    </row>
    <row r="235" spans="1:12" ht="30" hidden="1" customHeight="1">
      <c r="A235" s="57" t="s">
        <v>688</v>
      </c>
      <c r="B235" s="136" t="s">
        <v>689</v>
      </c>
      <c r="C235" s="16" t="s">
        <v>2460</v>
      </c>
      <c r="D235" s="477"/>
      <c r="E235" s="487" t="s">
        <v>420</v>
      </c>
      <c r="F235" s="318"/>
      <c r="G235" s="477"/>
      <c r="J235" s="449"/>
      <c r="K235" s="449"/>
      <c r="L235" s="449"/>
    </row>
    <row r="236" spans="1:12" ht="37.5" customHeight="1">
      <c r="A236" s="1011" t="s">
        <v>1761</v>
      </c>
      <c r="B236" s="1366" t="s">
        <v>100</v>
      </c>
      <c r="C236" s="1458"/>
      <c r="D236" s="1458"/>
      <c r="E236" s="1458"/>
      <c r="F236" s="1458"/>
      <c r="G236" s="1459"/>
      <c r="H236" s="544">
        <f>SUM(D237:D247)</f>
        <v>4</v>
      </c>
      <c r="I236" s="544">
        <f>COUNT(D237:D247)*2</f>
        <v>8</v>
      </c>
    </row>
    <row r="237" spans="1:12" ht="48.75" customHeight="1">
      <c r="A237" s="35" t="s">
        <v>691</v>
      </c>
      <c r="B237" s="92" t="s">
        <v>692</v>
      </c>
      <c r="C237" s="23" t="s">
        <v>693</v>
      </c>
      <c r="D237" s="473">
        <v>1</v>
      </c>
      <c r="E237" s="43" t="s">
        <v>341</v>
      </c>
      <c r="F237" s="23" t="s">
        <v>694</v>
      </c>
      <c r="G237" s="473"/>
    </row>
    <row r="238" spans="1:12" ht="30" hidden="1" customHeight="1">
      <c r="A238" s="57"/>
      <c r="B238" s="135"/>
      <c r="C238" s="204" t="s">
        <v>694</v>
      </c>
      <c r="D238" s="477"/>
      <c r="E238" s="487" t="s">
        <v>341</v>
      </c>
      <c r="F238" s="318"/>
      <c r="G238" s="477"/>
      <c r="J238" s="449"/>
      <c r="K238" s="449"/>
      <c r="L238" s="449"/>
    </row>
    <row r="239" spans="1:12" ht="57.4" customHeight="1">
      <c r="A239" s="35" t="s">
        <v>1765</v>
      </c>
      <c r="B239" s="92" t="s">
        <v>696</v>
      </c>
      <c r="C239" s="23" t="s">
        <v>697</v>
      </c>
      <c r="D239" s="473">
        <v>1</v>
      </c>
      <c r="E239" s="43" t="s">
        <v>341</v>
      </c>
      <c r="F239" s="23" t="s">
        <v>698</v>
      </c>
      <c r="G239" s="473"/>
    </row>
    <row r="240" spans="1:12" ht="30" hidden="1" customHeight="1">
      <c r="A240" s="57"/>
      <c r="B240" s="92"/>
      <c r="C240" s="16" t="s">
        <v>699</v>
      </c>
      <c r="D240" s="477"/>
      <c r="E240" s="487" t="s">
        <v>341</v>
      </c>
      <c r="F240" s="16"/>
      <c r="G240" s="477"/>
      <c r="K240" s="449"/>
      <c r="L240" s="449"/>
    </row>
    <row r="241" spans="1:12" ht="45" hidden="1" customHeight="1">
      <c r="A241" s="57"/>
      <c r="B241" s="92"/>
      <c r="C241" s="23" t="s">
        <v>700</v>
      </c>
      <c r="D241" s="477"/>
      <c r="E241" s="487" t="s">
        <v>341</v>
      </c>
      <c r="F241" s="16"/>
      <c r="G241" s="477"/>
      <c r="J241" s="449"/>
      <c r="K241" s="449"/>
      <c r="L241" s="449"/>
    </row>
    <row r="242" spans="1:12" ht="50.25" customHeight="1">
      <c r="A242" s="35" t="s">
        <v>1768</v>
      </c>
      <c r="B242" s="92" t="s">
        <v>702</v>
      </c>
      <c r="C242" s="71" t="s">
        <v>703</v>
      </c>
      <c r="D242" s="473">
        <v>1</v>
      </c>
      <c r="E242" s="43" t="s">
        <v>341</v>
      </c>
      <c r="F242" s="19"/>
      <c r="G242" s="473"/>
    </row>
    <row r="243" spans="1:12" ht="30" hidden="1" customHeight="1">
      <c r="A243" s="57"/>
      <c r="B243" s="92"/>
      <c r="C243" s="204" t="s">
        <v>704</v>
      </c>
      <c r="D243" s="477"/>
      <c r="E243" s="487" t="s">
        <v>341</v>
      </c>
      <c r="F243" s="318"/>
      <c r="G243" s="477"/>
      <c r="K243" s="449"/>
      <c r="L243" s="449"/>
    </row>
    <row r="244" spans="1:12" ht="45.75" customHeight="1">
      <c r="A244" s="35"/>
      <c r="B244" s="92"/>
      <c r="C244" s="23" t="s">
        <v>5343</v>
      </c>
      <c r="D244" s="473">
        <v>1</v>
      </c>
      <c r="E244" s="43" t="s">
        <v>341</v>
      </c>
      <c r="F244" s="19"/>
      <c r="G244" s="473"/>
    </row>
    <row r="245" spans="1:12" ht="31.5" hidden="1" customHeight="1">
      <c r="A245" s="57" t="s">
        <v>707</v>
      </c>
      <c r="B245" s="525" t="s">
        <v>5344</v>
      </c>
      <c r="C245" s="41"/>
      <c r="D245" s="481"/>
      <c r="E245" s="15"/>
      <c r="F245" s="584"/>
      <c r="G245" s="584"/>
      <c r="H245" s="268"/>
      <c r="I245" s="268"/>
      <c r="J245" s="449"/>
      <c r="K245" s="449"/>
      <c r="L245" s="449"/>
    </row>
    <row r="246" spans="1:12" ht="31.5" hidden="1" customHeight="1">
      <c r="A246" s="57" t="s">
        <v>1773</v>
      </c>
      <c r="B246" s="92" t="s">
        <v>710</v>
      </c>
      <c r="C246" s="23" t="s">
        <v>5345</v>
      </c>
      <c r="D246" s="477"/>
      <c r="E246" s="487" t="s">
        <v>341</v>
      </c>
      <c r="F246" s="318"/>
      <c r="G246" s="477"/>
      <c r="J246" s="449"/>
      <c r="K246" s="449"/>
      <c r="L246" s="449"/>
    </row>
    <row r="247" spans="1:12" ht="31.5" hidden="1" customHeight="1">
      <c r="A247" s="57" t="s">
        <v>712</v>
      </c>
      <c r="B247" s="92" t="s">
        <v>713</v>
      </c>
      <c r="C247" s="60" t="s">
        <v>714</v>
      </c>
      <c r="D247" s="477"/>
      <c r="E247" s="487" t="s">
        <v>341</v>
      </c>
      <c r="F247" s="318"/>
      <c r="G247" s="477"/>
      <c r="J247" s="449"/>
      <c r="K247" s="449"/>
      <c r="L247" s="449"/>
    </row>
    <row r="248" spans="1:12" ht="18.75" hidden="1">
      <c r="A248" s="57" t="s">
        <v>1777</v>
      </c>
      <c r="B248" s="1305" t="s">
        <v>98</v>
      </c>
      <c r="C248" s="1306"/>
      <c r="D248" s="1306"/>
      <c r="E248" s="1306"/>
      <c r="F248" s="1306"/>
      <c r="G248" s="1307"/>
      <c r="H248" s="544">
        <f>SUM(D249:D251)</f>
        <v>0</v>
      </c>
      <c r="I248" s="544">
        <f>COUNT(D249:D251)*2</f>
        <v>0</v>
      </c>
      <c r="J248" s="449"/>
      <c r="K248" s="449"/>
      <c r="L248" s="449"/>
    </row>
    <row r="249" spans="1:12" ht="60" hidden="1" customHeight="1">
      <c r="A249" s="57" t="s">
        <v>1778</v>
      </c>
      <c r="B249" s="92" t="s">
        <v>716</v>
      </c>
      <c r="C249" s="16" t="s">
        <v>717</v>
      </c>
      <c r="D249" s="477"/>
      <c r="E249" s="43" t="s">
        <v>379</v>
      </c>
      <c r="F249" s="204" t="s">
        <v>5346</v>
      </c>
      <c r="G249" s="477"/>
      <c r="J249" s="449"/>
      <c r="K249" s="449"/>
      <c r="L249" s="449"/>
    </row>
    <row r="250" spans="1:12" ht="47.25" hidden="1" customHeight="1">
      <c r="A250" s="57" t="s">
        <v>1781</v>
      </c>
      <c r="B250" s="92" t="s">
        <v>719</v>
      </c>
      <c r="C250" s="23" t="s">
        <v>5347</v>
      </c>
      <c r="D250" s="477"/>
      <c r="E250" s="43" t="s">
        <v>379</v>
      </c>
      <c r="F250" s="318"/>
      <c r="G250" s="477"/>
      <c r="J250" s="449"/>
      <c r="K250" s="449"/>
      <c r="L250" s="449"/>
    </row>
    <row r="251" spans="1:12" ht="45" hidden="1" customHeight="1">
      <c r="A251" s="57" t="s">
        <v>2465</v>
      </c>
      <c r="B251" s="531" t="s">
        <v>724</v>
      </c>
      <c r="C251" s="41"/>
      <c r="D251" s="481"/>
      <c r="E251" s="15"/>
      <c r="F251" s="584"/>
      <c r="G251" s="584"/>
      <c r="H251" s="268"/>
      <c r="I251" s="268"/>
      <c r="J251" s="449"/>
      <c r="K251" s="449"/>
      <c r="L251" s="449"/>
    </row>
    <row r="252" spans="1:12" ht="15.75" hidden="1" customHeight="1">
      <c r="A252" s="57" t="s">
        <v>5348</v>
      </c>
      <c r="B252" s="1571" t="s">
        <v>96</v>
      </c>
      <c r="C252" s="1572"/>
      <c r="D252" s="1572"/>
      <c r="E252" s="1572"/>
      <c r="F252" s="1572"/>
      <c r="G252" s="1573"/>
      <c r="H252" s="268">
        <f>SUM(D253:D255)</f>
        <v>0</v>
      </c>
      <c r="I252" s="268">
        <f>COUNT(D253:D255)*2</f>
        <v>0</v>
      </c>
      <c r="J252" s="449"/>
      <c r="K252" s="449"/>
      <c r="L252" s="449"/>
    </row>
    <row r="253" spans="1:12" ht="31.5" hidden="1" customHeight="1">
      <c r="A253" s="57" t="s">
        <v>726</v>
      </c>
      <c r="B253" s="525" t="s">
        <v>727</v>
      </c>
      <c r="C253" s="41"/>
      <c r="D253" s="481"/>
      <c r="E253" s="15"/>
      <c r="F253" s="584"/>
      <c r="G253" s="584"/>
      <c r="H253" s="268"/>
      <c r="I253" s="268"/>
      <c r="J253" s="449"/>
      <c r="K253" s="449"/>
      <c r="L253" s="449"/>
    </row>
    <row r="254" spans="1:12" ht="31.5" hidden="1" customHeight="1">
      <c r="A254" s="57" t="s">
        <v>728</v>
      </c>
      <c r="B254" s="525" t="s">
        <v>729</v>
      </c>
      <c r="C254" s="41"/>
      <c r="D254" s="481"/>
      <c r="E254" s="15"/>
      <c r="F254" s="584"/>
      <c r="G254" s="584"/>
      <c r="H254" s="268"/>
      <c r="I254" s="268"/>
      <c r="J254" s="449"/>
      <c r="K254" s="449"/>
      <c r="L254" s="449"/>
    </row>
    <row r="255" spans="1:12" ht="60" hidden="1" customHeight="1">
      <c r="A255" s="57" t="s">
        <v>730</v>
      </c>
      <c r="B255" s="474" t="s">
        <v>731</v>
      </c>
      <c r="C255" s="41"/>
      <c r="D255" s="481"/>
      <c r="E255" s="15"/>
      <c r="F255" s="584"/>
      <c r="G255" s="584"/>
      <c r="H255" s="268"/>
      <c r="I255" s="268"/>
      <c r="J255" s="449"/>
      <c r="K255" s="449"/>
      <c r="L255" s="449"/>
    </row>
    <row r="256" spans="1:12" ht="15.75" hidden="1" customHeight="1">
      <c r="A256" s="57" t="s">
        <v>1784</v>
      </c>
      <c r="B256" s="1571" t="s">
        <v>94</v>
      </c>
      <c r="C256" s="1572"/>
      <c r="D256" s="1572"/>
      <c r="E256" s="1572"/>
      <c r="F256" s="1572"/>
      <c r="G256" s="1573"/>
      <c r="H256" s="268">
        <f>SUM(D257:D259)</f>
        <v>0</v>
      </c>
      <c r="I256" s="268">
        <f>COUNT(D257:D259)*2</f>
        <v>0</v>
      </c>
      <c r="J256" s="449"/>
      <c r="K256" s="449"/>
      <c r="L256" s="449"/>
    </row>
    <row r="257" spans="1:10" s="449" customFormat="1" ht="15.75" hidden="1" customHeight="1">
      <c r="A257" s="57" t="s">
        <v>1785</v>
      </c>
      <c r="B257" s="525" t="s">
        <v>733</v>
      </c>
      <c r="C257" s="41"/>
      <c r="D257" s="481"/>
      <c r="E257" s="15"/>
      <c r="F257" s="584"/>
      <c r="G257" s="584"/>
      <c r="H257" s="268"/>
      <c r="I257" s="268"/>
    </row>
    <row r="258" spans="1:10" s="449" customFormat="1" ht="47.25" hidden="1" customHeight="1">
      <c r="A258" s="57" t="s">
        <v>1788</v>
      </c>
      <c r="B258" s="525" t="s">
        <v>736</v>
      </c>
      <c r="C258" s="41"/>
      <c r="D258" s="481"/>
      <c r="E258" s="15"/>
      <c r="F258" s="584"/>
      <c r="G258" s="584"/>
      <c r="H258" s="268"/>
      <c r="I258" s="268"/>
    </row>
    <row r="259" spans="1:10" s="449" customFormat="1" ht="45" hidden="1" customHeight="1">
      <c r="A259" s="57" t="s">
        <v>738</v>
      </c>
      <c r="B259" s="474" t="s">
        <v>739</v>
      </c>
      <c r="C259" s="41"/>
      <c r="D259" s="481"/>
      <c r="E259" s="15"/>
      <c r="F259" s="584"/>
      <c r="G259" s="584"/>
      <c r="H259" s="268"/>
      <c r="I259" s="268"/>
    </row>
    <row r="260" spans="1:10" s="449" customFormat="1" ht="15.75" hidden="1" customHeight="1">
      <c r="A260" s="57" t="s">
        <v>93</v>
      </c>
      <c r="B260" s="1571" t="s">
        <v>92</v>
      </c>
      <c r="C260" s="1572"/>
      <c r="D260" s="1572"/>
      <c r="E260" s="1572"/>
      <c r="F260" s="1572"/>
      <c r="G260" s="1573"/>
      <c r="H260" s="268">
        <f>SUM(D261:D262)</f>
        <v>0</v>
      </c>
      <c r="I260" s="268">
        <f>COUNT(D261:D262)</f>
        <v>0</v>
      </c>
    </row>
    <row r="261" spans="1:10" s="449" customFormat="1" ht="47.25" hidden="1" customHeight="1">
      <c r="A261" s="57" t="s">
        <v>741</v>
      </c>
      <c r="B261" s="525" t="s">
        <v>742</v>
      </c>
      <c r="C261" s="41"/>
      <c r="D261" s="481"/>
      <c r="E261" s="15"/>
      <c r="F261" s="584"/>
      <c r="G261" s="584"/>
      <c r="H261" s="268"/>
      <c r="I261" s="268"/>
    </row>
    <row r="262" spans="1:10" s="449" customFormat="1" ht="47.25" hidden="1" customHeight="1">
      <c r="A262" s="57" t="s">
        <v>743</v>
      </c>
      <c r="B262" s="525" t="s">
        <v>744</v>
      </c>
      <c r="C262" s="41"/>
      <c r="D262" s="481"/>
      <c r="E262" s="15"/>
      <c r="F262" s="584"/>
      <c r="G262" s="584"/>
      <c r="H262" s="268"/>
      <c r="I262" s="268"/>
    </row>
    <row r="263" spans="1:10" s="449" customFormat="1" ht="15.75" hidden="1" customHeight="1">
      <c r="A263" s="59" t="s">
        <v>91</v>
      </c>
      <c r="B263" s="1571" t="s">
        <v>90</v>
      </c>
      <c r="C263" s="1572"/>
      <c r="D263" s="1572"/>
      <c r="E263" s="1572"/>
      <c r="F263" s="1572"/>
      <c r="G263" s="1573"/>
      <c r="H263" s="268">
        <f>SUM(D264:D265)</f>
        <v>0</v>
      </c>
      <c r="I263" s="268">
        <f>COUNT(D264:D265)*2</f>
        <v>0</v>
      </c>
    </row>
    <row r="264" spans="1:10" s="449" customFormat="1" ht="31.5" hidden="1" customHeight="1">
      <c r="A264" s="57" t="s">
        <v>745</v>
      </c>
      <c r="B264" s="525" t="s">
        <v>746</v>
      </c>
      <c r="C264" s="41"/>
      <c r="D264" s="481"/>
      <c r="E264" s="15"/>
      <c r="F264" s="584"/>
      <c r="G264" s="584"/>
      <c r="H264" s="268"/>
      <c r="I264" s="268"/>
    </row>
    <row r="265" spans="1:10" s="449" customFormat="1" ht="47.25" hidden="1" customHeight="1">
      <c r="A265" s="57" t="s">
        <v>747</v>
      </c>
      <c r="B265" s="525" t="s">
        <v>748</v>
      </c>
      <c r="C265" s="41"/>
      <c r="D265" s="481"/>
      <c r="E265" s="15"/>
      <c r="F265" s="584"/>
      <c r="G265" s="584"/>
      <c r="H265" s="268"/>
      <c r="I265" s="268"/>
    </row>
    <row r="266" spans="1:10" s="449" customFormat="1" ht="15.75" hidden="1" customHeight="1">
      <c r="A266" s="57" t="s">
        <v>1791</v>
      </c>
      <c r="B266" s="1571" t="s">
        <v>1792</v>
      </c>
      <c r="C266" s="1572"/>
      <c r="D266" s="1572"/>
      <c r="E266" s="1572"/>
      <c r="F266" s="1572"/>
      <c r="G266" s="1573"/>
      <c r="H266" s="268">
        <f>SUM(D267:D269)</f>
        <v>0</v>
      </c>
      <c r="I266" s="268">
        <f>COUNT(D267:D269)*2</f>
        <v>0</v>
      </c>
    </row>
    <row r="267" spans="1:10" s="449" customFormat="1" ht="47.25" hidden="1" customHeight="1">
      <c r="A267" s="57" t="s">
        <v>1793</v>
      </c>
      <c r="B267" s="525" t="s">
        <v>750</v>
      </c>
      <c r="C267" s="23"/>
      <c r="D267" s="481"/>
      <c r="E267" s="15"/>
      <c r="F267" s="584"/>
      <c r="G267" s="584"/>
      <c r="H267" s="268"/>
      <c r="I267" s="268"/>
    </row>
    <row r="268" spans="1:10" s="449" customFormat="1" ht="47.25" hidden="1" customHeight="1">
      <c r="A268" s="57" t="s">
        <v>752</v>
      </c>
      <c r="B268" s="525" t="s">
        <v>753</v>
      </c>
      <c r="C268" s="41"/>
      <c r="D268" s="481"/>
      <c r="E268" s="15"/>
      <c r="F268" s="584"/>
      <c r="G268" s="584"/>
      <c r="H268" s="268"/>
      <c r="I268" s="268"/>
    </row>
    <row r="269" spans="1:10" s="449" customFormat="1" ht="31.5" hidden="1" customHeight="1">
      <c r="A269" s="57" t="s">
        <v>1795</v>
      </c>
      <c r="B269" s="527" t="s">
        <v>755</v>
      </c>
      <c r="C269" s="41"/>
      <c r="D269" s="481"/>
      <c r="E269" s="15"/>
      <c r="F269" s="584"/>
      <c r="G269" s="584"/>
      <c r="H269" s="268"/>
      <c r="I269" s="268"/>
    </row>
    <row r="270" spans="1:10" s="449" customFormat="1" ht="18.75" hidden="1">
      <c r="A270" s="57" t="s">
        <v>1796</v>
      </c>
      <c r="B270" s="1305" t="s">
        <v>1797</v>
      </c>
      <c r="C270" s="1306"/>
      <c r="D270" s="1306"/>
      <c r="E270" s="1306"/>
      <c r="F270" s="1306"/>
      <c r="G270" s="1307"/>
      <c r="H270" s="544">
        <f>SUM(D271:D274)</f>
        <v>0</v>
      </c>
      <c r="I270" s="544">
        <f>COUNT(D271:D274)*2</f>
        <v>0</v>
      </c>
      <c r="J270" s="268"/>
    </row>
    <row r="271" spans="1:10" s="449" customFormat="1" ht="63" hidden="1" customHeight="1">
      <c r="A271" s="57" t="s">
        <v>1798</v>
      </c>
      <c r="B271" s="92" t="s">
        <v>758</v>
      </c>
      <c r="C271" s="92" t="s">
        <v>759</v>
      </c>
      <c r="D271" s="477"/>
      <c r="E271" s="43" t="s">
        <v>420</v>
      </c>
      <c r="F271" s="318"/>
      <c r="G271" s="477"/>
      <c r="H271" s="544"/>
      <c r="I271" s="544"/>
    </row>
    <row r="272" spans="1:10" s="449" customFormat="1" ht="60" hidden="1" customHeight="1">
      <c r="A272" s="57" t="s">
        <v>1799</v>
      </c>
      <c r="B272" s="92" t="s">
        <v>761</v>
      </c>
      <c r="C272" s="16" t="s">
        <v>762</v>
      </c>
      <c r="D272" s="477"/>
      <c r="E272" s="43" t="s">
        <v>653</v>
      </c>
      <c r="F272" s="16" t="s">
        <v>763</v>
      </c>
      <c r="G272" s="477"/>
      <c r="H272" s="544"/>
      <c r="I272" s="544"/>
      <c r="J272" s="268"/>
    </row>
    <row r="273" spans="1:12" ht="30" hidden="1" customHeight="1">
      <c r="A273" s="57"/>
      <c r="B273" s="92"/>
      <c r="C273" s="16" t="s">
        <v>764</v>
      </c>
      <c r="D273" s="477"/>
      <c r="E273" s="43" t="s">
        <v>420</v>
      </c>
      <c r="F273" s="21"/>
      <c r="G273" s="477"/>
      <c r="J273" s="449"/>
      <c r="K273" s="449"/>
      <c r="L273" s="449"/>
    </row>
    <row r="274" spans="1:12" ht="47.25" hidden="1" customHeight="1">
      <c r="A274" s="57" t="s">
        <v>1803</v>
      </c>
      <c r="B274" s="92" t="s">
        <v>766</v>
      </c>
      <c r="C274" s="23" t="s">
        <v>5349</v>
      </c>
      <c r="D274" s="477"/>
      <c r="E274" s="43" t="s">
        <v>341</v>
      </c>
      <c r="F274" s="318"/>
      <c r="G274" s="477"/>
      <c r="J274" s="449"/>
      <c r="K274" s="449"/>
      <c r="L274" s="449"/>
    </row>
    <row r="275" spans="1:12" ht="18.75" hidden="1">
      <c r="A275" s="57" t="s">
        <v>85</v>
      </c>
      <c r="B275" s="1366" t="s">
        <v>2479</v>
      </c>
      <c r="C275" s="1458"/>
      <c r="D275" s="1458"/>
      <c r="E275" s="1458"/>
      <c r="F275" s="1458"/>
      <c r="G275" s="1459"/>
      <c r="H275" s="544">
        <f>SUM(D276:D277)</f>
        <v>0</v>
      </c>
      <c r="I275" s="544">
        <f>COUNT(D276:D277)*2</f>
        <v>0</v>
      </c>
      <c r="J275" s="449"/>
      <c r="K275" s="449"/>
      <c r="L275" s="449"/>
    </row>
    <row r="276" spans="1:12" ht="90" hidden="1" customHeight="1">
      <c r="A276" s="57" t="s">
        <v>768</v>
      </c>
      <c r="B276" s="204" t="s">
        <v>769</v>
      </c>
      <c r="C276" s="204" t="s">
        <v>770</v>
      </c>
      <c r="D276" s="477"/>
      <c r="E276" s="43" t="s">
        <v>540</v>
      </c>
      <c r="F276" s="23" t="s">
        <v>771</v>
      </c>
      <c r="G276" s="481"/>
      <c r="J276" s="449"/>
      <c r="K276" s="449"/>
      <c r="L276" s="449"/>
    </row>
    <row r="277" spans="1:12" ht="30" hidden="1" customHeight="1">
      <c r="A277" s="57" t="s">
        <v>772</v>
      </c>
      <c r="B277" s="446" t="s">
        <v>773</v>
      </c>
      <c r="C277" s="41"/>
      <c r="D277" s="481"/>
      <c r="E277" s="15"/>
      <c r="F277" s="584"/>
      <c r="G277" s="584"/>
      <c r="H277" s="268"/>
      <c r="I277" s="268"/>
      <c r="J277" s="449"/>
      <c r="K277" s="449"/>
      <c r="L277" s="449"/>
    </row>
    <row r="278" spans="1:12" ht="21" customHeight="1">
      <c r="A278" s="153"/>
      <c r="B278" s="1546" t="s">
        <v>774</v>
      </c>
      <c r="C278" s="1532"/>
      <c r="D278" s="1532"/>
      <c r="E278" s="1532"/>
      <c r="F278" s="1532"/>
      <c r="G278" s="1541"/>
      <c r="H278" s="544">
        <f>H310+H326+H357+H279+H284+H287+H292+H298+H301+H304+H318+H322+H333+H337+H348+H352+H374+H381+H393+H400+H411+H418+H424</f>
        <v>9</v>
      </c>
      <c r="I278" s="544">
        <f>I310+I326+I357+I279+I284+I287+I292+I298+I301+I304+I318+I322+I333+I337+I348+I352+I374+I381+I393+I400+I411+I418+I424</f>
        <v>18</v>
      </c>
    </row>
    <row r="279" spans="1:12" ht="15.75" hidden="1" customHeight="1">
      <c r="A279" s="57" t="s">
        <v>1805</v>
      </c>
      <c r="B279" s="1571" t="s">
        <v>82</v>
      </c>
      <c r="C279" s="1572"/>
      <c r="D279" s="1572"/>
      <c r="E279" s="1572"/>
      <c r="F279" s="1572"/>
      <c r="G279" s="1573"/>
      <c r="H279" s="268">
        <f>SUM(D280:D283)</f>
        <v>0</v>
      </c>
      <c r="I279" s="268">
        <f>COUNT(D280:D283)*2</f>
        <v>0</v>
      </c>
      <c r="J279" s="449"/>
      <c r="K279" s="449"/>
      <c r="L279" s="449"/>
    </row>
    <row r="280" spans="1:12" ht="31.5" hidden="1" customHeight="1">
      <c r="A280" s="57" t="s">
        <v>1806</v>
      </c>
      <c r="B280" s="525" t="s">
        <v>776</v>
      </c>
      <c r="C280" s="41"/>
      <c r="D280" s="481"/>
      <c r="E280" s="15"/>
      <c r="F280" s="584"/>
      <c r="G280" s="584"/>
      <c r="H280" s="268"/>
      <c r="I280" s="268"/>
      <c r="J280" s="449"/>
      <c r="K280" s="449"/>
      <c r="L280" s="449"/>
    </row>
    <row r="281" spans="1:12" ht="31.5" hidden="1" customHeight="1">
      <c r="A281" s="57" t="s">
        <v>780</v>
      </c>
      <c r="B281" s="525" t="s">
        <v>781</v>
      </c>
      <c r="C281" s="41"/>
      <c r="D281" s="481"/>
      <c r="E281" s="15"/>
      <c r="F281" s="584"/>
      <c r="G281" s="584"/>
      <c r="H281" s="268"/>
      <c r="I281" s="268"/>
      <c r="J281" s="449"/>
      <c r="K281" s="449"/>
      <c r="L281" s="449"/>
    </row>
    <row r="282" spans="1:12" ht="31.5" hidden="1" customHeight="1">
      <c r="A282" s="57" t="s">
        <v>1809</v>
      </c>
      <c r="B282" s="525" t="s">
        <v>783</v>
      </c>
      <c r="C282" s="41"/>
      <c r="D282" s="481"/>
      <c r="E282" s="15"/>
      <c r="F282" s="584"/>
      <c r="G282" s="584"/>
      <c r="H282" s="268"/>
      <c r="I282" s="268"/>
      <c r="J282" s="449"/>
      <c r="K282" s="449"/>
      <c r="L282" s="449"/>
    </row>
    <row r="283" spans="1:12" ht="47.25" hidden="1" customHeight="1">
      <c r="A283" s="57" t="s">
        <v>1814</v>
      </c>
      <c r="B283" s="525" t="s">
        <v>795</v>
      </c>
      <c r="C283" s="41"/>
      <c r="D283" s="481"/>
      <c r="E283" s="15"/>
      <c r="F283" s="584"/>
      <c r="G283" s="584"/>
      <c r="H283" s="268"/>
      <c r="I283" s="268"/>
      <c r="J283" s="449"/>
      <c r="K283" s="449"/>
      <c r="L283" s="449"/>
    </row>
    <row r="284" spans="1:12" ht="15.75" hidden="1" customHeight="1">
      <c r="A284" s="57" t="s">
        <v>1817</v>
      </c>
      <c r="B284" s="1571" t="s">
        <v>80</v>
      </c>
      <c r="C284" s="1572"/>
      <c r="D284" s="1572"/>
      <c r="E284" s="1572"/>
      <c r="F284" s="1572"/>
      <c r="G284" s="1573"/>
      <c r="H284" s="268">
        <f>SUM(D285:D286)</f>
        <v>0</v>
      </c>
      <c r="I284" s="268">
        <f>COUNT(D285:D286)*2</f>
        <v>0</v>
      </c>
      <c r="J284" s="449"/>
      <c r="K284" s="449"/>
      <c r="L284" s="449"/>
    </row>
    <row r="285" spans="1:12" ht="31.5" hidden="1" customHeight="1">
      <c r="A285" s="57" t="s">
        <v>1818</v>
      </c>
      <c r="B285" s="525" t="s">
        <v>798</v>
      </c>
      <c r="C285" s="41"/>
      <c r="D285" s="481"/>
      <c r="E285" s="15"/>
      <c r="F285" s="584"/>
      <c r="G285" s="584"/>
      <c r="H285" s="268"/>
      <c r="I285" s="268"/>
      <c r="J285" s="449"/>
      <c r="K285" s="449"/>
      <c r="L285" s="449"/>
    </row>
    <row r="286" spans="1:12" ht="31.5" hidden="1" customHeight="1">
      <c r="A286" s="57" t="s">
        <v>1828</v>
      </c>
      <c r="B286" s="525" t="s">
        <v>804</v>
      </c>
      <c r="C286" s="41"/>
      <c r="D286" s="481"/>
      <c r="E286" s="15"/>
      <c r="F286" s="584"/>
      <c r="G286" s="584"/>
      <c r="H286" s="268"/>
      <c r="I286" s="268"/>
      <c r="J286" s="449"/>
      <c r="K286" s="449"/>
      <c r="L286" s="449"/>
    </row>
    <row r="287" spans="1:12" ht="15.75" hidden="1" customHeight="1">
      <c r="A287" s="57" t="s">
        <v>1831</v>
      </c>
      <c r="B287" s="1571" t="s">
        <v>1832</v>
      </c>
      <c r="C287" s="1572"/>
      <c r="D287" s="1572"/>
      <c r="E287" s="1572"/>
      <c r="F287" s="1572"/>
      <c r="G287" s="1573"/>
      <c r="H287" s="268">
        <f>SUM(D288:D291)</f>
        <v>0</v>
      </c>
      <c r="I287" s="268">
        <f>COUNT(D288:D291)*2</f>
        <v>0</v>
      </c>
      <c r="J287" s="449"/>
      <c r="K287" s="449"/>
      <c r="L287" s="449"/>
    </row>
    <row r="288" spans="1:12" ht="47.25" hidden="1" customHeight="1">
      <c r="A288" s="57" t="s">
        <v>1833</v>
      </c>
      <c r="B288" s="525" t="s">
        <v>1834</v>
      </c>
      <c r="C288" s="41"/>
      <c r="D288" s="481"/>
      <c r="E288" s="15"/>
      <c r="F288" s="584"/>
      <c r="G288" s="584"/>
      <c r="H288" s="268"/>
      <c r="I288" s="268"/>
      <c r="J288" s="449"/>
      <c r="K288" s="449"/>
      <c r="L288" s="449"/>
    </row>
    <row r="289" spans="1:9" s="449" customFormat="1" ht="60" hidden="1" customHeight="1">
      <c r="A289" s="57" t="s">
        <v>1839</v>
      </c>
      <c r="B289" s="474" t="s">
        <v>1840</v>
      </c>
      <c r="C289" s="41"/>
      <c r="D289" s="481"/>
      <c r="E289" s="15"/>
      <c r="F289" s="584"/>
      <c r="G289" s="584"/>
      <c r="H289" s="268"/>
      <c r="I289" s="268"/>
    </row>
    <row r="290" spans="1:9" s="449" customFormat="1" ht="31.5" hidden="1" customHeight="1">
      <c r="A290" s="57" t="s">
        <v>1854</v>
      </c>
      <c r="B290" s="525" t="s">
        <v>823</v>
      </c>
      <c r="C290" s="41"/>
      <c r="D290" s="481"/>
      <c r="E290" s="15"/>
      <c r="F290" s="584"/>
      <c r="G290" s="584"/>
      <c r="H290" s="268"/>
      <c r="I290" s="268"/>
    </row>
    <row r="291" spans="1:9" s="449" customFormat="1" ht="31.5" hidden="1" customHeight="1">
      <c r="A291" s="57" t="s">
        <v>825</v>
      </c>
      <c r="B291" s="525" t="s">
        <v>1857</v>
      </c>
      <c r="C291" s="41"/>
      <c r="D291" s="481"/>
      <c r="E291" s="15"/>
      <c r="F291" s="584"/>
      <c r="G291" s="584"/>
      <c r="H291" s="268"/>
      <c r="I291" s="268"/>
    </row>
    <row r="292" spans="1:9" s="449" customFormat="1" ht="15.75" hidden="1" customHeight="1">
      <c r="A292" s="57" t="s">
        <v>1858</v>
      </c>
      <c r="B292" s="1571" t="s">
        <v>76</v>
      </c>
      <c r="C292" s="1572"/>
      <c r="D292" s="1572"/>
      <c r="E292" s="1572"/>
      <c r="F292" s="1572"/>
      <c r="G292" s="1573"/>
      <c r="H292" s="268">
        <f>SUM(D293:D297)</f>
        <v>0</v>
      </c>
      <c r="I292" s="268">
        <f>COUNT(D293:D297)*2</f>
        <v>0</v>
      </c>
    </row>
    <row r="293" spans="1:9" s="449" customFormat="1" ht="31.5" hidden="1" customHeight="1">
      <c r="A293" s="57" t="s">
        <v>1859</v>
      </c>
      <c r="B293" s="525" t="s">
        <v>828</v>
      </c>
      <c r="C293" s="41"/>
      <c r="D293" s="481"/>
      <c r="E293" s="15"/>
      <c r="F293" s="584"/>
      <c r="G293" s="584"/>
      <c r="H293" s="268"/>
      <c r="I293" s="268"/>
    </row>
    <row r="294" spans="1:9" s="449" customFormat="1" ht="45" hidden="1" customHeight="1">
      <c r="A294" s="57" t="s">
        <v>1861</v>
      </c>
      <c r="B294" s="474" t="s">
        <v>832</v>
      </c>
      <c r="C294" s="41"/>
      <c r="D294" s="481"/>
      <c r="E294" s="15"/>
      <c r="F294" s="584"/>
      <c r="G294" s="584"/>
      <c r="H294" s="268"/>
      <c r="I294" s="268"/>
    </row>
    <row r="295" spans="1:9" s="449" customFormat="1" ht="47.25" hidden="1" customHeight="1">
      <c r="A295" s="57" t="s">
        <v>1863</v>
      </c>
      <c r="B295" s="525" t="s">
        <v>838</v>
      </c>
      <c r="C295" s="41"/>
      <c r="D295" s="481"/>
      <c r="E295" s="15"/>
      <c r="F295" s="584"/>
      <c r="G295" s="584"/>
      <c r="H295" s="268"/>
      <c r="I295" s="268"/>
    </row>
    <row r="296" spans="1:9" s="449" customFormat="1" ht="15.75" hidden="1" customHeight="1">
      <c r="A296" s="57" t="s">
        <v>1865</v>
      </c>
      <c r="B296" s="525" t="s">
        <v>843</v>
      </c>
      <c r="C296" s="41"/>
      <c r="D296" s="481"/>
      <c r="E296" s="15"/>
      <c r="F296" s="584"/>
      <c r="G296" s="584"/>
      <c r="H296" s="268"/>
      <c r="I296" s="268"/>
    </row>
    <row r="297" spans="1:9" s="449" customFormat="1" ht="31.5" hidden="1" customHeight="1">
      <c r="A297" s="57" t="s">
        <v>1866</v>
      </c>
      <c r="B297" s="525" t="s">
        <v>847</v>
      </c>
      <c r="C297" s="41"/>
      <c r="D297" s="481"/>
      <c r="E297" s="15"/>
      <c r="F297" s="584"/>
      <c r="G297" s="584"/>
      <c r="H297" s="268"/>
      <c r="I297" s="268"/>
    </row>
    <row r="298" spans="1:9" s="449" customFormat="1" ht="15.75" hidden="1" customHeight="1">
      <c r="A298" s="57" t="s">
        <v>1868</v>
      </c>
      <c r="B298" s="1571" t="s">
        <v>1869</v>
      </c>
      <c r="C298" s="1572"/>
      <c r="D298" s="1572"/>
      <c r="E298" s="1572"/>
      <c r="F298" s="1572"/>
      <c r="G298" s="1573"/>
      <c r="H298" s="268">
        <f>SUM(D299:D300)</f>
        <v>0</v>
      </c>
      <c r="I298" s="268">
        <f>COUNT(D299:D300)*2</f>
        <v>0</v>
      </c>
    </row>
    <row r="299" spans="1:9" s="449" customFormat="1" ht="30" hidden="1" customHeight="1">
      <c r="A299" s="57" t="s">
        <v>1870</v>
      </c>
      <c r="B299" s="474" t="s">
        <v>854</v>
      </c>
      <c r="C299" s="41"/>
      <c r="D299" s="481"/>
      <c r="E299" s="15"/>
      <c r="F299" s="584"/>
      <c r="G299" s="584"/>
      <c r="H299" s="268"/>
      <c r="I299" s="268"/>
    </row>
    <row r="300" spans="1:9" s="449" customFormat="1" ht="30" hidden="1" customHeight="1">
      <c r="A300" s="57" t="s">
        <v>1872</v>
      </c>
      <c r="B300" s="474" t="s">
        <v>858</v>
      </c>
      <c r="C300" s="41"/>
      <c r="D300" s="481"/>
      <c r="E300" s="15"/>
      <c r="F300" s="584"/>
      <c r="G300" s="584"/>
      <c r="H300" s="268"/>
      <c r="I300" s="268"/>
    </row>
    <row r="301" spans="1:9" s="449" customFormat="1" ht="15.75" hidden="1" customHeight="1">
      <c r="A301" s="57" t="s">
        <v>1875</v>
      </c>
      <c r="B301" s="1571" t="s">
        <v>1876</v>
      </c>
      <c r="C301" s="1572"/>
      <c r="D301" s="1572"/>
      <c r="E301" s="1572"/>
      <c r="F301" s="1572"/>
      <c r="G301" s="1573"/>
      <c r="H301" s="268">
        <f>SUM(D302:D303)</f>
        <v>0</v>
      </c>
      <c r="I301" s="268">
        <f>COUNT(D302:D303)*2</f>
        <v>0</v>
      </c>
    </row>
    <row r="302" spans="1:9" s="449" customFormat="1" ht="30" hidden="1" customHeight="1">
      <c r="A302" s="57" t="s">
        <v>1877</v>
      </c>
      <c r="B302" s="474" t="s">
        <v>1878</v>
      </c>
      <c r="C302" s="41"/>
      <c r="D302" s="481"/>
      <c r="E302" s="15"/>
      <c r="F302" s="584"/>
      <c r="G302" s="584"/>
      <c r="H302" s="268"/>
      <c r="I302" s="268"/>
    </row>
    <row r="303" spans="1:9" s="449" customFormat="1" ht="15" hidden="1" customHeight="1">
      <c r="A303" s="57" t="s">
        <v>1881</v>
      </c>
      <c r="B303" s="474" t="s">
        <v>864</v>
      </c>
      <c r="C303" s="41"/>
      <c r="D303" s="481"/>
      <c r="E303" s="15"/>
      <c r="F303" s="584"/>
      <c r="G303" s="584"/>
      <c r="H303" s="268"/>
      <c r="I303" s="268"/>
    </row>
    <row r="304" spans="1:9" s="449" customFormat="1" ht="15.75" hidden="1" customHeight="1">
      <c r="A304" s="57" t="s">
        <v>1885</v>
      </c>
      <c r="B304" s="1571" t="s">
        <v>1886</v>
      </c>
      <c r="C304" s="1572"/>
      <c r="D304" s="1572"/>
      <c r="E304" s="1572"/>
      <c r="F304" s="1572"/>
      <c r="G304" s="1573"/>
      <c r="H304" s="268">
        <f>SUM(D305:D309)</f>
        <v>0</v>
      </c>
      <c r="I304" s="268">
        <f>COUNT(D305:D309)*2</f>
        <v>0</v>
      </c>
    </row>
    <row r="305" spans="1:9" s="449" customFormat="1" ht="47.25" hidden="1" customHeight="1">
      <c r="A305" s="57" t="s">
        <v>1887</v>
      </c>
      <c r="B305" s="527" t="s">
        <v>1888</v>
      </c>
      <c r="C305" s="41"/>
      <c r="D305" s="481"/>
      <c r="E305" s="15"/>
      <c r="F305" s="584"/>
      <c r="G305" s="584"/>
      <c r="H305" s="268"/>
      <c r="I305" s="268"/>
    </row>
    <row r="306" spans="1:9" s="449" customFormat="1" ht="31.5" hidden="1" customHeight="1">
      <c r="A306" s="57" t="s">
        <v>1891</v>
      </c>
      <c r="B306" s="525" t="s">
        <v>878</v>
      </c>
      <c r="C306" s="41"/>
      <c r="D306" s="481"/>
      <c r="E306" s="15"/>
      <c r="F306" s="584"/>
      <c r="G306" s="584"/>
      <c r="H306" s="268"/>
      <c r="I306" s="268"/>
    </row>
    <row r="307" spans="1:9" s="449" customFormat="1" ht="31.5" hidden="1" customHeight="1">
      <c r="A307" s="57" t="s">
        <v>1893</v>
      </c>
      <c r="B307" s="525" t="s">
        <v>882</v>
      </c>
      <c r="C307" s="41"/>
      <c r="D307" s="481"/>
      <c r="E307" s="15"/>
      <c r="F307" s="584"/>
      <c r="G307" s="584"/>
      <c r="H307" s="268"/>
      <c r="I307" s="268"/>
    </row>
    <row r="308" spans="1:9" s="449" customFormat="1" ht="31.5" hidden="1" customHeight="1">
      <c r="A308" s="57" t="s">
        <v>1896</v>
      </c>
      <c r="B308" s="525" t="s">
        <v>890</v>
      </c>
      <c r="C308" s="41"/>
      <c r="D308" s="481"/>
      <c r="E308" s="15"/>
      <c r="F308" s="584"/>
      <c r="G308" s="584"/>
      <c r="H308" s="268"/>
      <c r="I308" s="268"/>
    </row>
    <row r="309" spans="1:9" s="449" customFormat="1" ht="31.5" hidden="1" customHeight="1">
      <c r="A309" s="57" t="s">
        <v>1899</v>
      </c>
      <c r="B309" s="525" t="s">
        <v>893</v>
      </c>
      <c r="C309" s="41"/>
      <c r="D309" s="481"/>
      <c r="E309" s="15"/>
      <c r="F309" s="584"/>
      <c r="G309" s="584"/>
      <c r="H309" s="268"/>
      <c r="I309" s="268"/>
    </row>
    <row r="310" spans="1:9" s="449" customFormat="1" ht="18.75" hidden="1">
      <c r="A310" s="57" t="s">
        <v>1900</v>
      </c>
      <c r="B310" s="1305" t="s">
        <v>1901</v>
      </c>
      <c r="C310" s="1306"/>
      <c r="D310" s="1306"/>
      <c r="E310" s="1306"/>
      <c r="F310" s="1306"/>
      <c r="G310" s="1307"/>
      <c r="H310" s="544">
        <f>SUM(D311:D317)</f>
        <v>0</v>
      </c>
      <c r="I310" s="544">
        <f>COUNT(D311:D317)*2</f>
        <v>0</v>
      </c>
    </row>
    <row r="311" spans="1:9" s="449" customFormat="1" ht="31.5" hidden="1" customHeight="1">
      <c r="A311" s="57" t="s">
        <v>1902</v>
      </c>
      <c r="B311" s="525" t="s">
        <v>897</v>
      </c>
      <c r="C311" s="41"/>
      <c r="D311" s="481"/>
      <c r="E311" s="15"/>
      <c r="F311" s="584"/>
      <c r="G311" s="584"/>
      <c r="H311" s="268"/>
      <c r="I311" s="268"/>
    </row>
    <row r="312" spans="1:9" s="449" customFormat="1" ht="31.5" hidden="1" customHeight="1">
      <c r="A312" s="57" t="s">
        <v>1905</v>
      </c>
      <c r="B312" s="525" t="s">
        <v>901</v>
      </c>
      <c r="C312" s="41"/>
      <c r="D312" s="481"/>
      <c r="E312" s="15"/>
      <c r="F312" s="584"/>
      <c r="G312" s="584"/>
      <c r="H312" s="268"/>
      <c r="I312" s="268"/>
    </row>
    <row r="313" spans="1:9" s="449" customFormat="1" ht="31.5" hidden="1" customHeight="1">
      <c r="A313" s="57" t="s">
        <v>1907</v>
      </c>
      <c r="B313" s="525" t="s">
        <v>905</v>
      </c>
      <c r="C313" s="41"/>
      <c r="D313" s="481"/>
      <c r="E313" s="15"/>
      <c r="F313" s="584"/>
      <c r="G313" s="584"/>
      <c r="H313" s="268"/>
      <c r="I313" s="268"/>
    </row>
    <row r="314" spans="1:9" s="449" customFormat="1" ht="31.5" hidden="1" customHeight="1">
      <c r="A314" s="57" t="s">
        <v>1908</v>
      </c>
      <c r="B314" s="527" t="s">
        <v>909</v>
      </c>
      <c r="C314" s="41"/>
      <c r="D314" s="481"/>
      <c r="E314" s="15"/>
      <c r="F314" s="584"/>
      <c r="G314" s="584"/>
      <c r="H314" s="268"/>
      <c r="I314" s="268"/>
    </row>
    <row r="315" spans="1:9" s="449" customFormat="1" ht="31.5" hidden="1" customHeight="1">
      <c r="A315" s="57" t="s">
        <v>1913</v>
      </c>
      <c r="B315" s="525" t="s">
        <v>913</v>
      </c>
      <c r="C315" s="41"/>
      <c r="D315" s="481"/>
      <c r="E315" s="15"/>
      <c r="F315" s="584"/>
      <c r="G315" s="584"/>
      <c r="H315" s="268"/>
      <c r="I315" s="268"/>
    </row>
    <row r="316" spans="1:9" s="449" customFormat="1" ht="31.5" hidden="1" customHeight="1">
      <c r="A316" s="57" t="s">
        <v>1916</v>
      </c>
      <c r="B316" s="525" t="s">
        <v>917</v>
      </c>
      <c r="C316" s="41"/>
      <c r="D316" s="481"/>
      <c r="E316" s="15"/>
      <c r="F316" s="584"/>
      <c r="G316" s="584"/>
      <c r="H316" s="268"/>
      <c r="I316" s="268"/>
    </row>
    <row r="317" spans="1:9" s="449" customFormat="1" ht="45" hidden="1" customHeight="1">
      <c r="A317" s="57" t="s">
        <v>1920</v>
      </c>
      <c r="B317" s="92" t="s">
        <v>922</v>
      </c>
      <c r="C317" s="204" t="s">
        <v>5350</v>
      </c>
      <c r="D317" s="477"/>
      <c r="E317" s="487" t="s">
        <v>653</v>
      </c>
      <c r="F317" s="204" t="s">
        <v>5351</v>
      </c>
      <c r="G317" s="481"/>
      <c r="H317" s="544"/>
      <c r="I317" s="544"/>
    </row>
    <row r="318" spans="1:9" s="449" customFormat="1" ht="15.75" hidden="1" customHeight="1">
      <c r="A318" s="57" t="s">
        <v>1921</v>
      </c>
      <c r="B318" s="1571" t="s">
        <v>66</v>
      </c>
      <c r="C318" s="1572"/>
      <c r="D318" s="1572"/>
      <c r="E318" s="1572"/>
      <c r="F318" s="1572"/>
      <c r="G318" s="1573"/>
      <c r="H318" s="268">
        <f>SUM(D319:D321)</f>
        <v>0</v>
      </c>
      <c r="I318" s="268">
        <f>COUNT(D319:D321*2)</f>
        <v>0</v>
      </c>
    </row>
    <row r="319" spans="1:9" s="449" customFormat="1" ht="31.5" hidden="1" customHeight="1">
      <c r="A319" s="57" t="s">
        <v>1922</v>
      </c>
      <c r="B319" s="525" t="s">
        <v>925</v>
      </c>
      <c r="C319" s="41"/>
      <c r="D319" s="481"/>
      <c r="E319" s="15"/>
      <c r="F319" s="584"/>
      <c r="G319" s="584"/>
      <c r="H319" s="268"/>
      <c r="I319" s="268"/>
    </row>
    <row r="320" spans="1:9" s="449" customFormat="1" ht="31.5" hidden="1" customHeight="1">
      <c r="A320" s="57" t="s">
        <v>1923</v>
      </c>
      <c r="B320" s="525" t="s">
        <v>932</v>
      </c>
      <c r="C320" s="41"/>
      <c r="D320" s="481"/>
      <c r="E320" s="15"/>
      <c r="F320" s="584"/>
      <c r="G320" s="584"/>
      <c r="H320" s="268"/>
      <c r="I320" s="268"/>
    </row>
    <row r="321" spans="1:9" s="449" customFormat="1" ht="31.5" hidden="1" customHeight="1">
      <c r="A321" s="57" t="s">
        <v>1924</v>
      </c>
      <c r="B321" s="525" t="s">
        <v>939</v>
      </c>
      <c r="C321" s="41"/>
      <c r="D321" s="481"/>
      <c r="E321" s="15"/>
      <c r="F321" s="584"/>
      <c r="G321" s="584"/>
      <c r="H321" s="268"/>
      <c r="I321" s="268"/>
    </row>
    <row r="322" spans="1:9" s="449" customFormat="1" ht="15.75" hidden="1" customHeight="1">
      <c r="A322" s="57" t="s">
        <v>1925</v>
      </c>
      <c r="B322" s="1571" t="s">
        <v>64</v>
      </c>
      <c r="C322" s="1572"/>
      <c r="D322" s="1572"/>
      <c r="E322" s="1572"/>
      <c r="F322" s="1572"/>
      <c r="G322" s="1573"/>
      <c r="H322" s="268">
        <f>SUM(D323:D325)</f>
        <v>0</v>
      </c>
      <c r="I322" s="268">
        <f>COUNT(D323:D325)*2</f>
        <v>0</v>
      </c>
    </row>
    <row r="323" spans="1:9" s="449" customFormat="1" ht="45" hidden="1" customHeight="1">
      <c r="A323" s="57" t="s">
        <v>1926</v>
      </c>
      <c r="B323" s="474" t="s">
        <v>943</v>
      </c>
      <c r="C323" s="41"/>
      <c r="D323" s="481"/>
      <c r="E323" s="15"/>
      <c r="F323" s="584"/>
      <c r="G323" s="584"/>
      <c r="H323" s="268"/>
      <c r="I323" s="268"/>
    </row>
    <row r="324" spans="1:9" s="449" customFormat="1" ht="30" hidden="1" customHeight="1">
      <c r="A324" s="57" t="s">
        <v>944</v>
      </c>
      <c r="B324" s="474" t="s">
        <v>945</v>
      </c>
      <c r="C324" s="41"/>
      <c r="D324" s="481"/>
      <c r="E324" s="15"/>
      <c r="F324" s="584"/>
      <c r="G324" s="584"/>
      <c r="H324" s="268"/>
      <c r="I324" s="268"/>
    </row>
    <row r="325" spans="1:9" s="449" customFormat="1" ht="63" hidden="1" customHeight="1">
      <c r="A325" s="57" t="s">
        <v>1927</v>
      </c>
      <c r="B325" s="525" t="s">
        <v>5352</v>
      </c>
      <c r="C325" s="41"/>
      <c r="D325" s="481"/>
      <c r="E325" s="15"/>
      <c r="F325" s="584"/>
      <c r="G325" s="584"/>
      <c r="H325" s="268"/>
      <c r="I325" s="268"/>
    </row>
    <row r="326" spans="1:9" s="449" customFormat="1" ht="18.75" hidden="1">
      <c r="A326" s="57" t="s">
        <v>2513</v>
      </c>
      <c r="B326" s="1305" t="s">
        <v>62</v>
      </c>
      <c r="C326" s="1306"/>
      <c r="D326" s="1306"/>
      <c r="E326" s="1306"/>
      <c r="F326" s="1306"/>
      <c r="G326" s="1307"/>
      <c r="H326" s="544">
        <f>SUM(D327:D332)</f>
        <v>0</v>
      </c>
      <c r="I326" s="544">
        <f>COUNT(D327:D332)*2</f>
        <v>0</v>
      </c>
    </row>
    <row r="327" spans="1:9" s="449" customFormat="1" ht="31.5" hidden="1" customHeight="1">
      <c r="A327" s="57" t="s">
        <v>1929</v>
      </c>
      <c r="B327" s="525" t="s">
        <v>949</v>
      </c>
      <c r="C327" s="41"/>
      <c r="D327" s="481"/>
      <c r="E327" s="15"/>
      <c r="F327" s="584"/>
      <c r="G327" s="584"/>
      <c r="H327" s="268"/>
      <c r="I327" s="268"/>
    </row>
    <row r="328" spans="1:9" s="449" customFormat="1" ht="31.5" hidden="1" customHeight="1">
      <c r="A328" s="57" t="s">
        <v>1930</v>
      </c>
      <c r="B328" s="525" t="s">
        <v>956</v>
      </c>
      <c r="C328" s="41"/>
      <c r="D328" s="481"/>
      <c r="E328" s="15"/>
      <c r="F328" s="584"/>
      <c r="G328" s="584"/>
      <c r="H328" s="268"/>
      <c r="I328" s="268"/>
    </row>
    <row r="329" spans="1:9" s="449" customFormat="1" ht="31.5" hidden="1" customHeight="1">
      <c r="A329" s="57" t="s">
        <v>2514</v>
      </c>
      <c r="B329" s="92" t="s">
        <v>962</v>
      </c>
      <c r="C329" s="16" t="s">
        <v>968</v>
      </c>
      <c r="D329" s="477"/>
      <c r="E329" s="491" t="s">
        <v>540</v>
      </c>
      <c r="F329" s="318"/>
      <c r="G329" s="477"/>
      <c r="H329" s="544"/>
      <c r="I329" s="544"/>
    </row>
    <row r="330" spans="1:9" s="449" customFormat="1" ht="30" hidden="1" customHeight="1">
      <c r="A330" s="57"/>
      <c r="B330" s="92"/>
      <c r="C330" s="16" t="s">
        <v>967</v>
      </c>
      <c r="D330" s="477"/>
      <c r="E330" s="43" t="s">
        <v>540</v>
      </c>
      <c r="F330" s="318"/>
      <c r="G330" s="477"/>
      <c r="H330" s="544"/>
      <c r="I330" s="544"/>
    </row>
    <row r="331" spans="1:9" s="449" customFormat="1" ht="63" hidden="1" customHeight="1">
      <c r="A331" s="57" t="s">
        <v>1931</v>
      </c>
      <c r="B331" s="527" t="s">
        <v>970</v>
      </c>
      <c r="C331" s="41"/>
      <c r="D331" s="481"/>
      <c r="E331" s="15"/>
      <c r="F331" s="584"/>
      <c r="G331" s="584"/>
      <c r="H331" s="268"/>
      <c r="I331" s="268"/>
    </row>
    <row r="332" spans="1:9" s="449" customFormat="1" ht="31.5" hidden="1" customHeight="1">
      <c r="A332" s="57" t="s">
        <v>1933</v>
      </c>
      <c r="B332" s="525" t="s">
        <v>981</v>
      </c>
      <c r="C332" s="41"/>
      <c r="D332" s="481"/>
      <c r="E332" s="15"/>
      <c r="F332" s="584"/>
      <c r="G332" s="584"/>
      <c r="H332" s="268"/>
      <c r="I332" s="268"/>
    </row>
    <row r="333" spans="1:9" s="449" customFormat="1" ht="15.75" hidden="1" customHeight="1">
      <c r="A333" s="57" t="s">
        <v>1934</v>
      </c>
      <c r="B333" s="1571" t="s">
        <v>60</v>
      </c>
      <c r="C333" s="1572"/>
      <c r="D333" s="1572"/>
      <c r="E333" s="1572"/>
      <c r="F333" s="1572"/>
      <c r="G333" s="1573"/>
      <c r="H333" s="268">
        <f>SUM(D334:D336)</f>
        <v>0</v>
      </c>
      <c r="I333" s="268">
        <f>COUNT(D334:D336)*2</f>
        <v>0</v>
      </c>
    </row>
    <row r="334" spans="1:9" s="449" customFormat="1" ht="31.5" hidden="1" customHeight="1">
      <c r="A334" s="57" t="s">
        <v>1935</v>
      </c>
      <c r="B334" s="525" t="s">
        <v>990</v>
      </c>
      <c r="C334" s="41"/>
      <c r="D334" s="481"/>
      <c r="E334" s="15"/>
      <c r="F334" s="584"/>
      <c r="G334" s="584"/>
      <c r="H334" s="268"/>
      <c r="I334" s="268"/>
    </row>
    <row r="335" spans="1:9" s="449" customFormat="1" ht="31.5" hidden="1" customHeight="1">
      <c r="A335" s="57" t="s">
        <v>992</v>
      </c>
      <c r="B335" s="525" t="s">
        <v>993</v>
      </c>
      <c r="C335" s="41"/>
      <c r="D335" s="481"/>
      <c r="E335" s="15"/>
      <c r="F335" s="584"/>
      <c r="G335" s="584"/>
      <c r="H335" s="268"/>
      <c r="I335" s="268"/>
    </row>
    <row r="336" spans="1:9" s="449" customFormat="1" ht="31.5" hidden="1" customHeight="1">
      <c r="A336" s="57" t="s">
        <v>1936</v>
      </c>
      <c r="B336" s="525" t="s">
        <v>995</v>
      </c>
      <c r="C336" s="41"/>
      <c r="D336" s="481"/>
      <c r="E336" s="15"/>
      <c r="F336" s="584"/>
      <c r="G336" s="584"/>
      <c r="H336" s="268"/>
      <c r="I336" s="268"/>
    </row>
    <row r="337" spans="1:9" s="449" customFormat="1" ht="15.75" hidden="1" customHeight="1">
      <c r="A337" s="57" t="s">
        <v>1939</v>
      </c>
      <c r="B337" s="1571" t="s">
        <v>58</v>
      </c>
      <c r="C337" s="1572"/>
      <c r="D337" s="1572"/>
      <c r="E337" s="1572"/>
      <c r="F337" s="1572"/>
      <c r="G337" s="1573"/>
      <c r="H337" s="268">
        <f>SUM(D338:D347)</f>
        <v>0</v>
      </c>
      <c r="I337" s="268">
        <f>COUNT(D338:D347)*2</f>
        <v>0</v>
      </c>
    </row>
    <row r="338" spans="1:9" s="449" customFormat="1" ht="31.5" hidden="1" customHeight="1">
      <c r="A338" s="57" t="s">
        <v>997</v>
      </c>
      <c r="B338" s="525" t="s">
        <v>998</v>
      </c>
      <c r="C338" s="41"/>
      <c r="D338" s="481"/>
      <c r="E338" s="15"/>
      <c r="F338" s="584"/>
      <c r="G338" s="584"/>
      <c r="H338" s="268"/>
      <c r="I338" s="268"/>
    </row>
    <row r="339" spans="1:9" s="449" customFormat="1" ht="31.5" hidden="1" customHeight="1">
      <c r="A339" s="57" t="s">
        <v>999</v>
      </c>
      <c r="B339" s="525" t="s">
        <v>1000</v>
      </c>
      <c r="C339" s="41"/>
      <c r="D339" s="481"/>
      <c r="E339" s="15"/>
      <c r="F339" s="584"/>
      <c r="G339" s="584"/>
      <c r="H339" s="268"/>
      <c r="I339" s="268"/>
    </row>
    <row r="340" spans="1:9" s="449" customFormat="1" ht="31.5" hidden="1" customHeight="1">
      <c r="A340" s="57" t="s">
        <v>1001</v>
      </c>
      <c r="B340" s="525" t="s">
        <v>1002</v>
      </c>
      <c r="C340" s="41"/>
      <c r="D340" s="481"/>
      <c r="E340" s="15"/>
      <c r="F340" s="584"/>
      <c r="G340" s="584"/>
      <c r="H340" s="268"/>
      <c r="I340" s="268"/>
    </row>
    <row r="341" spans="1:9" s="449" customFormat="1" ht="31.5" hidden="1" customHeight="1">
      <c r="A341" s="57" t="s">
        <v>1003</v>
      </c>
      <c r="B341" s="525" t="s">
        <v>1004</v>
      </c>
      <c r="C341" s="41"/>
      <c r="D341" s="481"/>
      <c r="E341" s="15"/>
      <c r="F341" s="584"/>
      <c r="G341" s="584"/>
      <c r="H341" s="268"/>
      <c r="I341" s="268"/>
    </row>
    <row r="342" spans="1:9" s="449" customFormat="1" ht="47.25" hidden="1" customHeight="1">
      <c r="A342" s="57" t="s">
        <v>1940</v>
      </c>
      <c r="B342" s="525" t="s">
        <v>1006</v>
      </c>
      <c r="C342" s="41"/>
      <c r="D342" s="481"/>
      <c r="E342" s="15"/>
      <c r="F342" s="584"/>
      <c r="G342" s="584"/>
      <c r="H342" s="268"/>
      <c r="I342" s="268"/>
    </row>
    <row r="343" spans="1:9" s="449" customFormat="1" ht="31.5" hidden="1" customHeight="1">
      <c r="A343" s="57" t="s">
        <v>1007</v>
      </c>
      <c r="B343" s="525" t="s">
        <v>1008</v>
      </c>
      <c r="C343" s="41"/>
      <c r="D343" s="481"/>
      <c r="E343" s="15"/>
      <c r="F343" s="584"/>
      <c r="G343" s="584"/>
      <c r="H343" s="268"/>
      <c r="I343" s="268"/>
    </row>
    <row r="344" spans="1:9" s="449" customFormat="1" ht="31.5" hidden="1" customHeight="1">
      <c r="A344" s="57" t="s">
        <v>1009</v>
      </c>
      <c r="B344" s="525" t="s">
        <v>1010</v>
      </c>
      <c r="C344" s="41"/>
      <c r="D344" s="481"/>
      <c r="E344" s="15"/>
      <c r="F344" s="584"/>
      <c r="G344" s="584"/>
      <c r="H344" s="268"/>
      <c r="I344" s="268"/>
    </row>
    <row r="345" spans="1:9" s="449" customFormat="1" ht="31.5" hidden="1" customHeight="1">
      <c r="A345" s="57" t="s">
        <v>1011</v>
      </c>
      <c r="B345" s="525" t="s">
        <v>1012</v>
      </c>
      <c r="C345" s="41"/>
      <c r="D345" s="481"/>
      <c r="E345" s="15"/>
      <c r="F345" s="584"/>
      <c r="G345" s="584"/>
      <c r="H345" s="268"/>
      <c r="I345" s="268"/>
    </row>
    <row r="346" spans="1:9" s="449" customFormat="1" ht="31.5" hidden="1" customHeight="1">
      <c r="A346" s="57" t="s">
        <v>1014</v>
      </c>
      <c r="B346" s="525" t="s">
        <v>1015</v>
      </c>
      <c r="C346" s="41"/>
      <c r="D346" s="481"/>
      <c r="E346" s="15"/>
      <c r="F346" s="584"/>
      <c r="G346" s="584"/>
      <c r="H346" s="268"/>
      <c r="I346" s="268"/>
    </row>
    <row r="347" spans="1:9" s="449" customFormat="1" ht="47.25" hidden="1" customHeight="1">
      <c r="A347" s="57" t="s">
        <v>1021</v>
      </c>
      <c r="B347" s="525" t="s">
        <v>1022</v>
      </c>
      <c r="C347" s="41"/>
      <c r="D347" s="481"/>
      <c r="E347" s="15"/>
      <c r="F347" s="584"/>
      <c r="G347" s="584"/>
      <c r="H347" s="268"/>
      <c r="I347" s="268"/>
    </row>
    <row r="348" spans="1:9" s="449" customFormat="1" ht="15.75" hidden="1" customHeight="1">
      <c r="A348" s="57" t="s">
        <v>57</v>
      </c>
      <c r="B348" s="1571" t="s">
        <v>2517</v>
      </c>
      <c r="C348" s="1572"/>
      <c r="D348" s="1572"/>
      <c r="E348" s="1572"/>
      <c r="F348" s="1572"/>
      <c r="G348" s="1573"/>
      <c r="H348" s="268">
        <f>SUM(D349:D351)</f>
        <v>0</v>
      </c>
      <c r="I348" s="268">
        <f>COUNT(D349:D351)*2</f>
        <v>0</v>
      </c>
    </row>
    <row r="349" spans="1:9" s="449" customFormat="1" ht="47.25" hidden="1" customHeight="1">
      <c r="A349" s="57" t="s">
        <v>1024</v>
      </c>
      <c r="B349" s="525" t="s">
        <v>2518</v>
      </c>
      <c r="C349" s="41"/>
      <c r="D349" s="481"/>
      <c r="E349" s="15"/>
      <c r="F349" s="584"/>
      <c r="G349" s="584"/>
      <c r="H349" s="268"/>
      <c r="I349" s="268"/>
    </row>
    <row r="350" spans="1:9" s="449" customFormat="1" ht="47.25" hidden="1" customHeight="1">
      <c r="A350" s="57" t="s">
        <v>1026</v>
      </c>
      <c r="B350" s="525" t="s">
        <v>2520</v>
      </c>
      <c r="C350" s="41"/>
      <c r="D350" s="481"/>
      <c r="E350" s="15"/>
      <c r="F350" s="584"/>
      <c r="G350" s="584"/>
      <c r="H350" s="268"/>
      <c r="I350" s="268"/>
    </row>
    <row r="351" spans="1:9" s="449" customFormat="1" ht="31.5" hidden="1" customHeight="1">
      <c r="A351" s="57" t="s">
        <v>1028</v>
      </c>
      <c r="B351" s="525" t="s">
        <v>2521</v>
      </c>
      <c r="C351" s="41"/>
      <c r="D351" s="481"/>
      <c r="E351" s="15"/>
      <c r="F351" s="584"/>
      <c r="G351" s="584"/>
      <c r="H351" s="268"/>
      <c r="I351" s="268"/>
    </row>
    <row r="352" spans="1:9" s="449" customFormat="1" ht="15.75" hidden="1" customHeight="1">
      <c r="A352" s="57" t="s">
        <v>1947</v>
      </c>
      <c r="B352" s="1571" t="s">
        <v>1948</v>
      </c>
      <c r="C352" s="1572"/>
      <c r="D352" s="1572"/>
      <c r="E352" s="1572"/>
      <c r="F352" s="1572"/>
      <c r="G352" s="1573"/>
      <c r="H352" s="268">
        <f>SUM(D353:D356)</f>
        <v>0</v>
      </c>
      <c r="I352" s="268">
        <f>COUNT(D353:D356)*2</f>
        <v>0</v>
      </c>
    </row>
    <row r="353" spans="1:12" ht="31.5" hidden="1" customHeight="1">
      <c r="A353" s="57" t="s">
        <v>1949</v>
      </c>
      <c r="B353" s="525" t="s">
        <v>1950</v>
      </c>
      <c r="C353" s="41"/>
      <c r="D353" s="481"/>
      <c r="E353" s="15"/>
      <c r="F353" s="584"/>
      <c r="G353" s="584"/>
      <c r="H353" s="268"/>
      <c r="I353" s="268"/>
      <c r="J353" s="449"/>
      <c r="K353" s="449"/>
      <c r="L353" s="449"/>
    </row>
    <row r="354" spans="1:12" ht="31.5" hidden="1" customHeight="1">
      <c r="A354" s="57" t="s">
        <v>1036</v>
      </c>
      <c r="B354" s="525" t="s">
        <v>1951</v>
      </c>
      <c r="C354" s="41"/>
      <c r="D354" s="481"/>
      <c r="E354" s="15"/>
      <c r="F354" s="584"/>
      <c r="G354" s="584"/>
      <c r="H354" s="268"/>
      <c r="I354" s="268"/>
      <c r="J354" s="449"/>
      <c r="K354" s="449"/>
      <c r="L354" s="449"/>
    </row>
    <row r="355" spans="1:12" ht="31.5" hidden="1" customHeight="1">
      <c r="A355" s="57" t="s">
        <v>1038</v>
      </c>
      <c r="B355" s="525" t="s">
        <v>1952</v>
      </c>
      <c r="C355" s="41"/>
      <c r="D355" s="481"/>
      <c r="E355" s="15"/>
      <c r="F355" s="584"/>
      <c r="G355" s="584"/>
      <c r="H355" s="268"/>
      <c r="I355" s="268"/>
      <c r="J355" s="449"/>
      <c r="K355" s="449"/>
      <c r="L355" s="449"/>
    </row>
    <row r="356" spans="1:12" ht="31.5" hidden="1" customHeight="1">
      <c r="A356" s="57" t="s">
        <v>1040</v>
      </c>
      <c r="B356" s="525" t="s">
        <v>1953</v>
      </c>
      <c r="C356" s="41"/>
      <c r="D356" s="481"/>
      <c r="E356" s="15"/>
      <c r="F356" s="584"/>
      <c r="G356" s="584"/>
      <c r="H356" s="268"/>
      <c r="I356" s="268"/>
      <c r="J356" s="449"/>
      <c r="K356" s="449"/>
      <c r="L356" s="449"/>
    </row>
    <row r="357" spans="1:12" ht="37.5" customHeight="1">
      <c r="A357" s="1011" t="s">
        <v>1954</v>
      </c>
      <c r="B357" s="1366" t="s">
        <v>52</v>
      </c>
      <c r="C357" s="1458"/>
      <c r="D357" s="1458"/>
      <c r="E357" s="1458"/>
      <c r="F357" s="1458"/>
      <c r="G357" s="1459"/>
      <c r="H357" s="544">
        <f>SUM(D358:D372)</f>
        <v>9</v>
      </c>
      <c r="I357" s="544">
        <f>COUNT(D358:D372)*2</f>
        <v>18</v>
      </c>
    </row>
    <row r="358" spans="1:12" ht="63" hidden="1" customHeight="1">
      <c r="A358" s="57" t="s">
        <v>2522</v>
      </c>
      <c r="B358" s="92" t="s">
        <v>1043</v>
      </c>
      <c r="C358" s="92" t="s">
        <v>1044</v>
      </c>
      <c r="D358" s="477"/>
      <c r="E358" s="487" t="s">
        <v>540</v>
      </c>
      <c r="F358" s="318"/>
      <c r="G358" s="477"/>
      <c r="J358" s="449"/>
      <c r="K358" s="449"/>
      <c r="L358" s="449"/>
    </row>
    <row r="359" spans="1:12" ht="31.5" hidden="1" customHeight="1">
      <c r="A359" s="57" t="s">
        <v>1955</v>
      </c>
      <c r="B359" s="525" t="s">
        <v>1047</v>
      </c>
      <c r="C359" s="41"/>
      <c r="D359" s="481"/>
      <c r="E359" s="15"/>
      <c r="F359" s="584"/>
      <c r="G359" s="584"/>
      <c r="H359" s="268"/>
      <c r="I359" s="268"/>
      <c r="J359" s="449"/>
      <c r="K359" s="449"/>
      <c r="L359" s="449"/>
    </row>
    <row r="360" spans="1:12" ht="78" customHeight="1">
      <c r="A360" s="35" t="s">
        <v>1054</v>
      </c>
      <c r="B360" s="92" t="s">
        <v>1059</v>
      </c>
      <c r="C360" s="23" t="s">
        <v>5353</v>
      </c>
      <c r="D360" s="473">
        <v>1</v>
      </c>
      <c r="E360" s="43" t="s">
        <v>540</v>
      </c>
      <c r="F360" s="23" t="s">
        <v>5354</v>
      </c>
      <c r="G360" s="473"/>
    </row>
    <row r="361" spans="1:12" ht="370.5" customHeight="1">
      <c r="A361" s="53"/>
      <c r="B361" s="205"/>
      <c r="C361" s="23" t="s">
        <v>5355</v>
      </c>
      <c r="D361" s="473">
        <v>1</v>
      </c>
      <c r="E361" s="43"/>
      <c r="F361" s="23" t="s">
        <v>5356</v>
      </c>
      <c r="G361" s="473"/>
    </row>
    <row r="362" spans="1:12" ht="158.65" customHeight="1">
      <c r="A362" s="53"/>
      <c r="B362" s="205"/>
      <c r="C362" s="23" t="s">
        <v>5357</v>
      </c>
      <c r="D362" s="473">
        <v>1</v>
      </c>
      <c r="E362" s="43" t="s">
        <v>369</v>
      </c>
      <c r="F362" s="23" t="s">
        <v>5358</v>
      </c>
      <c r="G362" s="473"/>
    </row>
    <row r="363" spans="1:12" ht="45" hidden="1" customHeight="1">
      <c r="A363" s="73"/>
      <c r="B363" s="205"/>
      <c r="C363" s="204" t="s">
        <v>5359</v>
      </c>
      <c r="D363" s="477"/>
      <c r="E363" s="487" t="s">
        <v>653</v>
      </c>
      <c r="F363" s="204"/>
      <c r="G363" s="477"/>
      <c r="J363" s="449"/>
      <c r="K363" s="449"/>
      <c r="L363" s="449"/>
    </row>
    <row r="364" spans="1:12" ht="86.65" customHeight="1">
      <c r="A364" s="53"/>
      <c r="B364" s="205"/>
      <c r="C364" s="23" t="s">
        <v>5360</v>
      </c>
      <c r="D364" s="473">
        <v>1</v>
      </c>
      <c r="E364" s="43" t="s">
        <v>369</v>
      </c>
      <c r="F364" s="23" t="s">
        <v>5361</v>
      </c>
      <c r="G364" s="473"/>
    </row>
    <row r="365" spans="1:12" ht="60" hidden="1" customHeight="1">
      <c r="A365" s="73"/>
      <c r="B365" s="205"/>
      <c r="C365" s="204" t="s">
        <v>5362</v>
      </c>
      <c r="D365" s="477"/>
      <c r="E365" s="487" t="s">
        <v>369</v>
      </c>
      <c r="F365" s="204"/>
      <c r="G365" s="477"/>
      <c r="J365" s="449"/>
      <c r="K365" s="449"/>
      <c r="L365" s="449"/>
    </row>
    <row r="366" spans="1:12" ht="90">
      <c r="A366" s="53"/>
      <c r="B366" s="205"/>
      <c r="C366" s="23" t="s">
        <v>5363</v>
      </c>
      <c r="D366" s="473">
        <v>1</v>
      </c>
      <c r="E366" s="43" t="s">
        <v>4340</v>
      </c>
      <c r="F366" s="23" t="s">
        <v>5364</v>
      </c>
      <c r="G366" s="473"/>
    </row>
    <row r="367" spans="1:12" ht="43.15" customHeight="1">
      <c r="A367" s="53"/>
      <c r="B367" s="205"/>
      <c r="C367" s="23" t="s">
        <v>5365</v>
      </c>
      <c r="D367" s="473">
        <v>1</v>
      </c>
      <c r="E367" s="43" t="s">
        <v>540</v>
      </c>
      <c r="F367" s="19"/>
      <c r="G367" s="473"/>
    </row>
    <row r="368" spans="1:12" ht="43.15" customHeight="1">
      <c r="A368" s="53"/>
      <c r="B368" s="205"/>
      <c r="C368" s="23" t="s">
        <v>5366</v>
      </c>
      <c r="D368" s="473">
        <v>1</v>
      </c>
      <c r="E368" s="43" t="s">
        <v>540</v>
      </c>
      <c r="F368" s="1019"/>
      <c r="G368" s="473"/>
    </row>
    <row r="369" spans="1:12" ht="45" hidden="1" customHeight="1">
      <c r="A369" s="73"/>
      <c r="B369" s="205"/>
      <c r="C369" s="204" t="s">
        <v>5367</v>
      </c>
      <c r="D369" s="477"/>
      <c r="E369" s="487" t="s">
        <v>369</v>
      </c>
      <c r="F369" s="204" t="s">
        <v>5368</v>
      </c>
      <c r="G369" s="477"/>
      <c r="J369" s="449"/>
      <c r="K369" s="449"/>
      <c r="L369" s="449"/>
    </row>
    <row r="370" spans="1:12" ht="69" customHeight="1">
      <c r="A370" s="53"/>
      <c r="B370" s="205"/>
      <c r="C370" s="23" t="s">
        <v>5369</v>
      </c>
      <c r="D370" s="473">
        <v>1</v>
      </c>
      <c r="E370" s="43" t="s">
        <v>369</v>
      </c>
      <c r="F370" s="23" t="s">
        <v>5370</v>
      </c>
      <c r="G370" s="473"/>
    </row>
    <row r="371" spans="1:12" ht="43.15" customHeight="1">
      <c r="A371" s="53"/>
      <c r="B371" s="205"/>
      <c r="C371" s="23" t="s">
        <v>6940</v>
      </c>
      <c r="D371" s="473">
        <v>1</v>
      </c>
      <c r="E371" s="43" t="s">
        <v>540</v>
      </c>
      <c r="F371" s="19"/>
      <c r="G371" s="473"/>
    </row>
    <row r="372" spans="1:12" ht="45" hidden="1" customHeight="1">
      <c r="A372" s="73"/>
      <c r="B372" s="205"/>
      <c r="C372" s="204" t="s">
        <v>5371</v>
      </c>
      <c r="D372" s="477"/>
      <c r="E372" s="487" t="s">
        <v>540</v>
      </c>
      <c r="F372" s="318"/>
      <c r="G372" s="477"/>
      <c r="J372" s="449"/>
      <c r="K372" s="449"/>
      <c r="L372" s="449"/>
    </row>
    <row r="373" spans="1:12" ht="21" hidden="1" customHeight="1">
      <c r="A373" s="73"/>
      <c r="B373" s="1450" t="s">
        <v>4621</v>
      </c>
      <c r="C373" s="1452"/>
      <c r="D373" s="1452"/>
      <c r="E373" s="1452"/>
      <c r="F373" s="1452"/>
      <c r="G373" s="1452"/>
      <c r="H373" s="268"/>
      <c r="I373" s="268"/>
      <c r="J373" s="449"/>
      <c r="K373" s="449"/>
      <c r="L373" s="449"/>
    </row>
    <row r="374" spans="1:12" ht="15.75" hidden="1" customHeight="1">
      <c r="A374" s="57" t="s">
        <v>51</v>
      </c>
      <c r="B374" s="1571" t="s">
        <v>1960</v>
      </c>
      <c r="C374" s="1572"/>
      <c r="D374" s="1572"/>
      <c r="E374" s="1572"/>
      <c r="F374" s="1572"/>
      <c r="G374" s="1573"/>
      <c r="H374" s="268">
        <f>SUM(D375:D380)</f>
        <v>0</v>
      </c>
      <c r="I374" s="268">
        <f>COUNT(D375:D380)*2</f>
        <v>0</v>
      </c>
      <c r="J374" s="449"/>
      <c r="K374" s="449"/>
      <c r="L374" s="449"/>
    </row>
    <row r="375" spans="1:12" ht="47.25" hidden="1" customHeight="1">
      <c r="A375" s="57" t="s">
        <v>1060</v>
      </c>
      <c r="B375" s="525" t="s">
        <v>1061</v>
      </c>
      <c r="C375" s="41"/>
      <c r="D375" s="481"/>
      <c r="E375" s="15"/>
      <c r="F375" s="584"/>
      <c r="G375" s="584"/>
      <c r="H375" s="268"/>
      <c r="I375" s="268"/>
      <c r="J375" s="449"/>
      <c r="K375" s="449"/>
      <c r="L375" s="449"/>
    </row>
    <row r="376" spans="1:12" ht="63" hidden="1" customHeight="1">
      <c r="A376" s="57" t="s">
        <v>1062</v>
      </c>
      <c r="B376" s="525" t="s">
        <v>1961</v>
      </c>
      <c r="C376" s="41"/>
      <c r="D376" s="481"/>
      <c r="E376" s="15"/>
      <c r="F376" s="584"/>
      <c r="G376" s="584"/>
      <c r="H376" s="268"/>
      <c r="I376" s="268"/>
      <c r="J376" s="449"/>
      <c r="K376" s="449"/>
      <c r="L376" s="449"/>
    </row>
    <row r="377" spans="1:12" ht="47.25" hidden="1" customHeight="1">
      <c r="A377" s="57" t="s">
        <v>1064</v>
      </c>
      <c r="B377" s="525" t="s">
        <v>1962</v>
      </c>
      <c r="C377" s="41"/>
      <c r="D377" s="481"/>
      <c r="E377" s="15"/>
      <c r="F377" s="584"/>
      <c r="G377" s="584"/>
      <c r="H377" s="268"/>
      <c r="I377" s="268"/>
      <c r="J377" s="449"/>
      <c r="K377" s="449"/>
      <c r="L377" s="449"/>
    </row>
    <row r="378" spans="1:12" ht="63" hidden="1" customHeight="1">
      <c r="A378" s="57" t="s">
        <v>1066</v>
      </c>
      <c r="B378" s="525" t="s">
        <v>1067</v>
      </c>
      <c r="C378" s="41"/>
      <c r="D378" s="481"/>
      <c r="E378" s="15"/>
      <c r="F378" s="584"/>
      <c r="G378" s="584"/>
      <c r="H378" s="268"/>
      <c r="I378" s="268"/>
      <c r="J378" s="449"/>
      <c r="K378" s="449"/>
      <c r="L378" s="449"/>
    </row>
    <row r="379" spans="1:12" ht="47.25" hidden="1" customHeight="1">
      <c r="A379" s="57" t="s">
        <v>1068</v>
      </c>
      <c r="B379" s="525" t="s">
        <v>1069</v>
      </c>
      <c r="C379" s="41"/>
      <c r="D379" s="481"/>
      <c r="E379" s="15"/>
      <c r="F379" s="584"/>
      <c r="G379" s="584"/>
      <c r="H379" s="268"/>
      <c r="I379" s="268"/>
      <c r="J379" s="449"/>
      <c r="K379" s="449"/>
      <c r="L379" s="449"/>
    </row>
    <row r="380" spans="1:12" ht="30" hidden="1" customHeight="1">
      <c r="A380" s="57" t="s">
        <v>1070</v>
      </c>
      <c r="B380" s="474" t="s">
        <v>1071</v>
      </c>
      <c r="C380" s="41"/>
      <c r="D380" s="481"/>
      <c r="E380" s="15"/>
      <c r="F380" s="584"/>
      <c r="G380" s="584"/>
      <c r="H380" s="268"/>
      <c r="I380" s="268"/>
      <c r="J380" s="449"/>
      <c r="K380" s="449"/>
      <c r="L380" s="449"/>
    </row>
    <row r="381" spans="1:12" ht="15.75" hidden="1" customHeight="1">
      <c r="A381" s="57" t="s">
        <v>49</v>
      </c>
      <c r="B381" s="1571" t="s">
        <v>1963</v>
      </c>
      <c r="C381" s="1572"/>
      <c r="D381" s="1572"/>
      <c r="E381" s="1572"/>
      <c r="F381" s="1572"/>
      <c r="G381" s="1573"/>
      <c r="H381" s="268">
        <f>SUM(D382:D392)</f>
        <v>0</v>
      </c>
      <c r="I381" s="268">
        <f>COUNT(D382:D392)*2</f>
        <v>0</v>
      </c>
      <c r="J381" s="449"/>
      <c r="K381" s="449"/>
      <c r="L381" s="449"/>
    </row>
    <row r="382" spans="1:12" ht="75" hidden="1" customHeight="1">
      <c r="A382" s="20" t="s">
        <v>1072</v>
      </c>
      <c r="B382" s="521" t="s">
        <v>1964</v>
      </c>
      <c r="C382" s="21"/>
      <c r="D382" s="43"/>
      <c r="E382" s="21"/>
      <c r="F382" s="21"/>
      <c r="G382" s="388"/>
      <c r="H382" s="268"/>
      <c r="I382" s="268"/>
      <c r="J382" s="449"/>
      <c r="K382" s="449"/>
      <c r="L382" s="449"/>
    </row>
    <row r="383" spans="1:12" ht="45" hidden="1" customHeight="1">
      <c r="A383" s="20" t="s">
        <v>1073</v>
      </c>
      <c r="B383" s="490" t="s">
        <v>1975</v>
      </c>
      <c r="C383" s="21"/>
      <c r="D383" s="43"/>
      <c r="E383" s="21"/>
      <c r="F383" s="21"/>
      <c r="G383" s="388"/>
      <c r="H383" s="268"/>
      <c r="I383" s="268"/>
      <c r="J383" s="449"/>
      <c r="K383" s="449"/>
      <c r="L383" s="449"/>
    </row>
    <row r="384" spans="1:12" ht="45" hidden="1" customHeight="1">
      <c r="A384" s="20" t="s">
        <v>1075</v>
      </c>
      <c r="B384" s="532" t="s">
        <v>1985</v>
      </c>
      <c r="C384" s="21"/>
      <c r="D384" s="43"/>
      <c r="E384" s="21"/>
      <c r="F384" s="21"/>
      <c r="G384" s="388"/>
      <c r="H384" s="268"/>
      <c r="I384" s="268"/>
      <c r="J384" s="449"/>
      <c r="K384" s="449"/>
      <c r="L384" s="449"/>
    </row>
    <row r="385" spans="1:9" s="449" customFormat="1" ht="45" hidden="1" customHeight="1">
      <c r="A385" s="20" t="s">
        <v>1076</v>
      </c>
      <c r="B385" s="490" t="s">
        <v>1074</v>
      </c>
      <c r="C385" s="21"/>
      <c r="D385" s="43"/>
      <c r="E385" s="21"/>
      <c r="F385" s="21"/>
      <c r="G385" s="388"/>
      <c r="H385" s="268"/>
      <c r="I385" s="268"/>
    </row>
    <row r="386" spans="1:9" s="449" customFormat="1" ht="45" hidden="1" customHeight="1">
      <c r="A386" s="20" t="s">
        <v>1995</v>
      </c>
      <c r="B386" s="490" t="s">
        <v>1996</v>
      </c>
      <c r="C386" s="21"/>
      <c r="D386" s="43"/>
      <c r="E386" s="21"/>
      <c r="F386" s="21"/>
      <c r="G386" s="388"/>
      <c r="H386" s="268"/>
      <c r="I386" s="268"/>
    </row>
    <row r="387" spans="1:9" s="449" customFormat="1" ht="30" hidden="1" customHeight="1">
      <c r="A387" s="20" t="s">
        <v>2001</v>
      </c>
      <c r="B387" s="490" t="s">
        <v>2002</v>
      </c>
      <c r="C387" s="21"/>
      <c r="D387" s="43"/>
      <c r="E387" s="21"/>
      <c r="F387" s="21"/>
      <c r="G387" s="388"/>
      <c r="H387" s="268"/>
      <c r="I387" s="268"/>
    </row>
    <row r="388" spans="1:9" s="449" customFormat="1" ht="45" hidden="1" customHeight="1">
      <c r="A388" s="20" t="s">
        <v>2013</v>
      </c>
      <c r="B388" s="490" t="s">
        <v>2014</v>
      </c>
      <c r="C388" s="21"/>
      <c r="D388" s="43"/>
      <c r="E388" s="21"/>
      <c r="F388" s="21"/>
      <c r="G388" s="388"/>
      <c r="H388" s="268"/>
      <c r="I388" s="268"/>
    </row>
    <row r="389" spans="1:9" s="449" customFormat="1" ht="45" hidden="1" customHeight="1">
      <c r="A389" s="20" t="s">
        <v>2018</v>
      </c>
      <c r="B389" s="490" t="s">
        <v>2019</v>
      </c>
      <c r="C389" s="21"/>
      <c r="D389" s="43"/>
      <c r="E389" s="21"/>
      <c r="F389" s="21"/>
      <c r="G389" s="388"/>
      <c r="H389" s="268"/>
      <c r="I389" s="268"/>
    </row>
    <row r="390" spans="1:9" s="449" customFormat="1" ht="30" hidden="1" customHeight="1">
      <c r="A390" s="20" t="s">
        <v>2026</v>
      </c>
      <c r="B390" s="490" t="s">
        <v>2027</v>
      </c>
      <c r="C390" s="21"/>
      <c r="D390" s="43"/>
      <c r="E390" s="21"/>
      <c r="F390" s="21"/>
      <c r="G390" s="388"/>
      <c r="H390" s="268"/>
      <c r="I390" s="268"/>
    </row>
    <row r="391" spans="1:9" s="449" customFormat="1" ht="30" hidden="1" customHeight="1">
      <c r="A391" s="20" t="s">
        <v>2030</v>
      </c>
      <c r="B391" s="490" t="s">
        <v>2031</v>
      </c>
      <c r="C391" s="21"/>
      <c r="D391" s="43"/>
      <c r="E391" s="21"/>
      <c r="F391" s="21"/>
      <c r="G391" s="388"/>
      <c r="H391" s="268"/>
      <c r="I391" s="268"/>
    </row>
    <row r="392" spans="1:9" s="449" customFormat="1" ht="45" hidden="1" customHeight="1">
      <c r="A392" s="20" t="s">
        <v>2038</v>
      </c>
      <c r="B392" s="490" t="s">
        <v>2039</v>
      </c>
      <c r="C392" s="21"/>
      <c r="D392" s="43"/>
      <c r="E392" s="21"/>
      <c r="F392" s="21"/>
      <c r="G392" s="388"/>
      <c r="H392" s="268"/>
      <c r="I392" s="268"/>
    </row>
    <row r="393" spans="1:9" s="449" customFormat="1" ht="15.75" hidden="1" customHeight="1">
      <c r="A393" s="57" t="s">
        <v>47</v>
      </c>
      <c r="B393" s="1571" t="s">
        <v>2042</v>
      </c>
      <c r="C393" s="1572"/>
      <c r="D393" s="1572"/>
      <c r="E393" s="1572"/>
      <c r="F393" s="1572"/>
      <c r="G393" s="1573"/>
      <c r="H393" s="268">
        <f>SUM(D394:D399)</f>
        <v>0</v>
      </c>
      <c r="I393" s="268">
        <f>COUNT(D394:D399)*2</f>
        <v>0</v>
      </c>
    </row>
    <row r="394" spans="1:9" s="449" customFormat="1" ht="60" hidden="1" customHeight="1">
      <c r="A394" s="20" t="s">
        <v>1077</v>
      </c>
      <c r="B394" s="490" t="s">
        <v>2043</v>
      </c>
      <c r="C394" s="19"/>
      <c r="D394" s="438"/>
      <c r="E394" s="21"/>
      <c r="F394" s="19"/>
      <c r="G394" s="388"/>
      <c r="H394" s="268"/>
      <c r="I394" s="268"/>
    </row>
    <row r="395" spans="1:9" s="449" customFormat="1" ht="60" hidden="1" customHeight="1">
      <c r="A395" s="20" t="s">
        <v>1078</v>
      </c>
      <c r="B395" s="490" t="s">
        <v>2052</v>
      </c>
      <c r="C395" s="19"/>
      <c r="D395" s="438"/>
      <c r="E395" s="21"/>
      <c r="F395" s="19"/>
      <c r="G395" s="388"/>
      <c r="H395" s="268"/>
      <c r="I395" s="268"/>
    </row>
    <row r="396" spans="1:9" s="449" customFormat="1" ht="45" hidden="1" customHeight="1">
      <c r="A396" s="20" t="s">
        <v>1079</v>
      </c>
      <c r="B396" s="490" t="s">
        <v>2055</v>
      </c>
      <c r="C396" s="19"/>
      <c r="D396" s="438"/>
      <c r="E396" s="21"/>
      <c r="F396" s="19"/>
      <c r="G396" s="388"/>
      <c r="H396" s="268"/>
      <c r="I396" s="268"/>
    </row>
    <row r="397" spans="1:9" s="449" customFormat="1" ht="45" hidden="1" customHeight="1">
      <c r="A397" s="20" t="s">
        <v>1080</v>
      </c>
      <c r="B397" s="490" t="s">
        <v>2061</v>
      </c>
      <c r="C397" s="19"/>
      <c r="D397" s="438"/>
      <c r="E397" s="21"/>
      <c r="F397" s="19"/>
      <c r="G397" s="388"/>
      <c r="H397" s="268"/>
      <c r="I397" s="268"/>
    </row>
    <row r="398" spans="1:9" s="449" customFormat="1" ht="45" hidden="1" customHeight="1">
      <c r="A398" s="20" t="s">
        <v>1081</v>
      </c>
      <c r="B398" s="490" t="s">
        <v>6096</v>
      </c>
      <c r="C398" s="19"/>
      <c r="D398" s="438"/>
      <c r="E398" s="21"/>
      <c r="F398" s="19"/>
      <c r="G398" s="388"/>
      <c r="H398" s="268"/>
      <c r="I398" s="268"/>
    </row>
    <row r="399" spans="1:9" s="449" customFormat="1" ht="47.25" hidden="1" customHeight="1">
      <c r="A399" s="20" t="s">
        <v>6094</v>
      </c>
      <c r="B399" s="533" t="s">
        <v>1082</v>
      </c>
      <c r="C399" s="19"/>
      <c r="D399" s="438"/>
      <c r="E399" s="21"/>
      <c r="F399" s="19"/>
      <c r="G399" s="388"/>
      <c r="H399" s="268"/>
      <c r="I399" s="268"/>
    </row>
    <row r="400" spans="1:9" s="449" customFormat="1" ht="15.75" hidden="1" customHeight="1">
      <c r="A400" s="57" t="s">
        <v>45</v>
      </c>
      <c r="B400" s="1571" t="s">
        <v>44</v>
      </c>
      <c r="C400" s="1572"/>
      <c r="D400" s="1572"/>
      <c r="E400" s="1572"/>
      <c r="F400" s="1572"/>
      <c r="G400" s="1573"/>
      <c r="H400" s="268">
        <f>SUM(D401:D410)</f>
        <v>0</v>
      </c>
      <c r="I400" s="268">
        <f>COUNT(D401:D410)*2</f>
        <v>0</v>
      </c>
    </row>
    <row r="401" spans="1:9" s="449" customFormat="1" ht="31.5" hidden="1" customHeight="1">
      <c r="A401" s="20" t="s">
        <v>1083</v>
      </c>
      <c r="B401" s="525" t="s">
        <v>1084</v>
      </c>
      <c r="C401" s="41"/>
      <c r="D401" s="481"/>
      <c r="E401" s="15"/>
      <c r="F401" s="584"/>
      <c r="G401" s="584"/>
      <c r="H401" s="268"/>
      <c r="I401" s="268"/>
    </row>
    <row r="402" spans="1:9" s="449" customFormat="1" ht="45" hidden="1" customHeight="1">
      <c r="A402" s="20" t="s">
        <v>1085</v>
      </c>
      <c r="B402" s="474" t="s">
        <v>1086</v>
      </c>
      <c r="C402" s="41"/>
      <c r="D402" s="481"/>
      <c r="E402" s="15"/>
      <c r="F402" s="584"/>
      <c r="G402" s="584"/>
      <c r="H402" s="268"/>
      <c r="I402" s="268"/>
    </row>
    <row r="403" spans="1:9" s="449" customFormat="1" ht="31.5" hidden="1" customHeight="1">
      <c r="A403" s="20" t="s">
        <v>1087</v>
      </c>
      <c r="B403" s="525" t="s">
        <v>1088</v>
      </c>
      <c r="C403" s="41"/>
      <c r="D403" s="481"/>
      <c r="E403" s="15"/>
      <c r="F403" s="584"/>
      <c r="G403" s="584"/>
      <c r="H403" s="268"/>
      <c r="I403" s="268"/>
    </row>
    <row r="404" spans="1:9" s="449" customFormat="1" ht="31.5" hidden="1" customHeight="1">
      <c r="A404" s="20" t="s">
        <v>1089</v>
      </c>
      <c r="B404" s="525" t="s">
        <v>6097</v>
      </c>
      <c r="C404" s="41"/>
      <c r="D404" s="481"/>
      <c r="E404" s="15"/>
      <c r="F404" s="584"/>
      <c r="G404" s="584"/>
      <c r="H404" s="268"/>
      <c r="I404" s="268"/>
    </row>
    <row r="405" spans="1:9" s="449" customFormat="1" ht="31.5" hidden="1" customHeight="1">
      <c r="A405" s="20" t="s">
        <v>1090</v>
      </c>
      <c r="B405" s="525" t="s">
        <v>6098</v>
      </c>
      <c r="C405" s="41"/>
      <c r="D405" s="481"/>
      <c r="E405" s="15"/>
      <c r="F405" s="584"/>
      <c r="G405" s="584"/>
      <c r="H405" s="268"/>
      <c r="I405" s="268"/>
    </row>
    <row r="406" spans="1:9" s="449" customFormat="1" ht="31.5" hidden="1" customHeight="1">
      <c r="A406" s="20" t="s">
        <v>1092</v>
      </c>
      <c r="B406" s="534" t="s">
        <v>6099</v>
      </c>
      <c r="C406" s="41"/>
      <c r="D406" s="481"/>
      <c r="E406" s="15"/>
      <c r="F406" s="584"/>
      <c r="G406" s="584"/>
      <c r="H406" s="268"/>
      <c r="I406" s="268"/>
    </row>
    <row r="407" spans="1:9" s="449" customFormat="1" ht="47.25" hidden="1" customHeight="1">
      <c r="A407" s="20" t="s">
        <v>1094</v>
      </c>
      <c r="B407" s="525" t="s">
        <v>1091</v>
      </c>
      <c r="C407" s="41"/>
      <c r="D407" s="481"/>
      <c r="E407" s="15"/>
      <c r="F407" s="584"/>
      <c r="G407" s="584"/>
      <c r="H407" s="268"/>
      <c r="I407" s="268"/>
    </row>
    <row r="408" spans="1:9" s="449" customFormat="1" ht="47.25" hidden="1" customHeight="1">
      <c r="A408" s="20" t="s">
        <v>3403</v>
      </c>
      <c r="B408" s="525" t="s">
        <v>1093</v>
      </c>
      <c r="C408" s="41"/>
      <c r="D408" s="481"/>
      <c r="E408" s="15"/>
      <c r="F408" s="584"/>
      <c r="G408" s="584"/>
      <c r="H408" s="268"/>
      <c r="I408" s="268"/>
    </row>
    <row r="409" spans="1:9" s="449" customFormat="1" ht="31.5" hidden="1" customHeight="1">
      <c r="A409" s="20" t="s">
        <v>3404</v>
      </c>
      <c r="B409" s="525" t="s">
        <v>1095</v>
      </c>
      <c r="C409" s="41"/>
      <c r="D409" s="481"/>
      <c r="E409" s="15"/>
      <c r="F409" s="584"/>
      <c r="G409" s="584"/>
      <c r="H409" s="268"/>
      <c r="I409" s="268"/>
    </row>
    <row r="410" spans="1:9" s="449" customFormat="1" ht="47.25" hidden="1" customHeight="1">
      <c r="A410" s="20" t="s">
        <v>3405</v>
      </c>
      <c r="B410" s="534" t="s">
        <v>6102</v>
      </c>
      <c r="C410" s="41"/>
      <c r="D410" s="481"/>
      <c r="E410" s="15"/>
      <c r="F410" s="584"/>
      <c r="G410" s="584"/>
      <c r="H410" s="268"/>
      <c r="I410" s="268"/>
    </row>
    <row r="411" spans="1:9" s="449" customFormat="1" ht="15.75" hidden="1" customHeight="1">
      <c r="A411" s="57" t="s">
        <v>43</v>
      </c>
      <c r="B411" s="1571" t="s">
        <v>2064</v>
      </c>
      <c r="C411" s="1572"/>
      <c r="D411" s="1572"/>
      <c r="E411" s="1572"/>
      <c r="F411" s="1572"/>
      <c r="G411" s="1573"/>
      <c r="H411" s="268">
        <f>SUM(D412:D417)</f>
        <v>0</v>
      </c>
      <c r="I411" s="268">
        <f>COUNT(D412:D417)*2</f>
        <v>0</v>
      </c>
    </row>
    <row r="412" spans="1:9" s="449" customFormat="1" ht="31.5" hidden="1" customHeight="1">
      <c r="A412" s="57" t="s">
        <v>1096</v>
      </c>
      <c r="B412" s="525" t="s">
        <v>1097</v>
      </c>
      <c r="C412" s="41"/>
      <c r="D412" s="481"/>
      <c r="E412" s="15"/>
      <c r="F412" s="584"/>
      <c r="G412" s="584"/>
      <c r="H412" s="268"/>
      <c r="I412" s="268"/>
    </row>
    <row r="413" spans="1:9" s="449" customFormat="1" ht="31.5" hidden="1" customHeight="1">
      <c r="A413" s="57" t="s">
        <v>1098</v>
      </c>
      <c r="B413" s="525" t="s">
        <v>2065</v>
      </c>
      <c r="C413" s="41"/>
      <c r="D413" s="481"/>
      <c r="E413" s="15"/>
      <c r="F413" s="584"/>
      <c r="G413" s="584"/>
      <c r="H413" s="268"/>
      <c r="I413" s="268"/>
    </row>
    <row r="414" spans="1:9" s="449" customFormat="1" ht="31.5" hidden="1" customHeight="1">
      <c r="A414" s="57" t="s">
        <v>1100</v>
      </c>
      <c r="B414" s="525" t="s">
        <v>2066</v>
      </c>
      <c r="C414" s="41"/>
      <c r="D414" s="481"/>
      <c r="E414" s="15"/>
      <c r="F414" s="584"/>
      <c r="G414" s="584"/>
      <c r="H414" s="268"/>
      <c r="I414" s="268"/>
    </row>
    <row r="415" spans="1:9" s="449" customFormat="1" ht="31.5" hidden="1" customHeight="1">
      <c r="A415" s="57" t="s">
        <v>1102</v>
      </c>
      <c r="B415" s="525" t="s">
        <v>2067</v>
      </c>
      <c r="C415" s="41"/>
      <c r="D415" s="481"/>
      <c r="E415" s="15"/>
      <c r="F415" s="584"/>
      <c r="G415" s="584"/>
      <c r="H415" s="268"/>
      <c r="I415" s="268"/>
    </row>
    <row r="416" spans="1:9" s="449" customFormat="1" ht="31.5" hidden="1" customHeight="1">
      <c r="A416" s="57" t="s">
        <v>1104</v>
      </c>
      <c r="B416" s="525" t="s">
        <v>2068</v>
      </c>
      <c r="C416" s="41"/>
      <c r="D416" s="481"/>
      <c r="E416" s="15"/>
      <c r="F416" s="584"/>
      <c r="G416" s="584"/>
      <c r="H416" s="268"/>
      <c r="I416" s="268"/>
    </row>
    <row r="417" spans="1:9" s="449" customFormat="1" ht="31.5" hidden="1" customHeight="1">
      <c r="A417" s="57" t="s">
        <v>1106</v>
      </c>
      <c r="B417" s="525" t="s">
        <v>2069</v>
      </c>
      <c r="C417" s="41"/>
      <c r="D417" s="481"/>
      <c r="E417" s="15"/>
      <c r="F417" s="584"/>
      <c r="G417" s="584"/>
      <c r="H417" s="268"/>
      <c r="I417" s="268"/>
    </row>
    <row r="418" spans="1:9" s="449" customFormat="1" ht="15.75" hidden="1" customHeight="1">
      <c r="A418" s="57" t="s">
        <v>41</v>
      </c>
      <c r="B418" s="1571" t="s">
        <v>2070</v>
      </c>
      <c r="C418" s="1572"/>
      <c r="D418" s="1572"/>
      <c r="E418" s="1572"/>
      <c r="F418" s="1572"/>
      <c r="G418" s="1573"/>
      <c r="H418" s="268">
        <f>SUM(D419:D422)</f>
        <v>0</v>
      </c>
      <c r="I418" s="268">
        <f>COUNT(D419:D422)*2</f>
        <v>0</v>
      </c>
    </row>
    <row r="419" spans="1:9" s="449" customFormat="1" ht="31.5" hidden="1" customHeight="1">
      <c r="A419" s="57" t="s">
        <v>1108</v>
      </c>
      <c r="B419" s="525" t="s">
        <v>2071</v>
      </c>
      <c r="C419" s="41"/>
      <c r="D419" s="481"/>
      <c r="E419" s="15"/>
      <c r="F419" s="584"/>
      <c r="G419" s="584"/>
      <c r="H419" s="268"/>
      <c r="I419" s="268"/>
    </row>
    <row r="420" spans="1:9" s="449" customFormat="1" ht="31.5" hidden="1" customHeight="1">
      <c r="A420" s="57" t="s">
        <v>1110</v>
      </c>
      <c r="B420" s="525" t="s">
        <v>2072</v>
      </c>
      <c r="C420" s="41"/>
      <c r="D420" s="481"/>
      <c r="E420" s="15"/>
      <c r="F420" s="584"/>
      <c r="G420" s="584"/>
      <c r="H420" s="268"/>
      <c r="I420" s="268"/>
    </row>
    <row r="421" spans="1:9" s="449" customFormat="1" ht="31.5" hidden="1" customHeight="1">
      <c r="A421" s="57" t="s">
        <v>1112</v>
      </c>
      <c r="B421" s="525" t="s">
        <v>2073</v>
      </c>
      <c r="C421" s="41"/>
      <c r="D421" s="481"/>
      <c r="E421" s="15"/>
      <c r="F421" s="584"/>
      <c r="G421" s="584"/>
      <c r="H421" s="268"/>
      <c r="I421" s="268"/>
    </row>
    <row r="422" spans="1:9" s="449" customFormat="1" ht="31.5" hidden="1" customHeight="1">
      <c r="A422" s="57" t="s">
        <v>1114</v>
      </c>
      <c r="B422" s="525" t="s">
        <v>2074</v>
      </c>
      <c r="C422" s="41"/>
      <c r="D422" s="481"/>
      <c r="E422" s="15"/>
      <c r="F422" s="584"/>
      <c r="G422" s="584"/>
      <c r="H422" s="268"/>
      <c r="I422" s="268"/>
    </row>
    <row r="423" spans="1:9" s="449" customFormat="1" ht="21" hidden="1" customHeight="1">
      <c r="A423" s="375"/>
      <c r="B423" s="1546" t="s">
        <v>5372</v>
      </c>
      <c r="C423" s="1532"/>
      <c r="D423" s="1532"/>
      <c r="E423" s="1532"/>
      <c r="F423" s="1532"/>
      <c r="G423" s="1541"/>
      <c r="H423" s="268"/>
      <c r="I423" s="268"/>
    </row>
    <row r="424" spans="1:9" s="449" customFormat="1" ht="15.75" hidden="1" customHeight="1">
      <c r="A424" s="57" t="s">
        <v>39</v>
      </c>
      <c r="B424" s="1571" t="s">
        <v>2075</v>
      </c>
      <c r="C424" s="1572"/>
      <c r="D424" s="1572"/>
      <c r="E424" s="1572"/>
      <c r="F424" s="1572"/>
      <c r="G424" s="1573"/>
      <c r="H424" s="268">
        <f>SUM(D425:D434)</f>
        <v>0</v>
      </c>
      <c r="I424" s="268">
        <f>COUNT(D425:D434)*2</f>
        <v>0</v>
      </c>
    </row>
    <row r="425" spans="1:9" s="449" customFormat="1" ht="47.25" hidden="1" customHeight="1">
      <c r="A425" s="57" t="s">
        <v>1116</v>
      </c>
      <c r="B425" s="525" t="s">
        <v>293</v>
      </c>
      <c r="C425" s="41"/>
      <c r="D425" s="481"/>
      <c r="E425" s="15"/>
      <c r="F425" s="584"/>
      <c r="G425" s="584"/>
      <c r="H425" s="268"/>
      <c r="I425" s="268"/>
    </row>
    <row r="426" spans="1:9" s="449" customFormat="1" ht="47.25" hidden="1" customHeight="1">
      <c r="A426" s="57" t="s">
        <v>1118</v>
      </c>
      <c r="B426" s="525" t="s">
        <v>295</v>
      </c>
      <c r="C426" s="41"/>
      <c r="D426" s="481"/>
      <c r="E426" s="15"/>
      <c r="F426" s="584"/>
      <c r="G426" s="584"/>
      <c r="H426" s="268"/>
      <c r="I426" s="268"/>
    </row>
    <row r="427" spans="1:9" s="449" customFormat="1" ht="47.25" hidden="1" customHeight="1">
      <c r="A427" s="57" t="s">
        <v>1120</v>
      </c>
      <c r="B427" s="525" t="s">
        <v>297</v>
      </c>
      <c r="C427" s="41"/>
      <c r="D427" s="481"/>
      <c r="E427" s="15"/>
      <c r="F427" s="584"/>
      <c r="G427" s="584"/>
      <c r="H427" s="268"/>
      <c r="I427" s="268"/>
    </row>
    <row r="428" spans="1:9" s="449" customFormat="1" ht="47.25" hidden="1" customHeight="1">
      <c r="A428" s="57" t="s">
        <v>1122</v>
      </c>
      <c r="B428" s="525" t="s">
        <v>299</v>
      </c>
      <c r="C428" s="41"/>
      <c r="D428" s="481"/>
      <c r="E428" s="15"/>
      <c r="F428" s="584"/>
      <c r="G428" s="584"/>
      <c r="H428" s="268"/>
      <c r="I428" s="268"/>
    </row>
    <row r="429" spans="1:9" s="449" customFormat="1" ht="47.25" hidden="1" customHeight="1">
      <c r="A429" s="57" t="s">
        <v>1124</v>
      </c>
      <c r="B429" s="525" t="s">
        <v>2076</v>
      </c>
      <c r="C429" s="41"/>
      <c r="D429" s="481"/>
      <c r="E429" s="15"/>
      <c r="F429" s="584"/>
      <c r="G429" s="584"/>
      <c r="H429" s="268"/>
      <c r="I429" s="268"/>
    </row>
    <row r="430" spans="1:9" s="449" customFormat="1" ht="47.25" hidden="1" customHeight="1">
      <c r="A430" s="57" t="s">
        <v>1126</v>
      </c>
      <c r="B430" s="525" t="s">
        <v>303</v>
      </c>
      <c r="C430" s="41"/>
      <c r="D430" s="481"/>
      <c r="E430" s="15"/>
      <c r="F430" s="584"/>
      <c r="G430" s="584"/>
      <c r="H430" s="268"/>
      <c r="I430" s="268"/>
    </row>
    <row r="431" spans="1:9" s="449" customFormat="1" ht="47.25" hidden="1" customHeight="1">
      <c r="A431" s="57" t="s">
        <v>1128</v>
      </c>
      <c r="B431" s="525" t="s">
        <v>305</v>
      </c>
      <c r="C431" s="41"/>
      <c r="D431" s="481"/>
      <c r="E431" s="15"/>
      <c r="F431" s="584"/>
      <c r="G431" s="584"/>
      <c r="H431" s="268"/>
      <c r="I431" s="268"/>
    </row>
    <row r="432" spans="1:9" s="449" customFormat="1" ht="78.75" hidden="1" customHeight="1">
      <c r="A432" s="57" t="s">
        <v>1130</v>
      </c>
      <c r="B432" s="525" t="s">
        <v>2077</v>
      </c>
      <c r="C432" s="41"/>
      <c r="D432" s="481"/>
      <c r="E432" s="15"/>
      <c r="F432" s="584"/>
      <c r="G432" s="584"/>
      <c r="H432" s="268"/>
      <c r="I432" s="268"/>
    </row>
    <row r="433" spans="1:12" ht="31.5" hidden="1" customHeight="1">
      <c r="A433" s="57" t="s">
        <v>1132</v>
      </c>
      <c r="B433" s="525" t="s">
        <v>2078</v>
      </c>
      <c r="C433" s="41"/>
      <c r="D433" s="481"/>
      <c r="E433" s="15"/>
      <c r="F433" s="584"/>
      <c r="G433" s="584"/>
      <c r="H433" s="268"/>
      <c r="I433" s="268"/>
      <c r="J433" s="449"/>
      <c r="K433" s="449"/>
      <c r="L433" s="449"/>
    </row>
    <row r="434" spans="1:12" ht="47.25" hidden="1" customHeight="1">
      <c r="A434" s="57" t="s">
        <v>1134</v>
      </c>
      <c r="B434" s="525" t="s">
        <v>2079</v>
      </c>
      <c r="C434" s="41"/>
      <c r="D434" s="481"/>
      <c r="E434" s="15"/>
      <c r="F434" s="584"/>
      <c r="G434" s="584"/>
      <c r="H434" s="268"/>
      <c r="I434" s="268"/>
      <c r="J434" s="449"/>
      <c r="K434" s="449"/>
      <c r="L434" s="449"/>
    </row>
    <row r="435" spans="1:12" ht="21" customHeight="1">
      <c r="A435" s="153"/>
      <c r="B435" s="1546" t="s">
        <v>1136</v>
      </c>
      <c r="C435" s="1532"/>
      <c r="D435" s="1532"/>
      <c r="E435" s="1532"/>
      <c r="F435" s="1532"/>
      <c r="G435" s="1541"/>
      <c r="H435" s="544">
        <f>H436+H444+H453+H458+H466+H477</f>
        <v>18</v>
      </c>
      <c r="I435" s="544">
        <f>I436+I444+I453+I458+I466+I477</f>
        <v>36</v>
      </c>
    </row>
    <row r="436" spans="1:12" ht="18.75" hidden="1">
      <c r="A436" s="689" t="s">
        <v>2080</v>
      </c>
      <c r="B436" s="1305" t="s">
        <v>2081</v>
      </c>
      <c r="C436" s="1306"/>
      <c r="D436" s="1306"/>
      <c r="E436" s="1306"/>
      <c r="F436" s="1306"/>
      <c r="G436" s="1307"/>
      <c r="H436" s="544">
        <f>SUM(D437:D443)</f>
        <v>0</v>
      </c>
      <c r="I436" s="544">
        <f>COUNT(D437:D443)*2</f>
        <v>0</v>
      </c>
      <c r="K436" s="449"/>
      <c r="L436" s="449"/>
    </row>
    <row r="437" spans="1:12" ht="31.5" hidden="1" customHeight="1">
      <c r="A437" s="376" t="s">
        <v>1137</v>
      </c>
      <c r="B437" s="525" t="s">
        <v>2082</v>
      </c>
      <c r="C437" s="41"/>
      <c r="D437" s="481"/>
      <c r="E437" s="15"/>
      <c r="F437" s="584"/>
      <c r="G437" s="584"/>
      <c r="H437" s="268"/>
      <c r="I437" s="268"/>
      <c r="J437" s="449"/>
      <c r="K437" s="449"/>
      <c r="L437" s="449"/>
    </row>
    <row r="438" spans="1:12" ht="47.25" hidden="1" customHeight="1">
      <c r="A438" s="376" t="s">
        <v>2083</v>
      </c>
      <c r="B438" s="525" t="s">
        <v>2084</v>
      </c>
      <c r="C438" s="41"/>
      <c r="D438" s="481"/>
      <c r="E438" s="15"/>
      <c r="F438" s="584"/>
      <c r="G438" s="584"/>
      <c r="H438" s="268"/>
      <c r="I438" s="268"/>
      <c r="J438" s="449"/>
      <c r="K438" s="449"/>
      <c r="L438" s="449"/>
    </row>
    <row r="439" spans="1:12" ht="31.5" hidden="1" customHeight="1">
      <c r="A439" s="376" t="s">
        <v>1143</v>
      </c>
      <c r="B439" s="525" t="s">
        <v>2087</v>
      </c>
      <c r="C439" s="41"/>
      <c r="D439" s="481"/>
      <c r="E439" s="15"/>
      <c r="F439" s="584"/>
      <c r="G439" s="584"/>
      <c r="H439" s="268"/>
      <c r="I439" s="268"/>
      <c r="J439" s="449"/>
      <c r="K439" s="449"/>
      <c r="L439" s="449"/>
    </row>
    <row r="440" spans="1:12" ht="31.5" hidden="1" customHeight="1">
      <c r="A440" s="376" t="s">
        <v>2088</v>
      </c>
      <c r="B440" s="92" t="s">
        <v>2089</v>
      </c>
      <c r="C440" s="16" t="s">
        <v>1147</v>
      </c>
      <c r="D440" s="477"/>
      <c r="E440" s="487" t="s">
        <v>540</v>
      </c>
      <c r="F440" s="60" t="s">
        <v>1148</v>
      </c>
      <c r="G440" s="477"/>
      <c r="J440" s="449"/>
      <c r="K440" s="449"/>
      <c r="L440" s="449"/>
    </row>
    <row r="441" spans="1:12" ht="30" hidden="1" customHeight="1">
      <c r="A441" s="376"/>
      <c r="B441" s="92"/>
      <c r="C441" s="16" t="s">
        <v>1149</v>
      </c>
      <c r="D441" s="477"/>
      <c r="E441" s="487" t="s">
        <v>540</v>
      </c>
      <c r="F441" s="296"/>
      <c r="G441" s="477"/>
      <c r="J441" s="449"/>
      <c r="K441" s="449"/>
      <c r="L441" s="449"/>
    </row>
    <row r="442" spans="1:12" ht="47.25" hidden="1" customHeight="1">
      <c r="A442" s="376" t="s">
        <v>2092</v>
      </c>
      <c r="B442" s="92" t="s">
        <v>2093</v>
      </c>
      <c r="C442" s="232" t="s">
        <v>1152</v>
      </c>
      <c r="D442" s="477"/>
      <c r="E442" s="487" t="s">
        <v>540</v>
      </c>
      <c r="F442" s="23" t="s">
        <v>1153</v>
      </c>
      <c r="G442" s="477"/>
      <c r="K442" s="449"/>
      <c r="L442" s="449"/>
    </row>
    <row r="443" spans="1:12" ht="31.5" hidden="1" customHeight="1">
      <c r="A443" s="376" t="s">
        <v>1154</v>
      </c>
      <c r="B443" s="525" t="s">
        <v>2094</v>
      </c>
      <c r="C443" s="41"/>
      <c r="D443" s="481"/>
      <c r="E443" s="15"/>
      <c r="F443" s="584"/>
      <c r="G443" s="584"/>
      <c r="H443" s="268"/>
      <c r="I443" s="268"/>
      <c r="J443" s="449"/>
      <c r="K443" s="449"/>
      <c r="L443" s="449"/>
    </row>
    <row r="444" spans="1:12" ht="18.75" customHeight="1">
      <c r="A444" s="1011" t="s">
        <v>2095</v>
      </c>
      <c r="B444" s="1366" t="s">
        <v>2096</v>
      </c>
      <c r="C444" s="1458"/>
      <c r="D444" s="1458"/>
      <c r="E444" s="1458"/>
      <c r="F444" s="1458"/>
      <c r="G444" s="1459"/>
      <c r="H444" s="544">
        <f>SUM(D445:D452)</f>
        <v>4</v>
      </c>
      <c r="I444" s="544">
        <f>COUNT(D445:D452)*2</f>
        <v>8</v>
      </c>
    </row>
    <row r="445" spans="1:12" ht="57.4" customHeight="1">
      <c r="A445" s="2" t="s">
        <v>2097</v>
      </c>
      <c r="B445" s="92" t="s">
        <v>1158</v>
      </c>
      <c r="C445" s="16" t="s">
        <v>1159</v>
      </c>
      <c r="D445" s="473">
        <v>1</v>
      </c>
      <c r="E445" s="43" t="s">
        <v>341</v>
      </c>
      <c r="F445" s="23" t="s">
        <v>6941</v>
      </c>
      <c r="G445" s="473"/>
    </row>
    <row r="446" spans="1:12" ht="112.5" customHeight="1">
      <c r="A446" s="2"/>
      <c r="B446" s="92"/>
      <c r="C446" s="16" t="s">
        <v>6942</v>
      </c>
      <c r="D446" s="473">
        <v>1</v>
      </c>
      <c r="E446" s="43" t="s">
        <v>379</v>
      </c>
      <c r="F446" s="23" t="s">
        <v>6943</v>
      </c>
      <c r="G446" s="473"/>
    </row>
    <row r="447" spans="1:12" ht="60" hidden="1" customHeight="1">
      <c r="A447" s="376"/>
      <c r="B447" s="92"/>
      <c r="C447" s="16" t="s">
        <v>1163</v>
      </c>
      <c r="D447" s="477"/>
      <c r="E447" s="487" t="s">
        <v>379</v>
      </c>
      <c r="F447" s="204" t="s">
        <v>1164</v>
      </c>
      <c r="G447" s="477"/>
      <c r="K447" s="449"/>
      <c r="L447" s="449"/>
    </row>
    <row r="448" spans="1:12" ht="21.75" hidden="1" customHeight="1">
      <c r="A448" s="376"/>
      <c r="B448" s="92"/>
      <c r="C448" s="16" t="s">
        <v>2550</v>
      </c>
      <c r="D448" s="477"/>
      <c r="E448" s="487" t="s">
        <v>379</v>
      </c>
      <c r="F448" s="204" t="s">
        <v>1166</v>
      </c>
      <c r="G448" s="477"/>
      <c r="J448" s="449"/>
      <c r="K448" s="449"/>
      <c r="L448" s="449"/>
    </row>
    <row r="449" spans="1:12" ht="72" customHeight="1">
      <c r="A449" s="2"/>
      <c r="B449" s="92"/>
      <c r="C449" s="16" t="s">
        <v>1167</v>
      </c>
      <c r="D449" s="473">
        <v>1</v>
      </c>
      <c r="E449" s="43" t="s">
        <v>341</v>
      </c>
      <c r="F449" s="23" t="s">
        <v>1168</v>
      </c>
      <c r="G449" s="473"/>
    </row>
    <row r="450" spans="1:12" ht="31.15" customHeight="1">
      <c r="A450" s="2" t="s">
        <v>2103</v>
      </c>
      <c r="B450" s="92" t="s">
        <v>2104</v>
      </c>
      <c r="C450" s="16" t="s">
        <v>1171</v>
      </c>
      <c r="D450" s="473">
        <v>1</v>
      </c>
      <c r="E450" s="43" t="s">
        <v>271</v>
      </c>
      <c r="F450" s="23" t="s">
        <v>1172</v>
      </c>
      <c r="G450" s="473"/>
    </row>
    <row r="451" spans="1:12" ht="30" hidden="1" customHeight="1">
      <c r="A451" s="376"/>
      <c r="B451" s="92"/>
      <c r="C451" s="16" t="s">
        <v>1173</v>
      </c>
      <c r="D451" s="477"/>
      <c r="E451" s="487" t="s">
        <v>420</v>
      </c>
      <c r="F451" s="296"/>
      <c r="G451" s="477"/>
      <c r="K451" s="449"/>
      <c r="L451" s="449"/>
    </row>
    <row r="452" spans="1:12" ht="31.5" hidden="1" customHeight="1">
      <c r="A452" s="376" t="s">
        <v>2107</v>
      </c>
      <c r="B452" s="525" t="s">
        <v>2108</v>
      </c>
      <c r="C452" s="289"/>
      <c r="D452" s="481"/>
      <c r="E452" s="15"/>
      <c r="F452" s="584"/>
      <c r="G452" s="584"/>
      <c r="H452" s="268"/>
      <c r="I452" s="268"/>
      <c r="J452" s="449"/>
      <c r="K452" s="449"/>
      <c r="L452" s="449"/>
    </row>
    <row r="453" spans="1:12" ht="18.75" customHeight="1">
      <c r="A453" s="1011" t="s">
        <v>2113</v>
      </c>
      <c r="B453" s="1366" t="s">
        <v>2114</v>
      </c>
      <c r="C453" s="1458"/>
      <c r="D453" s="1458"/>
      <c r="E453" s="1458"/>
      <c r="F453" s="1458"/>
      <c r="G453" s="1459"/>
      <c r="H453" s="544">
        <f>SUM(D454:D457)</f>
        <v>2</v>
      </c>
      <c r="I453" s="544">
        <f>COUNT(D454:D457)*2</f>
        <v>4</v>
      </c>
    </row>
    <row r="454" spans="1:12" ht="63" customHeight="1">
      <c r="A454" s="2" t="s">
        <v>2115</v>
      </c>
      <c r="B454" s="92" t="s">
        <v>2116</v>
      </c>
      <c r="C454" s="23" t="s">
        <v>6944</v>
      </c>
      <c r="D454" s="473">
        <v>1</v>
      </c>
      <c r="E454" s="43" t="s">
        <v>379</v>
      </c>
      <c r="F454" s="19"/>
      <c r="G454" s="473"/>
    </row>
    <row r="455" spans="1:12" ht="15.75" hidden="1">
      <c r="A455" s="376"/>
      <c r="B455" s="92"/>
      <c r="C455" s="23" t="s">
        <v>1182</v>
      </c>
      <c r="D455" s="477"/>
      <c r="E455" s="487" t="s">
        <v>379</v>
      </c>
      <c r="F455" s="318"/>
      <c r="G455" s="477"/>
      <c r="K455" s="449"/>
      <c r="L455" s="449"/>
    </row>
    <row r="456" spans="1:12" ht="31.5">
      <c r="A456" s="2" t="s">
        <v>2126</v>
      </c>
      <c r="B456" s="92" t="s">
        <v>2127</v>
      </c>
      <c r="C456" s="23" t="s">
        <v>1186</v>
      </c>
      <c r="D456" s="473">
        <v>1</v>
      </c>
      <c r="E456" s="43" t="s">
        <v>379</v>
      </c>
      <c r="F456" s="19"/>
      <c r="G456" s="473"/>
    </row>
    <row r="457" spans="1:12" ht="30" hidden="1">
      <c r="A457" s="376"/>
      <c r="B457" s="92"/>
      <c r="C457" s="23" t="s">
        <v>5373</v>
      </c>
      <c r="D457" s="477"/>
      <c r="E457" s="487" t="s">
        <v>379</v>
      </c>
      <c r="F457" s="318"/>
      <c r="G457" s="477"/>
      <c r="K457" s="449"/>
      <c r="L457" s="449"/>
    </row>
    <row r="458" spans="1:12" ht="18.75" customHeight="1">
      <c r="A458" s="1011" t="s">
        <v>2129</v>
      </c>
      <c r="B458" s="1366" t="s">
        <v>2130</v>
      </c>
      <c r="C458" s="1458"/>
      <c r="D458" s="1458"/>
      <c r="E458" s="1458"/>
      <c r="F458" s="1458"/>
      <c r="G458" s="1459"/>
      <c r="H458" s="544">
        <f>SUM(D459:D465)</f>
        <v>3</v>
      </c>
      <c r="I458" s="544">
        <f>COUNT(D459:D465)*2</f>
        <v>6</v>
      </c>
    </row>
    <row r="459" spans="1:12" ht="72.75" customHeight="1">
      <c r="A459" s="2" t="s">
        <v>2131</v>
      </c>
      <c r="B459" s="23" t="s">
        <v>2132</v>
      </c>
      <c r="C459" s="207" t="s">
        <v>5374</v>
      </c>
      <c r="D459" s="473">
        <v>1</v>
      </c>
      <c r="E459" s="43" t="s">
        <v>271</v>
      </c>
      <c r="F459" s="19"/>
      <c r="G459" s="473"/>
    </row>
    <row r="460" spans="1:12" ht="30">
      <c r="A460" s="2"/>
      <c r="B460" s="23"/>
      <c r="C460" s="207" t="s">
        <v>5375</v>
      </c>
      <c r="D460" s="473">
        <v>1</v>
      </c>
      <c r="E460" s="43" t="s">
        <v>271</v>
      </c>
      <c r="F460" s="19"/>
      <c r="G460" s="473"/>
    </row>
    <row r="461" spans="1:12" ht="30" hidden="1">
      <c r="A461" s="376"/>
      <c r="B461" s="23"/>
      <c r="C461" s="23" t="s">
        <v>2556</v>
      </c>
      <c r="D461" s="477"/>
      <c r="E461" s="487" t="s">
        <v>271</v>
      </c>
      <c r="F461" s="19" t="s">
        <v>1195</v>
      </c>
      <c r="G461" s="477"/>
      <c r="K461" s="449"/>
      <c r="L461" s="449"/>
    </row>
    <row r="462" spans="1:12" ht="30" hidden="1">
      <c r="A462" s="376"/>
      <c r="B462" s="23"/>
      <c r="C462" s="23" t="s">
        <v>1196</v>
      </c>
      <c r="D462" s="477"/>
      <c r="E462" s="487" t="s">
        <v>271</v>
      </c>
      <c r="F462" s="60" t="s">
        <v>1197</v>
      </c>
      <c r="G462" s="477"/>
      <c r="K462" s="449"/>
      <c r="L462" s="449"/>
    </row>
    <row r="463" spans="1:12" ht="30" hidden="1">
      <c r="A463" s="376"/>
      <c r="B463" s="23"/>
      <c r="C463" s="227" t="s">
        <v>1200</v>
      </c>
      <c r="D463" s="477"/>
      <c r="E463" s="487" t="s">
        <v>271</v>
      </c>
      <c r="F463" s="204"/>
      <c r="G463" s="477"/>
      <c r="J463" s="449"/>
      <c r="K463" s="449"/>
      <c r="L463" s="449"/>
    </row>
    <row r="464" spans="1:12" hidden="1">
      <c r="A464" s="376"/>
      <c r="B464" s="23"/>
      <c r="C464" s="23" t="s">
        <v>5376</v>
      </c>
      <c r="D464" s="477"/>
      <c r="E464" s="487" t="s">
        <v>271</v>
      </c>
      <c r="F464" s="318"/>
      <c r="G464" s="477"/>
      <c r="J464" s="449"/>
      <c r="K464" s="449"/>
      <c r="L464" s="449"/>
    </row>
    <row r="465" spans="1:12" ht="45">
      <c r="A465" s="2" t="s">
        <v>2137</v>
      </c>
      <c r="B465" s="23" t="s">
        <v>2138</v>
      </c>
      <c r="C465" s="23" t="s">
        <v>5377</v>
      </c>
      <c r="D465" s="473">
        <v>1</v>
      </c>
      <c r="E465" s="43" t="s">
        <v>271</v>
      </c>
      <c r="F465" s="19"/>
      <c r="G465" s="473"/>
    </row>
    <row r="466" spans="1:12" ht="18.75" customHeight="1">
      <c r="A466" s="1011" t="s">
        <v>2145</v>
      </c>
      <c r="B466" s="1366" t="s">
        <v>28</v>
      </c>
      <c r="C466" s="1458"/>
      <c r="D466" s="1458"/>
      <c r="E466" s="1458"/>
      <c r="F466" s="1458"/>
      <c r="G466" s="1459"/>
      <c r="H466" s="544">
        <f>SUM(D467:D476)</f>
        <v>2</v>
      </c>
      <c r="I466" s="544">
        <f>COUNT(D467:D476)*2</f>
        <v>4</v>
      </c>
    </row>
    <row r="467" spans="1:12" ht="30" hidden="1">
      <c r="A467" s="376" t="s">
        <v>2146</v>
      </c>
      <c r="B467" s="23" t="s">
        <v>1211</v>
      </c>
      <c r="C467" s="23" t="s">
        <v>1212</v>
      </c>
      <c r="D467" s="477"/>
      <c r="E467" s="487" t="s">
        <v>341</v>
      </c>
      <c r="F467" s="318"/>
      <c r="G467" s="477"/>
      <c r="J467" s="449"/>
      <c r="K467" s="449"/>
      <c r="L467" s="449"/>
    </row>
    <row r="468" spans="1:12" ht="45" hidden="1">
      <c r="A468" s="376" t="s">
        <v>2148</v>
      </c>
      <c r="B468" s="23" t="s">
        <v>2149</v>
      </c>
      <c r="C468" s="16" t="s">
        <v>1215</v>
      </c>
      <c r="D468" s="477"/>
      <c r="E468" s="487" t="s">
        <v>379</v>
      </c>
      <c r="F468" s="60" t="s">
        <v>1216</v>
      </c>
      <c r="G468" s="477"/>
      <c r="J468" s="449"/>
      <c r="K468" s="449"/>
      <c r="L468" s="449"/>
    </row>
    <row r="469" spans="1:12" ht="30" hidden="1">
      <c r="A469" s="376"/>
      <c r="B469" s="23"/>
      <c r="C469" s="16" t="s">
        <v>1217</v>
      </c>
      <c r="D469" s="477"/>
      <c r="E469" s="487" t="s">
        <v>379</v>
      </c>
      <c r="F469" s="60" t="s">
        <v>2558</v>
      </c>
      <c r="G469" s="477"/>
      <c r="J469" s="449"/>
      <c r="K469" s="449"/>
      <c r="L469" s="449"/>
    </row>
    <row r="470" spans="1:12" ht="45">
      <c r="A470" s="2" t="s">
        <v>2152</v>
      </c>
      <c r="B470" s="23" t="s">
        <v>2153</v>
      </c>
      <c r="C470" s="16" t="s">
        <v>1221</v>
      </c>
      <c r="D470" s="473">
        <v>1</v>
      </c>
      <c r="E470" s="43" t="s">
        <v>540</v>
      </c>
      <c r="F470" s="21"/>
      <c r="G470" s="473"/>
    </row>
    <row r="471" spans="1:12" ht="30" hidden="1">
      <c r="A471" s="376"/>
      <c r="B471" s="23"/>
      <c r="C471" s="16" t="s">
        <v>2156</v>
      </c>
      <c r="D471" s="477"/>
      <c r="E471" s="487" t="s">
        <v>540</v>
      </c>
      <c r="F471" s="296"/>
      <c r="G471" s="477"/>
      <c r="J471" s="449"/>
      <c r="K471" s="449"/>
      <c r="L471" s="449"/>
    </row>
    <row r="472" spans="1:12" ht="30" hidden="1">
      <c r="A472" s="376"/>
      <c r="B472" s="23"/>
      <c r="C472" s="23" t="s">
        <v>1223</v>
      </c>
      <c r="D472" s="477"/>
      <c r="E472" s="487" t="s">
        <v>540</v>
      </c>
      <c r="F472" s="296"/>
      <c r="G472" s="477"/>
      <c r="J472" s="449"/>
      <c r="K472" s="449"/>
      <c r="L472" s="449"/>
    </row>
    <row r="473" spans="1:12" ht="30">
      <c r="A473" s="2"/>
      <c r="B473" s="23"/>
      <c r="C473" s="16" t="s">
        <v>1224</v>
      </c>
      <c r="D473" s="473">
        <v>1</v>
      </c>
      <c r="E473" s="43" t="s">
        <v>379</v>
      </c>
      <c r="F473" s="16" t="s">
        <v>1225</v>
      </c>
      <c r="G473" s="473"/>
    </row>
    <row r="474" spans="1:12" ht="45" hidden="1">
      <c r="A474" s="376"/>
      <c r="B474" s="23"/>
      <c r="C474" s="16" t="s">
        <v>1226</v>
      </c>
      <c r="D474" s="477"/>
      <c r="E474" s="487" t="s">
        <v>379</v>
      </c>
      <c r="F474" s="60" t="s">
        <v>1227</v>
      </c>
      <c r="G474" s="477"/>
      <c r="J474" s="449"/>
      <c r="K474" s="449"/>
      <c r="L474" s="449"/>
    </row>
    <row r="475" spans="1:12" ht="30" hidden="1">
      <c r="A475" s="376" t="s">
        <v>2159</v>
      </c>
      <c r="B475" s="474" t="s">
        <v>2160</v>
      </c>
      <c r="C475" s="41"/>
      <c r="D475" s="481"/>
      <c r="E475" s="15"/>
      <c r="F475" s="584"/>
      <c r="G475" s="584"/>
      <c r="H475" s="268"/>
      <c r="I475" s="268"/>
      <c r="J475" s="449"/>
      <c r="K475" s="449"/>
      <c r="L475" s="449"/>
    </row>
    <row r="476" spans="1:12" hidden="1">
      <c r="A476" s="376" t="s">
        <v>1232</v>
      </c>
      <c r="B476" s="474" t="s">
        <v>2161</v>
      </c>
      <c r="C476" s="41"/>
      <c r="D476" s="481"/>
      <c r="E476" s="15"/>
      <c r="F476" s="584"/>
      <c r="G476" s="584"/>
      <c r="H476" s="268"/>
      <c r="I476" s="268"/>
      <c r="J476" s="449"/>
      <c r="K476" s="449"/>
      <c r="L476" s="449"/>
    </row>
    <row r="477" spans="1:12" ht="18.75" customHeight="1">
      <c r="A477" s="1011" t="s">
        <v>2162</v>
      </c>
      <c r="B477" s="1366" t="s">
        <v>2163</v>
      </c>
      <c r="C477" s="1458"/>
      <c r="D477" s="1458"/>
      <c r="E477" s="1458"/>
      <c r="F477" s="1458"/>
      <c r="G477" s="1459"/>
      <c r="H477" s="544">
        <f>SUM(D478:D492)</f>
        <v>7</v>
      </c>
      <c r="I477" s="544">
        <f>COUNT(D478:D492)*2</f>
        <v>14</v>
      </c>
    </row>
    <row r="478" spans="1:12" ht="63">
      <c r="A478" s="2" t="s">
        <v>2164</v>
      </c>
      <c r="B478" s="92" t="s">
        <v>2165</v>
      </c>
      <c r="C478" s="16" t="s">
        <v>6945</v>
      </c>
      <c r="D478" s="476">
        <v>1</v>
      </c>
      <c r="E478" s="490" t="s">
        <v>341</v>
      </c>
      <c r="F478" s="23" t="s">
        <v>3476</v>
      </c>
      <c r="G478" s="473"/>
    </row>
    <row r="479" spans="1:12" ht="30" hidden="1">
      <c r="A479" s="376"/>
      <c r="B479" s="92"/>
      <c r="C479" s="60" t="s">
        <v>6532</v>
      </c>
      <c r="D479" s="479"/>
      <c r="E479" s="521" t="s">
        <v>341</v>
      </c>
      <c r="F479" s="204"/>
      <c r="G479" s="477"/>
      <c r="K479" s="449"/>
      <c r="L479" s="449"/>
    </row>
    <row r="480" spans="1:12" ht="105">
      <c r="A480" s="2"/>
      <c r="B480" s="92"/>
      <c r="C480" s="16" t="s">
        <v>6531</v>
      </c>
      <c r="D480" s="476">
        <v>1</v>
      </c>
      <c r="E480" s="490" t="s">
        <v>379</v>
      </c>
      <c r="F480" s="16" t="s">
        <v>6542</v>
      </c>
      <c r="G480" s="473"/>
    </row>
    <row r="481" spans="1:12" ht="90">
      <c r="A481" s="2"/>
      <c r="B481" s="92"/>
      <c r="C481" s="16" t="s">
        <v>2168</v>
      </c>
      <c r="D481" s="476">
        <v>1</v>
      </c>
      <c r="E481" s="490" t="s">
        <v>341</v>
      </c>
      <c r="F481" s="16" t="s">
        <v>6541</v>
      </c>
      <c r="G481" s="473"/>
    </row>
    <row r="482" spans="1:12" ht="45">
      <c r="A482" s="2"/>
      <c r="B482" s="92"/>
      <c r="C482" s="16" t="s">
        <v>1237</v>
      </c>
      <c r="D482" s="476">
        <v>1</v>
      </c>
      <c r="E482" s="490" t="s">
        <v>341</v>
      </c>
      <c r="F482" s="23" t="s">
        <v>3477</v>
      </c>
      <c r="G482" s="473"/>
    </row>
    <row r="483" spans="1:12" ht="30" hidden="1">
      <c r="A483" s="376"/>
      <c r="B483" s="92"/>
      <c r="C483" s="16" t="s">
        <v>1238</v>
      </c>
      <c r="D483" s="479"/>
      <c r="E483" s="521"/>
      <c r="F483" s="204"/>
      <c r="G483" s="477"/>
      <c r="K483" s="449"/>
      <c r="L483" s="449"/>
    </row>
    <row r="484" spans="1:12" ht="135">
      <c r="A484" s="2" t="s">
        <v>2169</v>
      </c>
      <c r="B484" s="92" t="s">
        <v>2170</v>
      </c>
      <c r="C484" s="16" t="s">
        <v>6534</v>
      </c>
      <c r="D484" s="43">
        <v>1</v>
      </c>
      <c r="E484" s="43" t="s">
        <v>341</v>
      </c>
      <c r="F484" s="16" t="s">
        <v>6540</v>
      </c>
      <c r="G484" s="473"/>
    </row>
    <row r="485" spans="1:12" ht="30" hidden="1">
      <c r="A485" s="376"/>
      <c r="B485" s="92"/>
      <c r="C485" s="16" t="s">
        <v>1241</v>
      </c>
      <c r="D485" s="484"/>
      <c r="E485" s="43" t="s">
        <v>341</v>
      </c>
      <c r="F485" s="16" t="s">
        <v>6539</v>
      </c>
      <c r="G485" s="477"/>
      <c r="J485" s="449"/>
      <c r="K485" s="449"/>
      <c r="L485" s="449"/>
    </row>
    <row r="486" spans="1:12" ht="30" hidden="1">
      <c r="A486" s="376"/>
      <c r="B486" s="92"/>
      <c r="C486" s="16" t="s">
        <v>1243</v>
      </c>
      <c r="D486" s="43"/>
      <c r="E486" s="43" t="s">
        <v>271</v>
      </c>
      <c r="F486" s="16" t="s">
        <v>1244</v>
      </c>
      <c r="G486" s="477"/>
      <c r="J486" s="449"/>
      <c r="K486" s="449"/>
      <c r="L486" s="449"/>
    </row>
    <row r="487" spans="1:12" ht="45" hidden="1">
      <c r="A487" s="376"/>
      <c r="B487" s="92"/>
      <c r="C487" s="16" t="s">
        <v>1245</v>
      </c>
      <c r="D487" s="43"/>
      <c r="E487" s="43" t="s">
        <v>420</v>
      </c>
      <c r="F487" s="16" t="s">
        <v>1246</v>
      </c>
      <c r="G487" s="477"/>
      <c r="J487" s="449"/>
      <c r="K487" s="449"/>
      <c r="L487" s="449"/>
    </row>
    <row r="488" spans="1:12" ht="60" hidden="1">
      <c r="A488" s="376"/>
      <c r="B488" s="92"/>
      <c r="C488" s="16" t="s">
        <v>6535</v>
      </c>
      <c r="D488" s="43"/>
      <c r="E488" s="487" t="s">
        <v>341</v>
      </c>
      <c r="F488" s="23" t="s">
        <v>6538</v>
      </c>
      <c r="G488" s="477"/>
      <c r="K488" s="449"/>
      <c r="L488" s="449"/>
    </row>
    <row r="489" spans="1:12" ht="42" customHeight="1">
      <c r="A489" s="2" t="s">
        <v>2174</v>
      </c>
      <c r="B489" s="92" t="s">
        <v>2175</v>
      </c>
      <c r="C489" s="101" t="s">
        <v>1249</v>
      </c>
      <c r="D489" s="476">
        <v>1</v>
      </c>
      <c r="E489" s="1020" t="s">
        <v>271</v>
      </c>
      <c r="F489" s="19"/>
      <c r="G489" s="473"/>
    </row>
    <row r="490" spans="1:12" ht="30">
      <c r="A490" s="2"/>
      <c r="B490" s="92"/>
      <c r="C490" s="74" t="s">
        <v>1250</v>
      </c>
      <c r="D490" s="476">
        <v>1</v>
      </c>
      <c r="E490" s="490" t="s">
        <v>271</v>
      </c>
      <c r="F490" s="19"/>
      <c r="G490" s="473"/>
    </row>
    <row r="491" spans="1:12" ht="30" hidden="1">
      <c r="A491" s="376"/>
      <c r="B491" s="92"/>
      <c r="C491" s="74" t="s">
        <v>1251</v>
      </c>
      <c r="D491" s="479"/>
      <c r="E491" s="521"/>
      <c r="F491" s="318"/>
      <c r="G491" s="477"/>
      <c r="J491" s="449"/>
      <c r="K491" s="449"/>
      <c r="L491" s="449"/>
    </row>
    <row r="492" spans="1:12" ht="30" hidden="1">
      <c r="A492" s="690"/>
      <c r="B492" s="204"/>
      <c r="C492" s="606" t="s">
        <v>6533</v>
      </c>
      <c r="D492" s="479"/>
      <c r="E492" s="521" t="s">
        <v>540</v>
      </c>
      <c r="F492" s="318"/>
      <c r="G492" s="477"/>
      <c r="J492" s="449"/>
      <c r="K492" s="449"/>
      <c r="L492" s="449"/>
    </row>
    <row r="493" spans="1:12" ht="21" customHeight="1">
      <c r="A493" s="153"/>
      <c r="B493" s="1546" t="s">
        <v>2177</v>
      </c>
      <c r="C493" s="1532"/>
      <c r="D493" s="1532"/>
      <c r="E493" s="1532"/>
      <c r="F493" s="1532"/>
      <c r="G493" s="1541"/>
      <c r="H493" s="544">
        <f>H494+H501+H506+H523+H527+H533+H541+H497+H544+H551</f>
        <v>7</v>
      </c>
      <c r="I493" s="544">
        <f>I494+I501+I506+I523+I527+I533+I541+I497+I544+I551</f>
        <v>14</v>
      </c>
    </row>
    <row r="494" spans="1:12" ht="18.75" hidden="1">
      <c r="A494" s="57" t="s">
        <v>25</v>
      </c>
      <c r="B494" s="1305" t="s">
        <v>24</v>
      </c>
      <c r="C494" s="1306"/>
      <c r="D494" s="1306"/>
      <c r="E494" s="1306"/>
      <c r="F494" s="1306"/>
      <c r="G494" s="1307"/>
      <c r="H494" s="544">
        <f>SUM(D495:D496)</f>
        <v>0</v>
      </c>
      <c r="I494" s="544">
        <f>COUNT(D495:D496)*2</f>
        <v>0</v>
      </c>
      <c r="J494" s="449"/>
      <c r="K494" s="449"/>
      <c r="L494" s="449"/>
    </row>
    <row r="495" spans="1:12" ht="47.25" hidden="1">
      <c r="A495" s="57" t="s">
        <v>1254</v>
      </c>
      <c r="B495" s="92" t="s">
        <v>1255</v>
      </c>
      <c r="C495" s="12" t="s">
        <v>1256</v>
      </c>
      <c r="D495" s="477"/>
      <c r="E495" s="43" t="s">
        <v>540</v>
      </c>
      <c r="F495" s="318"/>
      <c r="G495" s="477"/>
      <c r="J495" s="449"/>
      <c r="K495" s="449"/>
      <c r="L495" s="449"/>
    </row>
    <row r="496" spans="1:12" ht="30" hidden="1" customHeight="1">
      <c r="A496" s="57" t="s">
        <v>1257</v>
      </c>
      <c r="B496" s="474" t="s">
        <v>1258</v>
      </c>
      <c r="C496" s="41"/>
      <c r="D496" s="481"/>
      <c r="E496" s="15"/>
      <c r="F496" s="584"/>
      <c r="G496" s="584"/>
      <c r="H496" s="268"/>
      <c r="I496" s="268"/>
      <c r="J496" s="449"/>
      <c r="K496" s="449"/>
      <c r="L496" s="449"/>
    </row>
    <row r="497" spans="1:12" ht="15.75" hidden="1" customHeight="1">
      <c r="A497" s="57" t="s">
        <v>23</v>
      </c>
      <c r="B497" s="1571" t="s">
        <v>2180</v>
      </c>
      <c r="C497" s="1572"/>
      <c r="D497" s="1572"/>
      <c r="E497" s="1572"/>
      <c r="F497" s="1572"/>
      <c r="G497" s="1573"/>
      <c r="H497" s="268">
        <f>SUM(D498:D500)</f>
        <v>0</v>
      </c>
      <c r="I497" s="268">
        <f>COUNT(D498:D500)*2</f>
        <v>0</v>
      </c>
      <c r="J497" s="449"/>
      <c r="K497" s="449"/>
      <c r="L497" s="449"/>
    </row>
    <row r="498" spans="1:12" ht="31.5" hidden="1" customHeight="1">
      <c r="A498" s="57" t="s">
        <v>1259</v>
      </c>
      <c r="B498" s="525" t="s">
        <v>2181</v>
      </c>
      <c r="C498" s="41"/>
      <c r="D498" s="481"/>
      <c r="E498" s="15"/>
      <c r="F498" s="584"/>
      <c r="G498" s="584"/>
      <c r="H498" s="268"/>
      <c r="I498" s="268"/>
      <c r="J498" s="449"/>
      <c r="K498" s="449"/>
      <c r="L498" s="449"/>
    </row>
    <row r="499" spans="1:12" ht="31.5" hidden="1" customHeight="1">
      <c r="A499" s="57" t="s">
        <v>1261</v>
      </c>
      <c r="B499" s="525" t="s">
        <v>2183</v>
      </c>
      <c r="C499" s="41"/>
      <c r="D499" s="481"/>
      <c r="E499" s="15"/>
      <c r="F499" s="584"/>
      <c r="G499" s="584"/>
      <c r="H499" s="268"/>
      <c r="I499" s="268"/>
      <c r="J499" s="449"/>
      <c r="K499" s="449"/>
      <c r="L499" s="449"/>
    </row>
    <row r="500" spans="1:12" ht="47.25" hidden="1" customHeight="1">
      <c r="A500" s="57" t="s">
        <v>1263</v>
      </c>
      <c r="B500" s="525" t="s">
        <v>2185</v>
      </c>
      <c r="C500" s="41"/>
      <c r="D500" s="481"/>
      <c r="E500" s="15"/>
      <c r="F500" s="584"/>
      <c r="G500" s="584"/>
      <c r="H500" s="268"/>
      <c r="I500" s="268"/>
      <c r="J500" s="449"/>
      <c r="K500" s="449"/>
      <c r="L500" s="449"/>
    </row>
    <row r="501" spans="1:12" ht="37.5" customHeight="1">
      <c r="A501" s="1011" t="s">
        <v>2187</v>
      </c>
      <c r="B501" s="1366" t="s">
        <v>2188</v>
      </c>
      <c r="C501" s="1458"/>
      <c r="D501" s="1458"/>
      <c r="E501" s="1458"/>
      <c r="F501" s="1458"/>
      <c r="G501" s="1459"/>
      <c r="H501" s="544">
        <f>SUM(D502:D505)</f>
        <v>1</v>
      </c>
      <c r="I501" s="544">
        <f>COUNT(D502:D505)*2</f>
        <v>2</v>
      </c>
    </row>
    <row r="502" spans="1:12" ht="100.9" customHeight="1">
      <c r="A502" s="35" t="s">
        <v>2189</v>
      </c>
      <c r="B502" s="92" t="s">
        <v>2190</v>
      </c>
      <c r="C502" s="92" t="s">
        <v>5378</v>
      </c>
      <c r="D502" s="473">
        <v>1</v>
      </c>
      <c r="E502" s="43" t="s">
        <v>540</v>
      </c>
      <c r="F502" s="92" t="s">
        <v>6946</v>
      </c>
      <c r="G502" s="473"/>
    </row>
    <row r="503" spans="1:12" ht="47.25" hidden="1" customHeight="1">
      <c r="A503" s="57" t="s">
        <v>2193</v>
      </c>
      <c r="B503" s="525" t="s">
        <v>2194</v>
      </c>
      <c r="C503" s="41"/>
      <c r="D503" s="481"/>
      <c r="E503" s="21"/>
      <c r="F503" s="584"/>
      <c r="G503" s="584"/>
      <c r="H503" s="268"/>
      <c r="I503" s="268"/>
      <c r="J503" s="449"/>
      <c r="K503" s="449"/>
      <c r="L503" s="449"/>
    </row>
    <row r="504" spans="1:12" ht="47.25" hidden="1" customHeight="1">
      <c r="A504" s="57" t="s">
        <v>2195</v>
      </c>
      <c r="B504" s="135" t="s">
        <v>2196</v>
      </c>
      <c r="C504" s="92" t="s">
        <v>6946</v>
      </c>
      <c r="D504" s="477"/>
      <c r="E504" s="43" t="s">
        <v>540</v>
      </c>
      <c r="F504" s="318"/>
      <c r="G504" s="477"/>
      <c r="K504" s="449"/>
      <c r="L504" s="449"/>
    </row>
    <row r="505" spans="1:12" ht="47.25" hidden="1" customHeight="1">
      <c r="A505" s="57"/>
      <c r="C505" s="92" t="s">
        <v>1274</v>
      </c>
      <c r="D505" s="477"/>
      <c r="E505" s="43" t="s">
        <v>540</v>
      </c>
      <c r="F505" s="318"/>
      <c r="G505" s="477"/>
      <c r="K505" s="449"/>
      <c r="L505" s="449"/>
    </row>
    <row r="506" spans="1:12" ht="37.5" customHeight="1">
      <c r="A506" s="1011" t="s">
        <v>2198</v>
      </c>
      <c r="B506" s="1366" t="s">
        <v>2199</v>
      </c>
      <c r="C506" s="1458"/>
      <c r="D506" s="1458"/>
      <c r="E506" s="1458"/>
      <c r="F506" s="1458"/>
      <c r="G506" s="1459"/>
      <c r="H506" s="544">
        <f>SUM(D507:D522)</f>
        <v>3</v>
      </c>
      <c r="I506" s="544">
        <f>COUNT(D507:D522)*2</f>
        <v>6</v>
      </c>
    </row>
    <row r="507" spans="1:12" ht="67.5" customHeight="1">
      <c r="A507" s="35" t="s">
        <v>2200</v>
      </c>
      <c r="B507" s="92" t="s">
        <v>1277</v>
      </c>
      <c r="C507" s="101" t="s">
        <v>1278</v>
      </c>
      <c r="D507" s="473">
        <v>1</v>
      </c>
      <c r="E507" s="43" t="s">
        <v>648</v>
      </c>
      <c r="F507" s="19"/>
      <c r="G507" s="473"/>
    </row>
    <row r="508" spans="1:12" ht="43.15" customHeight="1">
      <c r="A508" s="35"/>
      <c r="B508" s="92"/>
      <c r="C508" s="16" t="s">
        <v>1279</v>
      </c>
      <c r="D508" s="473">
        <v>1</v>
      </c>
      <c r="E508" s="43" t="s">
        <v>377</v>
      </c>
      <c r="F508" s="19"/>
      <c r="G508" s="473"/>
    </row>
    <row r="509" spans="1:12" ht="47.25" hidden="1" customHeight="1">
      <c r="A509" s="57" t="s">
        <v>2202</v>
      </c>
      <c r="B509" s="92" t="s">
        <v>1281</v>
      </c>
      <c r="C509" s="204" t="s">
        <v>5379</v>
      </c>
      <c r="D509" s="477"/>
      <c r="E509" s="43" t="s">
        <v>648</v>
      </c>
      <c r="F509" s="318"/>
      <c r="G509" s="477"/>
      <c r="J509" s="449"/>
      <c r="K509" s="449"/>
      <c r="L509" s="449"/>
    </row>
    <row r="510" spans="1:12" ht="45" hidden="1" customHeight="1">
      <c r="A510" s="57"/>
      <c r="B510" s="92"/>
      <c r="C510" s="204" t="s">
        <v>5380</v>
      </c>
      <c r="D510" s="477"/>
      <c r="E510" s="43" t="s">
        <v>648</v>
      </c>
      <c r="F510" s="318"/>
      <c r="G510" s="477"/>
      <c r="J510" s="449"/>
      <c r="K510" s="449"/>
      <c r="L510" s="449"/>
    </row>
    <row r="511" spans="1:12" ht="45" hidden="1" customHeight="1">
      <c r="A511" s="57"/>
      <c r="B511" s="92"/>
      <c r="C511" s="204" t="s">
        <v>5381</v>
      </c>
      <c r="D511" s="477"/>
      <c r="E511" s="43" t="s">
        <v>648</v>
      </c>
      <c r="F511" s="318"/>
      <c r="G511" s="477"/>
      <c r="J511" s="449"/>
      <c r="K511" s="449"/>
      <c r="L511" s="449"/>
    </row>
    <row r="512" spans="1:12" ht="45" hidden="1" customHeight="1">
      <c r="A512" s="57"/>
      <c r="B512" s="92"/>
      <c r="C512" s="204" t="s">
        <v>5382</v>
      </c>
      <c r="D512" s="477"/>
      <c r="E512" s="43" t="s">
        <v>648</v>
      </c>
      <c r="F512" s="318"/>
      <c r="G512" s="477"/>
      <c r="J512" s="449"/>
      <c r="K512" s="449"/>
      <c r="L512" s="449"/>
    </row>
    <row r="513" spans="1:12" ht="60" hidden="1" customHeight="1">
      <c r="A513" s="57"/>
      <c r="B513" s="92"/>
      <c r="C513" s="204" t="s">
        <v>5383</v>
      </c>
      <c r="D513" s="477"/>
      <c r="E513" s="43" t="s">
        <v>648</v>
      </c>
      <c r="F513" s="318"/>
      <c r="G513" s="477"/>
      <c r="J513" s="449"/>
      <c r="K513" s="449"/>
      <c r="L513" s="449"/>
    </row>
    <row r="514" spans="1:12" ht="45" hidden="1" customHeight="1">
      <c r="A514" s="57"/>
      <c r="B514" s="92"/>
      <c r="C514" s="204" t="s">
        <v>5384</v>
      </c>
      <c r="D514" s="477"/>
      <c r="E514" s="43" t="s">
        <v>648</v>
      </c>
      <c r="F514" s="318"/>
      <c r="G514" s="477"/>
      <c r="J514" s="449"/>
      <c r="K514" s="449"/>
      <c r="L514" s="449"/>
    </row>
    <row r="515" spans="1:12" ht="45" hidden="1" customHeight="1">
      <c r="A515" s="57"/>
      <c r="B515" s="92"/>
      <c r="C515" s="204" t="s">
        <v>5385</v>
      </c>
      <c r="D515" s="477"/>
      <c r="E515" s="43" t="s">
        <v>648</v>
      </c>
      <c r="F515" s="318"/>
      <c r="G515" s="477"/>
      <c r="J515" s="449"/>
      <c r="K515" s="449"/>
      <c r="L515" s="449"/>
    </row>
    <row r="516" spans="1:12" ht="45" hidden="1" customHeight="1">
      <c r="A516" s="57"/>
      <c r="B516" s="92"/>
      <c r="C516" s="204" t="s">
        <v>5386</v>
      </c>
      <c r="D516" s="477"/>
      <c r="E516" s="43" t="s">
        <v>648</v>
      </c>
      <c r="F516" s="318"/>
      <c r="G516" s="477"/>
      <c r="J516" s="449"/>
      <c r="K516" s="449"/>
      <c r="L516" s="449"/>
    </row>
    <row r="517" spans="1:12" ht="45" hidden="1" customHeight="1">
      <c r="A517" s="57"/>
      <c r="B517" s="92"/>
      <c r="C517" s="204" t="s">
        <v>5387</v>
      </c>
      <c r="D517" s="477"/>
      <c r="E517" s="43" t="s">
        <v>648</v>
      </c>
      <c r="F517" s="318"/>
      <c r="G517" s="477"/>
      <c r="J517" s="449"/>
      <c r="K517" s="449"/>
      <c r="L517" s="449"/>
    </row>
    <row r="518" spans="1:12" ht="60" hidden="1" customHeight="1">
      <c r="A518" s="57"/>
      <c r="B518" s="92"/>
      <c r="C518" s="204" t="s">
        <v>5388</v>
      </c>
      <c r="D518" s="477"/>
      <c r="E518" s="43" t="s">
        <v>648</v>
      </c>
      <c r="F518" s="318"/>
      <c r="G518" s="477"/>
      <c r="J518" s="449"/>
      <c r="K518" s="449"/>
      <c r="L518" s="449"/>
    </row>
    <row r="519" spans="1:12" ht="60" hidden="1" customHeight="1">
      <c r="A519" s="57"/>
      <c r="B519" s="92"/>
      <c r="C519" s="204" t="s">
        <v>5389</v>
      </c>
      <c r="D519" s="477"/>
      <c r="E519" s="43" t="s">
        <v>648</v>
      </c>
      <c r="F519" s="318"/>
      <c r="G519" s="477"/>
      <c r="J519" s="449"/>
      <c r="K519" s="449"/>
      <c r="L519" s="449"/>
    </row>
    <row r="520" spans="1:12" ht="60" hidden="1" customHeight="1">
      <c r="A520" s="57"/>
      <c r="B520" s="92"/>
      <c r="C520" s="204" t="s">
        <v>5390</v>
      </c>
      <c r="D520" s="477"/>
      <c r="E520" s="43" t="s">
        <v>648</v>
      </c>
      <c r="F520" s="318"/>
      <c r="G520" s="477"/>
      <c r="J520" s="449"/>
      <c r="K520" s="449"/>
      <c r="L520" s="449"/>
    </row>
    <row r="521" spans="1:12" ht="31.5" hidden="1" customHeight="1">
      <c r="A521" s="57" t="s">
        <v>2219</v>
      </c>
      <c r="B521" s="92" t="s">
        <v>2220</v>
      </c>
      <c r="C521" s="204" t="s">
        <v>2587</v>
      </c>
      <c r="D521" s="477"/>
      <c r="E521" s="43" t="s">
        <v>540</v>
      </c>
      <c r="F521" s="318"/>
      <c r="G521" s="477"/>
      <c r="K521" s="449"/>
      <c r="L521" s="449"/>
    </row>
    <row r="522" spans="1:12" ht="60" customHeight="1">
      <c r="A522" s="35" t="s">
        <v>2223</v>
      </c>
      <c r="B522" s="92" t="s">
        <v>1299</v>
      </c>
      <c r="C522" s="23" t="s">
        <v>5391</v>
      </c>
      <c r="D522" s="473">
        <v>1</v>
      </c>
      <c r="E522" s="43" t="s">
        <v>341</v>
      </c>
      <c r="F522" s="23" t="s">
        <v>5392</v>
      </c>
      <c r="G522" s="473"/>
    </row>
    <row r="523" spans="1:12" ht="18.75" hidden="1">
      <c r="A523" s="57" t="s">
        <v>2230</v>
      </c>
      <c r="B523" s="1305" t="s">
        <v>2231</v>
      </c>
      <c r="C523" s="1306"/>
      <c r="D523" s="1306"/>
      <c r="E523" s="1306"/>
      <c r="F523" s="1306"/>
      <c r="G523" s="1307"/>
      <c r="H523" s="544">
        <f>SUM(D524:D526)</f>
        <v>0</v>
      </c>
      <c r="I523" s="544">
        <f>COUNT(D524:D526)*2</f>
        <v>0</v>
      </c>
      <c r="J523" s="449"/>
      <c r="K523" s="449"/>
      <c r="L523" s="449"/>
    </row>
    <row r="524" spans="1:12" ht="30" hidden="1" customHeight="1">
      <c r="A524" s="57" t="s">
        <v>2232</v>
      </c>
      <c r="B524" s="92" t="s">
        <v>2233</v>
      </c>
      <c r="C524" s="204" t="s">
        <v>1305</v>
      </c>
      <c r="D524" s="477"/>
      <c r="E524" s="43" t="s">
        <v>540</v>
      </c>
      <c r="F524" s="318"/>
      <c r="G524" s="477"/>
      <c r="J524" s="449"/>
      <c r="K524" s="449"/>
      <c r="L524" s="449"/>
    </row>
    <row r="525" spans="1:12" ht="31.5" hidden="1" customHeight="1">
      <c r="A525" s="57" t="s">
        <v>2235</v>
      </c>
      <c r="B525" s="92" t="s">
        <v>2589</v>
      </c>
      <c r="C525" s="60" t="s">
        <v>1308</v>
      </c>
      <c r="D525" s="477"/>
      <c r="E525" s="43" t="s">
        <v>540</v>
      </c>
      <c r="F525" s="318"/>
      <c r="G525" s="477"/>
      <c r="J525" s="449"/>
      <c r="K525" s="449"/>
      <c r="L525" s="449"/>
    </row>
    <row r="526" spans="1:12" ht="31.5" hidden="1" customHeight="1">
      <c r="A526" s="57" t="s">
        <v>1309</v>
      </c>
      <c r="B526" s="92" t="s">
        <v>2590</v>
      </c>
      <c r="C526" s="16" t="s">
        <v>1311</v>
      </c>
      <c r="D526" s="477"/>
      <c r="E526" s="43" t="s">
        <v>540</v>
      </c>
      <c r="F526" s="318"/>
      <c r="G526" s="477"/>
      <c r="J526" s="449"/>
      <c r="K526" s="449"/>
      <c r="L526" s="449"/>
    </row>
    <row r="527" spans="1:12" ht="37.5" customHeight="1">
      <c r="A527" s="1011" t="s">
        <v>2239</v>
      </c>
      <c r="B527" s="1366" t="s">
        <v>14</v>
      </c>
      <c r="C527" s="1458"/>
      <c r="D527" s="1458"/>
      <c r="E527" s="1458"/>
      <c r="F527" s="1458"/>
      <c r="G527" s="1459"/>
      <c r="H527" s="544">
        <f>SUM(D528:D532)</f>
        <v>2</v>
      </c>
      <c r="I527" s="544">
        <f>COUNT(D528:D532)*2</f>
        <v>4</v>
      </c>
    </row>
    <row r="528" spans="1:12" ht="41.25" customHeight="1">
      <c r="A528" s="35" t="s">
        <v>2240</v>
      </c>
      <c r="B528" s="92" t="s">
        <v>1313</v>
      </c>
      <c r="C528" s="16" t="s">
        <v>1314</v>
      </c>
      <c r="D528" s="473">
        <v>1</v>
      </c>
      <c r="E528" s="43" t="s">
        <v>653</v>
      </c>
      <c r="F528" s="101" t="s">
        <v>1322</v>
      </c>
      <c r="G528" s="473"/>
    </row>
    <row r="529" spans="1:12" ht="31.5" hidden="1" customHeight="1">
      <c r="A529" s="57" t="s">
        <v>1315</v>
      </c>
      <c r="B529" s="525" t="s">
        <v>1316</v>
      </c>
      <c r="C529" s="41"/>
      <c r="D529" s="481"/>
      <c r="E529" s="15"/>
      <c r="F529" s="584"/>
      <c r="G529" s="584"/>
      <c r="H529" s="268"/>
      <c r="I529" s="268"/>
      <c r="J529" s="449"/>
      <c r="K529" s="449"/>
      <c r="L529" s="449"/>
    </row>
    <row r="530" spans="1:12" ht="31.5" hidden="1" customHeight="1">
      <c r="A530" s="57" t="s">
        <v>1320</v>
      </c>
      <c r="B530" s="135" t="s">
        <v>1321</v>
      </c>
      <c r="C530" s="101" t="s">
        <v>1322</v>
      </c>
      <c r="D530" s="477"/>
      <c r="E530" s="43" t="s">
        <v>653</v>
      </c>
      <c r="F530" s="318"/>
      <c r="G530" s="477"/>
      <c r="K530" s="449"/>
      <c r="L530" s="449"/>
    </row>
    <row r="531" spans="1:12" ht="2.25" hidden="1" customHeight="1">
      <c r="A531" s="57" t="s">
        <v>2250</v>
      </c>
      <c r="B531" s="92" t="s">
        <v>1324</v>
      </c>
      <c r="C531" s="204" t="s">
        <v>5393</v>
      </c>
      <c r="D531" s="477"/>
      <c r="E531" s="43" t="s">
        <v>653</v>
      </c>
      <c r="F531" s="318"/>
      <c r="G531" s="477"/>
      <c r="J531" s="449"/>
      <c r="K531" s="449"/>
      <c r="L531" s="449"/>
    </row>
    <row r="532" spans="1:12" ht="46.9" customHeight="1">
      <c r="A532" s="35" t="s">
        <v>2252</v>
      </c>
      <c r="B532" s="92" t="s">
        <v>3030</v>
      </c>
      <c r="C532" s="16" t="s">
        <v>1328</v>
      </c>
      <c r="D532" s="473">
        <v>1</v>
      </c>
      <c r="E532" s="43" t="s">
        <v>653</v>
      </c>
      <c r="F532" s="19"/>
      <c r="G532" s="473"/>
    </row>
    <row r="533" spans="1:12" ht="18.75" hidden="1" customHeight="1">
      <c r="A533" s="57" t="s">
        <v>2256</v>
      </c>
      <c r="B533" s="1302" t="s">
        <v>1329</v>
      </c>
      <c r="C533" s="1303"/>
      <c r="D533" s="1303"/>
      <c r="E533" s="1303"/>
      <c r="F533" s="1303"/>
      <c r="G533" s="1304"/>
      <c r="H533" s="544">
        <f>SUM(D534:D540)</f>
        <v>0</v>
      </c>
      <c r="I533" s="544">
        <f>COUNT(D534:D540)*2</f>
        <v>0</v>
      </c>
      <c r="J533" s="449"/>
      <c r="K533" s="449"/>
      <c r="L533" s="449"/>
    </row>
    <row r="534" spans="1:12" ht="180" hidden="1" customHeight="1">
      <c r="A534" s="20" t="s">
        <v>1330</v>
      </c>
      <c r="B534" s="446" t="s">
        <v>1332</v>
      </c>
      <c r="C534" s="41" t="s">
        <v>1333</v>
      </c>
      <c r="D534" s="445"/>
      <c r="E534" s="19" t="s">
        <v>540</v>
      </c>
      <c r="F534" s="75" t="s">
        <v>1334</v>
      </c>
      <c r="G534" s="584"/>
      <c r="H534" s="268"/>
      <c r="I534" s="268"/>
      <c r="J534" s="449"/>
      <c r="K534" s="449"/>
      <c r="L534" s="449"/>
    </row>
    <row r="535" spans="1:12" ht="90" hidden="1" customHeight="1">
      <c r="A535" s="20" t="s">
        <v>1335</v>
      </c>
      <c r="B535" s="446" t="s">
        <v>1336</v>
      </c>
      <c r="C535" s="41" t="s">
        <v>1337</v>
      </c>
      <c r="D535" s="445"/>
      <c r="E535" s="19" t="s">
        <v>540</v>
      </c>
      <c r="F535" s="75" t="s">
        <v>1338</v>
      </c>
      <c r="G535" s="584"/>
      <c r="H535" s="268"/>
      <c r="I535" s="268"/>
      <c r="J535" s="449"/>
      <c r="K535" s="449"/>
      <c r="L535" s="449"/>
    </row>
    <row r="536" spans="1:12" ht="135" hidden="1" customHeight="1">
      <c r="A536" s="20" t="s">
        <v>1339</v>
      </c>
      <c r="B536" s="446" t="s">
        <v>1340</v>
      </c>
      <c r="C536" s="41" t="s">
        <v>1341</v>
      </c>
      <c r="D536" s="445"/>
      <c r="E536" s="19" t="s">
        <v>540</v>
      </c>
      <c r="F536" s="75" t="s">
        <v>1342</v>
      </c>
      <c r="G536" s="584"/>
      <c r="H536" s="268"/>
      <c r="I536" s="268"/>
      <c r="J536" s="449"/>
      <c r="K536" s="449"/>
      <c r="L536" s="449"/>
    </row>
    <row r="537" spans="1:12" ht="135" hidden="1" customHeight="1">
      <c r="A537" s="73" t="s">
        <v>1343</v>
      </c>
      <c r="B537" s="204" t="s">
        <v>1344</v>
      </c>
      <c r="C537" s="204" t="s">
        <v>1345</v>
      </c>
      <c r="D537" s="445"/>
      <c r="E537" s="438" t="s">
        <v>540</v>
      </c>
      <c r="F537" s="571" t="s">
        <v>1346</v>
      </c>
      <c r="G537" s="481"/>
      <c r="J537" s="449"/>
      <c r="K537" s="449"/>
      <c r="L537" s="449"/>
    </row>
    <row r="538" spans="1:12" ht="90" hidden="1" customHeight="1">
      <c r="A538" s="73" t="s">
        <v>1347</v>
      </c>
      <c r="B538" s="204" t="s">
        <v>1348</v>
      </c>
      <c r="C538" s="204" t="s">
        <v>1349</v>
      </c>
      <c r="D538" s="445"/>
      <c r="E538" s="438" t="s">
        <v>540</v>
      </c>
      <c r="F538" s="571" t="s">
        <v>1350</v>
      </c>
      <c r="G538" s="477"/>
      <c r="J538" s="449"/>
      <c r="K538" s="449"/>
      <c r="L538" s="449"/>
    </row>
    <row r="539" spans="1:12" ht="135" hidden="1" customHeight="1">
      <c r="A539" s="20" t="s">
        <v>1351</v>
      </c>
      <c r="B539" s="446" t="s">
        <v>1352</v>
      </c>
      <c r="C539" s="41" t="s">
        <v>1353</v>
      </c>
      <c r="D539" s="445"/>
      <c r="E539" s="19" t="s">
        <v>540</v>
      </c>
      <c r="F539" s="75" t="s">
        <v>1354</v>
      </c>
      <c r="G539" s="158"/>
      <c r="H539" s="268"/>
      <c r="I539" s="268"/>
      <c r="J539" s="449"/>
      <c r="K539" s="449"/>
      <c r="L539" s="449"/>
    </row>
    <row r="540" spans="1:12" ht="150" hidden="1" customHeight="1">
      <c r="A540" s="20" t="s">
        <v>1355</v>
      </c>
      <c r="B540" s="446" t="s">
        <v>1356</v>
      </c>
      <c r="C540" s="41" t="s">
        <v>1357</v>
      </c>
      <c r="D540" s="445"/>
      <c r="E540" s="19" t="s">
        <v>540</v>
      </c>
      <c r="F540" s="75" t="s">
        <v>1358</v>
      </c>
      <c r="G540" s="158"/>
      <c r="H540" s="268"/>
      <c r="I540" s="268"/>
      <c r="J540" s="449"/>
      <c r="K540" s="449"/>
      <c r="L540" s="449"/>
    </row>
    <row r="541" spans="1:12" ht="37.5" customHeight="1">
      <c r="A541" s="1011" t="s">
        <v>2259</v>
      </c>
      <c r="B541" s="1366" t="s">
        <v>2260</v>
      </c>
      <c r="C541" s="1458"/>
      <c r="D541" s="1458"/>
      <c r="E541" s="1458"/>
      <c r="F541" s="1458"/>
      <c r="G541" s="1459"/>
      <c r="H541" s="544">
        <f>SUM(D542:D543)</f>
        <v>1</v>
      </c>
      <c r="I541" s="544">
        <f>COUNT(D542:D543)*2</f>
        <v>2</v>
      </c>
    </row>
    <row r="542" spans="1:12" ht="31.15" customHeight="1">
      <c r="A542" s="35" t="s">
        <v>2261</v>
      </c>
      <c r="B542" s="92" t="s">
        <v>2262</v>
      </c>
      <c r="C542" s="16" t="s">
        <v>1361</v>
      </c>
      <c r="D542" s="435">
        <v>1</v>
      </c>
      <c r="E542" s="43" t="s">
        <v>271</v>
      </c>
      <c r="F542" s="21" t="s">
        <v>1362</v>
      </c>
      <c r="G542" s="473"/>
    </row>
    <row r="543" spans="1:12" ht="31.5" hidden="1" customHeight="1">
      <c r="A543" s="57" t="s">
        <v>2263</v>
      </c>
      <c r="B543" s="525" t="s">
        <v>1366</v>
      </c>
      <c r="C543" s="21"/>
      <c r="D543" s="435"/>
      <c r="E543" s="27"/>
      <c r="F543" s="16"/>
      <c r="G543" s="158"/>
      <c r="H543" s="268"/>
      <c r="I543" s="268"/>
      <c r="J543" s="449"/>
      <c r="K543" s="449"/>
      <c r="L543" s="449"/>
    </row>
    <row r="544" spans="1:12" ht="15.75" hidden="1" customHeight="1">
      <c r="A544" s="76" t="s">
        <v>10</v>
      </c>
      <c r="B544" s="1308" t="s">
        <v>1368</v>
      </c>
      <c r="C544" s="1309"/>
      <c r="D544" s="1309"/>
      <c r="E544" s="1309"/>
      <c r="F544" s="1309"/>
      <c r="G544" s="1320"/>
      <c r="H544" s="268">
        <f>SUM(D545:D550)</f>
        <v>0</v>
      </c>
      <c r="I544" s="268">
        <f>COUNT(D545:D550)*2</f>
        <v>0</v>
      </c>
      <c r="J544" s="449"/>
      <c r="K544" s="449"/>
      <c r="L544" s="449"/>
    </row>
    <row r="545" spans="1:9" s="449" customFormat="1" ht="45" hidden="1" customHeight="1">
      <c r="A545" s="76" t="s">
        <v>1369</v>
      </c>
      <c r="B545" s="446" t="s">
        <v>1370</v>
      </c>
      <c r="C545" s="41"/>
      <c r="D545" s="446"/>
      <c r="E545" s="41"/>
      <c r="F545" s="41"/>
      <c r="G545" s="41"/>
      <c r="H545" s="268"/>
      <c r="I545" s="268"/>
    </row>
    <row r="546" spans="1:9" s="449" customFormat="1" ht="45" hidden="1" customHeight="1">
      <c r="A546" s="76" t="s">
        <v>1371</v>
      </c>
      <c r="B546" s="446" t="s">
        <v>1372</v>
      </c>
      <c r="C546" s="41"/>
      <c r="D546" s="446"/>
      <c r="E546" s="41"/>
      <c r="F546" s="41"/>
      <c r="G546" s="41"/>
      <c r="H546" s="268"/>
      <c r="I546" s="268"/>
    </row>
    <row r="547" spans="1:9" s="449" customFormat="1" ht="45" hidden="1" customHeight="1">
      <c r="A547" s="76" t="s">
        <v>1373</v>
      </c>
      <c r="B547" s="446" t="s">
        <v>1374</v>
      </c>
      <c r="C547" s="41"/>
      <c r="D547" s="446"/>
      <c r="E547" s="41"/>
      <c r="F547" s="41"/>
      <c r="G547" s="41"/>
      <c r="H547" s="268"/>
      <c r="I547" s="268"/>
    </row>
    <row r="548" spans="1:9" s="449" customFormat="1" ht="60" hidden="1" customHeight="1">
      <c r="A548" s="76" t="s">
        <v>1375</v>
      </c>
      <c r="B548" s="446" t="s">
        <v>1376</v>
      </c>
      <c r="C548" s="41"/>
      <c r="D548" s="446"/>
      <c r="E548" s="41"/>
      <c r="F548" s="41"/>
      <c r="G548" s="41"/>
      <c r="H548" s="268"/>
      <c r="I548" s="268"/>
    </row>
    <row r="549" spans="1:9" s="449" customFormat="1" ht="30" hidden="1" customHeight="1">
      <c r="A549" s="76" t="s">
        <v>1377</v>
      </c>
      <c r="B549" s="446" t="s">
        <v>1378</v>
      </c>
      <c r="C549" s="41"/>
      <c r="D549" s="446"/>
      <c r="E549" s="41"/>
      <c r="F549" s="41"/>
      <c r="G549" s="41"/>
      <c r="H549" s="268"/>
      <c r="I549" s="268"/>
    </row>
    <row r="550" spans="1:9" s="449" customFormat="1" ht="30" hidden="1" customHeight="1">
      <c r="A550" s="76" t="s">
        <v>1379</v>
      </c>
      <c r="B550" s="446" t="s">
        <v>1380</v>
      </c>
      <c r="C550" s="41"/>
      <c r="D550" s="446"/>
      <c r="E550" s="41"/>
      <c r="F550" s="41"/>
      <c r="G550" s="41"/>
      <c r="H550" s="268"/>
      <c r="I550" s="268"/>
    </row>
    <row r="551" spans="1:9" s="449" customFormat="1" ht="18.75" hidden="1" customHeight="1">
      <c r="A551" s="575" t="s">
        <v>1381</v>
      </c>
      <c r="B551" s="1588" t="s">
        <v>8</v>
      </c>
      <c r="C551" s="1589"/>
      <c r="D551" s="1589"/>
      <c r="E551" s="1589"/>
      <c r="F551" s="1589"/>
      <c r="G551" s="1590"/>
      <c r="H551" s="544">
        <f>SUM(D552:D561)</f>
        <v>0</v>
      </c>
      <c r="I551" s="544">
        <f>COUNT(D552:D561)*2</f>
        <v>0</v>
      </c>
    </row>
    <row r="552" spans="1:9" s="449" customFormat="1" ht="60" hidden="1" customHeight="1">
      <c r="A552" s="76" t="s">
        <v>1382</v>
      </c>
      <c r="B552" s="446" t="s">
        <v>1383</v>
      </c>
      <c r="C552" s="41"/>
      <c r="D552" s="446"/>
      <c r="E552" s="41"/>
      <c r="F552" s="41"/>
      <c r="G552" s="41"/>
      <c r="H552" s="268"/>
      <c r="I552" s="268"/>
    </row>
    <row r="553" spans="1:9" s="449" customFormat="1" ht="45" hidden="1" customHeight="1">
      <c r="A553" s="76" t="s">
        <v>1384</v>
      </c>
      <c r="B553" s="446" t="s">
        <v>1385</v>
      </c>
      <c r="C553" s="41"/>
      <c r="D553" s="446"/>
      <c r="E553" s="41"/>
      <c r="F553" s="41"/>
      <c r="G553" s="41"/>
      <c r="H553" s="268"/>
      <c r="I553" s="268"/>
    </row>
    <row r="554" spans="1:9" s="449" customFormat="1" ht="45" hidden="1" customHeight="1">
      <c r="A554" s="76" t="s">
        <v>1386</v>
      </c>
      <c r="B554" s="446" t="s">
        <v>1387</v>
      </c>
      <c r="C554" s="41"/>
      <c r="D554" s="446"/>
      <c r="E554" s="41"/>
      <c r="F554" s="41"/>
      <c r="G554" s="41"/>
      <c r="H554" s="268"/>
      <c r="I554" s="268"/>
    </row>
    <row r="555" spans="1:9" s="449" customFormat="1" ht="45" hidden="1" customHeight="1">
      <c r="A555" s="76" t="s">
        <v>1388</v>
      </c>
      <c r="B555" s="446" t="s">
        <v>1389</v>
      </c>
      <c r="C555" s="41"/>
      <c r="D555" s="446"/>
      <c r="E555" s="41"/>
      <c r="F555" s="41"/>
      <c r="G555" s="41"/>
      <c r="H555" s="268"/>
      <c r="I555" s="268"/>
    </row>
    <row r="556" spans="1:9" s="449" customFormat="1" ht="45" hidden="1" customHeight="1">
      <c r="A556" s="76" t="s">
        <v>1390</v>
      </c>
      <c r="B556" s="446" t="s">
        <v>1391</v>
      </c>
      <c r="C556" s="41"/>
      <c r="D556" s="446"/>
      <c r="E556" s="41"/>
      <c r="F556" s="41"/>
      <c r="G556" s="41"/>
      <c r="H556" s="268"/>
      <c r="I556" s="268"/>
    </row>
    <row r="557" spans="1:9" s="449" customFormat="1" ht="90" hidden="1" customHeight="1">
      <c r="A557" s="76" t="s">
        <v>1392</v>
      </c>
      <c r="B557" s="204" t="s">
        <v>1393</v>
      </c>
      <c r="C557" s="204" t="s">
        <v>6848</v>
      </c>
      <c r="D557" s="485"/>
      <c r="E557" s="436" t="s">
        <v>540</v>
      </c>
      <c r="F557" s="204" t="s">
        <v>6849</v>
      </c>
      <c r="G557" s="233"/>
      <c r="H557" s="544"/>
      <c r="I557" s="544"/>
    </row>
    <row r="558" spans="1:9" s="449" customFormat="1" ht="60" hidden="1" customHeight="1">
      <c r="A558" s="20" t="s">
        <v>1396</v>
      </c>
      <c r="B558" s="446" t="s">
        <v>1397</v>
      </c>
      <c r="C558" s="41"/>
      <c r="D558" s="446"/>
      <c r="E558" s="41"/>
      <c r="F558" s="41"/>
      <c r="G558" s="41"/>
      <c r="H558" s="268"/>
      <c r="I558" s="268"/>
    </row>
    <row r="559" spans="1:9" s="449" customFormat="1" ht="30" hidden="1" customHeight="1">
      <c r="A559" s="20" t="s">
        <v>1398</v>
      </c>
      <c r="B559" s="446" t="s">
        <v>1399</v>
      </c>
      <c r="C559" s="41"/>
      <c r="D559" s="446"/>
      <c r="E559" s="41"/>
      <c r="F559" s="41"/>
      <c r="G559" s="41"/>
      <c r="H559" s="268"/>
      <c r="I559" s="268"/>
    </row>
    <row r="560" spans="1:9" s="449" customFormat="1" ht="30" hidden="1" customHeight="1">
      <c r="A560" s="20" t="s">
        <v>1400</v>
      </c>
      <c r="B560" s="446" t="s">
        <v>1401</v>
      </c>
      <c r="C560" s="41"/>
      <c r="D560" s="446"/>
      <c r="E560" s="41"/>
      <c r="F560" s="41"/>
      <c r="G560" s="41"/>
      <c r="H560" s="268"/>
      <c r="I560" s="268"/>
    </row>
    <row r="561" spans="1:12" ht="45" hidden="1" customHeight="1">
      <c r="A561" s="20" t="s">
        <v>1402</v>
      </c>
      <c r="B561" s="446" t="s">
        <v>1403</v>
      </c>
      <c r="C561" s="41"/>
      <c r="D561" s="446"/>
      <c r="E561" s="41"/>
      <c r="F561" s="41"/>
      <c r="G561" s="41"/>
      <c r="H561" s="268"/>
      <c r="I561" s="268"/>
      <c r="J561" s="449"/>
      <c r="K561" s="449"/>
      <c r="L561" s="449"/>
    </row>
    <row r="562" spans="1:12" ht="21" customHeight="1">
      <c r="A562" s="153"/>
      <c r="B562" s="1546" t="s">
        <v>5394</v>
      </c>
      <c r="C562" s="1532"/>
      <c r="D562" s="1532"/>
      <c r="E562" s="1532"/>
      <c r="F562" s="1532"/>
      <c r="G562" s="1541"/>
      <c r="H562" s="544">
        <f>H563+H567+H574</f>
        <v>6</v>
      </c>
      <c r="I562" s="544">
        <f>I563+I567+I574</f>
        <v>12</v>
      </c>
    </row>
    <row r="563" spans="1:12" ht="37.5" customHeight="1">
      <c r="A563" s="1011" t="s">
        <v>2269</v>
      </c>
      <c r="B563" s="1366" t="s">
        <v>6</v>
      </c>
      <c r="C563" s="1458"/>
      <c r="D563" s="1458"/>
      <c r="E563" s="1458"/>
      <c r="F563" s="1458"/>
      <c r="G563" s="1459"/>
      <c r="H563" s="544">
        <f>SUM(D564:D566)</f>
        <v>2</v>
      </c>
      <c r="I563" s="544">
        <f>COUNT(D564:D566)*2</f>
        <v>4</v>
      </c>
    </row>
    <row r="564" spans="1:12" ht="28.9" customHeight="1">
      <c r="A564" s="35" t="s">
        <v>2270</v>
      </c>
      <c r="B564" s="23" t="s">
        <v>1406</v>
      </c>
      <c r="C564" s="23" t="s">
        <v>5395</v>
      </c>
      <c r="D564" s="473">
        <v>1</v>
      </c>
      <c r="E564" s="43" t="s">
        <v>648</v>
      </c>
      <c r="F564" s="19"/>
      <c r="G564" s="473"/>
    </row>
    <row r="565" spans="1:12" ht="28.9" customHeight="1">
      <c r="A565" s="35"/>
      <c r="B565" s="23"/>
      <c r="C565" s="23" t="s">
        <v>5396</v>
      </c>
      <c r="D565" s="473">
        <v>1</v>
      </c>
      <c r="E565" s="43" t="s">
        <v>648</v>
      </c>
      <c r="F565" s="19"/>
      <c r="G565" s="473"/>
    </row>
    <row r="566" spans="1:12" ht="30" hidden="1" customHeight="1">
      <c r="A566" s="20" t="s">
        <v>2274</v>
      </c>
      <c r="B566" s="492" t="s">
        <v>1418</v>
      </c>
      <c r="C566" s="41"/>
      <c r="D566" s="481"/>
      <c r="E566" s="15"/>
      <c r="F566" s="584"/>
      <c r="G566" s="584"/>
      <c r="H566" s="268"/>
      <c r="I566" s="268"/>
      <c r="J566" s="449"/>
      <c r="K566" s="449"/>
      <c r="L566" s="449"/>
    </row>
    <row r="567" spans="1:12" ht="37.5" customHeight="1">
      <c r="A567" s="1011" t="s">
        <v>2276</v>
      </c>
      <c r="B567" s="1366" t="s">
        <v>4</v>
      </c>
      <c r="C567" s="1458"/>
      <c r="D567" s="1458"/>
      <c r="E567" s="1458"/>
      <c r="F567" s="1458"/>
      <c r="G567" s="1459"/>
      <c r="H567" s="544">
        <f>SUM(D568:D570)</f>
        <v>2</v>
      </c>
      <c r="I567" s="544">
        <f>COUNT(D568:D570)*2</f>
        <v>4</v>
      </c>
    </row>
    <row r="568" spans="1:12" ht="28.9" customHeight="1">
      <c r="A568" s="35" t="s">
        <v>2277</v>
      </c>
      <c r="B568" s="23" t="s">
        <v>1420</v>
      </c>
      <c r="C568" s="23" t="s">
        <v>5397</v>
      </c>
      <c r="D568" s="473">
        <v>1</v>
      </c>
      <c r="E568" s="43" t="s">
        <v>648</v>
      </c>
      <c r="F568" s="19"/>
      <c r="G568" s="473"/>
    </row>
    <row r="569" spans="1:12" ht="28.9" customHeight="1">
      <c r="A569" s="35"/>
      <c r="B569" s="23" t="s">
        <v>2407</v>
      </c>
      <c r="C569" s="23" t="s">
        <v>5398</v>
      </c>
      <c r="D569" s="473">
        <v>1</v>
      </c>
      <c r="E569" s="43" t="s">
        <v>648</v>
      </c>
      <c r="F569" s="19"/>
      <c r="G569" s="473"/>
    </row>
    <row r="570" spans="1:12" ht="30" hidden="1" customHeight="1">
      <c r="A570" s="20" t="s">
        <v>1428</v>
      </c>
      <c r="B570" s="535" t="s">
        <v>1429</v>
      </c>
      <c r="C570" s="41"/>
      <c r="D570" s="481"/>
      <c r="E570" s="15"/>
      <c r="F570" s="584"/>
      <c r="G570" s="584"/>
      <c r="H570" s="268"/>
      <c r="I570" s="268"/>
      <c r="J570" s="449"/>
      <c r="K570" s="449"/>
      <c r="L570" s="449"/>
    </row>
    <row r="571" spans="1:12" ht="15" hidden="1" customHeight="1">
      <c r="A571" s="57" t="s">
        <v>2283</v>
      </c>
      <c r="B571" s="1771" t="s">
        <v>2</v>
      </c>
      <c r="C571" s="1772"/>
      <c r="D571" s="1772"/>
      <c r="E571" s="1772"/>
      <c r="F571" s="1772"/>
      <c r="G571" s="1773"/>
      <c r="H571" s="268">
        <f>SUM(D572:D573)</f>
        <v>0</v>
      </c>
      <c r="I571" s="268">
        <f>COUNT(D572:D573)*2</f>
        <v>0</v>
      </c>
      <c r="J571" s="449"/>
      <c r="K571" s="449"/>
      <c r="L571" s="449"/>
    </row>
    <row r="572" spans="1:12" ht="30" hidden="1" customHeight="1">
      <c r="A572" s="57" t="s">
        <v>2284</v>
      </c>
      <c r="B572" s="474" t="s">
        <v>1431</v>
      </c>
      <c r="C572" s="23" t="s">
        <v>2407</v>
      </c>
      <c r="D572" s="481"/>
      <c r="E572" s="15"/>
      <c r="F572" s="584"/>
      <c r="G572" s="584"/>
      <c r="H572" s="268"/>
      <c r="I572" s="268"/>
      <c r="J572" s="449"/>
      <c r="K572" s="449"/>
      <c r="L572" s="449"/>
    </row>
    <row r="573" spans="1:12" ht="30" hidden="1" customHeight="1">
      <c r="A573" s="20" t="s">
        <v>1435</v>
      </c>
      <c r="B573" s="535" t="s">
        <v>1436</v>
      </c>
      <c r="C573" s="41"/>
      <c r="D573" s="481"/>
      <c r="E573" s="15"/>
      <c r="F573" s="584"/>
      <c r="G573" s="584"/>
      <c r="H573" s="268"/>
      <c r="I573" s="268"/>
      <c r="J573" s="449"/>
      <c r="K573" s="449"/>
      <c r="L573" s="449"/>
    </row>
    <row r="574" spans="1:12" ht="37.5" customHeight="1">
      <c r="A574" s="1011" t="s">
        <v>2300</v>
      </c>
      <c r="B574" s="1366" t="s">
        <v>0</v>
      </c>
      <c r="C574" s="1458"/>
      <c r="D574" s="1458"/>
      <c r="E574" s="1458"/>
      <c r="F574" s="1458"/>
      <c r="G574" s="1459"/>
      <c r="H574" s="544">
        <f>SUM(D575:D577)</f>
        <v>2</v>
      </c>
      <c r="I574" s="544">
        <f>COUNT(D575:D577)*2</f>
        <v>4</v>
      </c>
    </row>
    <row r="575" spans="1:12" ht="30">
      <c r="A575" s="35" t="s">
        <v>2302</v>
      </c>
      <c r="B575" s="23" t="s">
        <v>1438</v>
      </c>
      <c r="C575" s="23" t="s">
        <v>5399</v>
      </c>
      <c r="D575" s="473">
        <v>1</v>
      </c>
      <c r="E575" s="43" t="s">
        <v>648</v>
      </c>
      <c r="F575" s="19"/>
      <c r="G575" s="473"/>
    </row>
    <row r="576" spans="1:12" ht="30">
      <c r="A576" s="35"/>
      <c r="B576" s="23"/>
      <c r="C576" s="23" t="s">
        <v>5400</v>
      </c>
      <c r="D576" s="473">
        <v>1</v>
      </c>
      <c r="E576" s="43" t="s">
        <v>648</v>
      </c>
      <c r="F576" s="19"/>
      <c r="G576" s="473"/>
    </row>
    <row r="577" spans="1:12" ht="38.25" hidden="1" customHeight="1">
      <c r="A577" s="20" t="s">
        <v>1443</v>
      </c>
      <c r="B577" s="490" t="s">
        <v>4849</v>
      </c>
      <c r="C577" s="41"/>
      <c r="D577" s="481"/>
      <c r="E577" s="15"/>
      <c r="F577" s="584"/>
      <c r="G577" s="584"/>
      <c r="H577" s="268"/>
      <c r="I577" s="268"/>
      <c r="J577" s="449"/>
      <c r="K577" s="449"/>
      <c r="L577" s="449"/>
    </row>
    <row r="578" spans="1:12">
      <c r="A578" s="268"/>
      <c r="B578" s="557"/>
      <c r="C578" s="557"/>
      <c r="D578" s="522"/>
      <c r="E578" s="268"/>
      <c r="F578" s="572"/>
      <c r="G578" s="268"/>
    </row>
    <row r="579" spans="1:12">
      <c r="A579" s="688"/>
      <c r="B579" s="954"/>
      <c r="C579" s="954"/>
      <c r="D579" s="951"/>
      <c r="E579" s="688"/>
      <c r="F579" s="572"/>
      <c r="G579" s="268"/>
    </row>
    <row r="580" spans="1:12">
      <c r="A580" s="544"/>
      <c r="B580" s="1013" t="s">
        <v>1446</v>
      </c>
      <c r="C580" s="1013" t="s">
        <v>2308</v>
      </c>
      <c r="D580" s="1014" t="s">
        <v>2765</v>
      </c>
      <c r="E580" s="544">
        <f>H2</f>
        <v>18</v>
      </c>
      <c r="F580" s="573"/>
      <c r="G580" s="268"/>
    </row>
    <row r="581" spans="1:12">
      <c r="A581" s="544" t="s">
        <v>176</v>
      </c>
      <c r="B581" s="1013">
        <f>IF(E580=0,0,H42)</f>
        <v>3</v>
      </c>
      <c r="C581" s="1013">
        <f>IF(E580=0,0,I42)</f>
        <v>6</v>
      </c>
      <c r="D581" s="1015">
        <f>IF(D589=0,0,B581/C581)</f>
        <v>0.5</v>
      </c>
      <c r="E581" s="544"/>
      <c r="F581" s="573"/>
      <c r="G581" s="268"/>
    </row>
    <row r="582" spans="1:12">
      <c r="A582" s="544" t="s">
        <v>178</v>
      </c>
      <c r="B582" s="1013">
        <f>IF(E580=0,0,H100)</f>
        <v>5</v>
      </c>
      <c r="C582" s="1013">
        <f>IF(E580=0,0,I100)</f>
        <v>10</v>
      </c>
      <c r="D582" s="1015">
        <f>IF(D589=0,0,B582/C582)</f>
        <v>0.5</v>
      </c>
      <c r="E582" s="544"/>
      <c r="F582" s="573"/>
      <c r="G582" s="268"/>
    </row>
    <row r="583" spans="1:12">
      <c r="A583" s="544" t="s">
        <v>180</v>
      </c>
      <c r="B583" s="1013">
        <f>IF(E580=0,0,H147)</f>
        <v>19</v>
      </c>
      <c r="C583" s="1013">
        <f>IF(E580=0,0,I147)</f>
        <v>38</v>
      </c>
      <c r="D583" s="1015">
        <f>IF(D589=0,0,B583/C583)</f>
        <v>0.5</v>
      </c>
      <c r="E583" s="544"/>
      <c r="F583" s="573"/>
      <c r="G583" s="268"/>
    </row>
    <row r="584" spans="1:12">
      <c r="A584" s="544" t="s">
        <v>182</v>
      </c>
      <c r="B584" s="1010">
        <f>IF(E580=0,0,H213)</f>
        <v>8</v>
      </c>
      <c r="C584" s="1010">
        <f>IF(E580=0,0,I213)</f>
        <v>16</v>
      </c>
      <c r="D584" s="1015">
        <f>IF(D589=0,0,B584/C584)</f>
        <v>0.5</v>
      </c>
      <c r="E584" s="544"/>
      <c r="F584" s="573"/>
      <c r="G584" s="268"/>
    </row>
    <row r="585" spans="1:12">
      <c r="A585" s="544" t="s">
        <v>184</v>
      </c>
      <c r="B585" s="1010">
        <f>IF(E580=0,0,H278)</f>
        <v>9</v>
      </c>
      <c r="C585" s="1010">
        <f>IF(E580=0,0,I278)</f>
        <v>18</v>
      </c>
      <c r="D585" s="1015">
        <f>IF(D589=0,0,B585/C585)</f>
        <v>0.5</v>
      </c>
      <c r="E585" s="544"/>
      <c r="F585" s="573"/>
      <c r="G585" s="268"/>
    </row>
    <row r="586" spans="1:12">
      <c r="A586" s="544" t="s">
        <v>186</v>
      </c>
      <c r="B586" s="1010">
        <f>IF(E580=0,0,H435)</f>
        <v>18</v>
      </c>
      <c r="C586" s="1010">
        <f>IF(E580=0,0,I435)</f>
        <v>36</v>
      </c>
      <c r="D586" s="1015">
        <f>IF(D589=0,0,B586/C586)</f>
        <v>0.5</v>
      </c>
      <c r="E586" s="544"/>
      <c r="F586" s="573"/>
      <c r="G586" s="268"/>
    </row>
    <row r="587" spans="1:12">
      <c r="A587" s="544" t="s">
        <v>187</v>
      </c>
      <c r="B587" s="1010">
        <f>IF(E580=0,0,H493)</f>
        <v>7</v>
      </c>
      <c r="C587" s="1010">
        <f>IF(E580=0,0,I493)</f>
        <v>14</v>
      </c>
      <c r="D587" s="1015">
        <f>IF(D589=0,0,B587/C587)</f>
        <v>0.5</v>
      </c>
      <c r="E587" s="544"/>
      <c r="F587" s="573"/>
      <c r="G587" s="268"/>
    </row>
    <row r="588" spans="1:12">
      <c r="A588" s="544" t="s">
        <v>189</v>
      </c>
      <c r="B588" s="1010">
        <f>IF(E580=0,0,H562)</f>
        <v>6</v>
      </c>
      <c r="C588" s="1010">
        <f>IF(E580=0,0,I562)</f>
        <v>12</v>
      </c>
      <c r="D588" s="1015">
        <f>IF(D589=0,0,B588/C588)</f>
        <v>0.5</v>
      </c>
      <c r="E588" s="544"/>
      <c r="F588" s="573"/>
      <c r="G588" s="268"/>
    </row>
    <row r="589" spans="1:12">
      <c r="A589" s="544" t="s">
        <v>1449</v>
      </c>
      <c r="B589" s="1013">
        <f>IF(E580=0,0,SUM(B581:B588))</f>
        <v>75</v>
      </c>
      <c r="C589" s="1013">
        <f>IF(E580=0,0,SUM(C581:C588))</f>
        <v>150</v>
      </c>
      <c r="D589" s="1015">
        <f>IF(E580=0,0,B589/C589)</f>
        <v>0.5</v>
      </c>
      <c r="E589" s="544"/>
      <c r="F589" s="573"/>
      <c r="G589" s="268"/>
    </row>
    <row r="590" spans="1:12">
      <c r="A590" s="544"/>
      <c r="B590" s="1013"/>
      <c r="C590" s="1013"/>
      <c r="D590" s="1014"/>
      <c r="E590" s="544"/>
      <c r="F590" s="573"/>
      <c r="G590" s="268"/>
    </row>
    <row r="591" spans="1:12">
      <c r="A591" s="544"/>
      <c r="B591" s="1013"/>
      <c r="C591" s="1013"/>
      <c r="D591" s="1014"/>
      <c r="E591" s="544"/>
      <c r="F591" s="573"/>
      <c r="G591" s="268"/>
    </row>
    <row r="592" spans="1:12">
      <c r="A592" s="544">
        <v>0</v>
      </c>
      <c r="B592" s="1013"/>
      <c r="C592" s="1013"/>
      <c r="D592" s="1014"/>
      <c r="E592" s="544"/>
      <c r="F592" s="573"/>
      <c r="G592" s="268"/>
    </row>
    <row r="593" spans="1:7">
      <c r="A593" s="544">
        <v>1</v>
      </c>
      <c r="B593" s="1013"/>
      <c r="C593" s="1013"/>
      <c r="D593" s="1014"/>
      <c r="E593" s="544"/>
      <c r="F593" s="573"/>
      <c r="G593" s="268"/>
    </row>
    <row r="594" spans="1:7">
      <c r="A594" s="544">
        <v>2</v>
      </c>
      <c r="B594" s="1013"/>
      <c r="C594" s="1013"/>
      <c r="D594" s="1014"/>
      <c r="E594" s="544"/>
      <c r="F594" s="573"/>
      <c r="G594" s="268"/>
    </row>
    <row r="595" spans="1:7">
      <c r="A595" s="373"/>
      <c r="B595" s="558"/>
      <c r="C595" s="558"/>
      <c r="D595" s="523"/>
      <c r="E595" s="373"/>
      <c r="F595" s="573"/>
      <c r="G595" s="268"/>
    </row>
    <row r="596" spans="1:7">
      <c r="A596" s="268"/>
      <c r="B596" s="557"/>
      <c r="C596" s="557"/>
      <c r="D596" s="522"/>
      <c r="E596" s="268"/>
      <c r="F596" s="572"/>
      <c r="G596" s="268"/>
    </row>
    <row r="597" spans="1:7">
      <c r="A597" s="268"/>
      <c r="B597" s="557"/>
      <c r="C597" s="557"/>
      <c r="D597" s="522"/>
      <c r="E597" s="268"/>
      <c r="F597" s="572"/>
      <c r="G597" s="268"/>
    </row>
    <row r="598" spans="1:7">
      <c r="A598" s="269"/>
      <c r="B598" s="557"/>
      <c r="C598" s="557"/>
      <c r="D598" s="522"/>
      <c r="E598" s="268"/>
      <c r="F598" s="572"/>
      <c r="G598" s="268"/>
    </row>
    <row r="599" spans="1:7">
      <c r="A599" s="269"/>
      <c r="B599" s="557"/>
      <c r="C599" s="557"/>
      <c r="D599" s="522"/>
      <c r="E599" s="268"/>
      <c r="F599" s="572"/>
      <c r="G599" s="268"/>
    </row>
    <row r="600" spans="1:7">
      <c r="A600" s="269"/>
      <c r="B600" s="557"/>
      <c r="C600" s="557"/>
      <c r="D600" s="522"/>
      <c r="E600" s="268"/>
      <c r="F600" s="572"/>
      <c r="G600" s="268"/>
    </row>
    <row r="601" spans="1:7">
      <c r="A601" s="269"/>
      <c r="B601" s="557"/>
      <c r="C601" s="557"/>
      <c r="D601" s="522"/>
      <c r="E601" s="268"/>
      <c r="F601" s="572"/>
      <c r="G601" s="268"/>
    </row>
    <row r="602" spans="1:7">
      <c r="A602" s="269"/>
      <c r="B602" s="557"/>
      <c r="C602" s="557"/>
      <c r="D602" s="522"/>
      <c r="E602" s="268"/>
      <c r="F602" s="572"/>
      <c r="G602" s="268"/>
    </row>
    <row r="603" spans="1:7">
      <c r="A603" s="269"/>
      <c r="B603" s="557"/>
      <c r="C603" s="557"/>
      <c r="D603" s="522"/>
      <c r="E603" s="268"/>
      <c r="F603" s="572"/>
      <c r="G603" s="268"/>
    </row>
    <row r="604" spans="1:7">
      <c r="A604" s="269"/>
      <c r="B604" s="557"/>
      <c r="C604" s="557"/>
      <c r="D604" s="522"/>
      <c r="E604" s="268"/>
      <c r="F604" s="572"/>
      <c r="G604" s="268"/>
    </row>
    <row r="605" spans="1:7">
      <c r="A605" s="269"/>
      <c r="B605" s="557"/>
      <c r="C605" s="557"/>
      <c r="D605" s="522"/>
      <c r="E605" s="268"/>
      <c r="F605" s="572"/>
      <c r="G605" s="268"/>
    </row>
    <row r="606" spans="1:7">
      <c r="A606" s="269"/>
      <c r="B606" s="557"/>
      <c r="C606" s="557"/>
      <c r="D606" s="522"/>
      <c r="E606" s="268"/>
      <c r="F606" s="572"/>
      <c r="G606" s="268"/>
    </row>
    <row r="607" spans="1:7">
      <c r="A607" s="269"/>
      <c r="B607" s="557"/>
      <c r="C607" s="557"/>
      <c r="D607" s="522"/>
      <c r="E607" s="268"/>
      <c r="F607" s="572"/>
      <c r="G607" s="268"/>
    </row>
    <row r="608" spans="1:7">
      <c r="A608" s="269"/>
      <c r="B608" s="557"/>
      <c r="C608" s="557"/>
      <c r="D608" s="522"/>
      <c r="E608" s="268"/>
      <c r="F608" s="572"/>
      <c r="G608" s="268"/>
    </row>
    <row r="609" spans="1:7">
      <c r="A609" s="269"/>
      <c r="B609" s="557"/>
      <c r="C609" s="557"/>
      <c r="D609" s="522"/>
      <c r="E609" s="268"/>
      <c r="F609" s="572"/>
      <c r="G609" s="268"/>
    </row>
    <row r="610" spans="1:7">
      <c r="A610" s="269"/>
      <c r="B610" s="557"/>
      <c r="C610" s="557"/>
      <c r="D610" s="522"/>
      <c r="E610" s="268"/>
      <c r="F610" s="572"/>
      <c r="G610" s="268"/>
    </row>
    <row r="611" spans="1:7">
      <c r="A611" s="269"/>
      <c r="B611" s="557"/>
      <c r="C611" s="557"/>
      <c r="D611" s="522"/>
      <c r="E611" s="268"/>
      <c r="F611" s="572"/>
      <c r="G611" s="268"/>
    </row>
    <row r="612" spans="1:7">
      <c r="A612" s="269"/>
      <c r="B612" s="557"/>
      <c r="C612" s="557"/>
      <c r="D612" s="522"/>
      <c r="E612" s="268"/>
      <c r="F612" s="572"/>
      <c r="G612" s="268"/>
    </row>
    <row r="613" spans="1:7">
      <c r="A613" s="269"/>
      <c r="B613" s="557"/>
      <c r="C613" s="557"/>
      <c r="D613" s="522"/>
      <c r="E613" s="268"/>
      <c r="F613" s="572"/>
      <c r="G613" s="268"/>
    </row>
    <row r="614" spans="1:7">
      <c r="A614" s="269"/>
      <c r="B614" s="557"/>
      <c r="C614" s="557"/>
      <c r="D614" s="522"/>
      <c r="E614" s="268"/>
      <c r="F614" s="572"/>
      <c r="G614" s="268"/>
    </row>
    <row r="615" spans="1:7">
      <c r="A615" s="269"/>
      <c r="B615" s="557"/>
      <c r="C615" s="557"/>
      <c r="D615" s="522"/>
      <c r="E615" s="268"/>
      <c r="F615" s="572"/>
      <c r="G615" s="268"/>
    </row>
    <row r="616" spans="1:7">
      <c r="B616" s="558"/>
      <c r="C616" s="558"/>
      <c r="D616" s="523"/>
      <c r="E616" s="373"/>
      <c r="F616" s="573"/>
    </row>
    <row r="617" spans="1:7">
      <c r="A617" s="269"/>
      <c r="B617" s="557"/>
      <c r="C617" s="557"/>
      <c r="D617" s="522"/>
      <c r="E617" s="268"/>
      <c r="F617" s="572"/>
    </row>
    <row r="618" spans="1:7">
      <c r="A618" s="269"/>
      <c r="B618" s="557"/>
      <c r="C618" s="557"/>
      <c r="D618" s="522"/>
      <c r="E618" s="268"/>
      <c r="F618" s="572"/>
    </row>
    <row r="619" spans="1:7">
      <c r="A619" s="269"/>
      <c r="B619" s="557"/>
      <c r="C619" s="557"/>
      <c r="D619" s="522"/>
      <c r="E619" s="268"/>
      <c r="F619" s="572"/>
    </row>
  </sheetData>
  <sheetProtection algorithmName="SHA-512" hashValue="Z1u4+tFVPGazSH8YDB/SM/gHFKS8Jt6bVtnQfbJZsC6XXRy+lb/bK9aBo8z88kjrGSPPjwA4cPoFLvSTAOU+YQ==" saltValue="/d4b/2+/4cdxjQI0y8jNhw==" spinCount="100000" sheet="1" objects="1" scenarios="1"/>
  <protectedRanges>
    <protectedRange sqref="G537:G538" name="Range7"/>
    <protectedRange sqref="G484:G485" name="Range5"/>
    <protectedRange sqref="G208:G211" name="Range3"/>
    <protectedRange sqref="D484 D486:D488" name="Range1_4"/>
    <protectedRange sqref="D208:D211" name="Range2"/>
    <protectedRange sqref="D485" name="Range4"/>
    <protectedRange sqref="D537:D538" name="Range6"/>
  </protectedRanges>
  <autoFilter ref="A41:G577">
    <filterColumn colId="0">
      <colorFilter dxfId="3"/>
    </filterColumn>
  </autoFilter>
  <mergeCells count="124">
    <mergeCell ref="B571:G571"/>
    <mergeCell ref="B574:G574"/>
    <mergeCell ref="B541:G541"/>
    <mergeCell ref="B544:G544"/>
    <mergeCell ref="B551:G551"/>
    <mergeCell ref="B562:G562"/>
    <mergeCell ref="B563:G563"/>
    <mergeCell ref="B567:G567"/>
    <mergeCell ref="B497:G497"/>
    <mergeCell ref="B501:G501"/>
    <mergeCell ref="B506:G506"/>
    <mergeCell ref="B523:G523"/>
    <mergeCell ref="B527:G527"/>
    <mergeCell ref="B533:G533"/>
    <mergeCell ref="B453:G453"/>
    <mergeCell ref="B458:G458"/>
    <mergeCell ref="B466:G466"/>
    <mergeCell ref="B477:G477"/>
    <mergeCell ref="B493:G493"/>
    <mergeCell ref="B494:G494"/>
    <mergeCell ref="B418:G418"/>
    <mergeCell ref="B423:G423"/>
    <mergeCell ref="B424:G424"/>
    <mergeCell ref="B435:G435"/>
    <mergeCell ref="B436:G436"/>
    <mergeCell ref="B444:G444"/>
    <mergeCell ref="B373:G373"/>
    <mergeCell ref="B374:G374"/>
    <mergeCell ref="B381:G381"/>
    <mergeCell ref="B393:G393"/>
    <mergeCell ref="B400:G400"/>
    <mergeCell ref="B411:G411"/>
    <mergeCell ref="B326:G326"/>
    <mergeCell ref="B333:G333"/>
    <mergeCell ref="B337:G337"/>
    <mergeCell ref="B348:G348"/>
    <mergeCell ref="B352:G352"/>
    <mergeCell ref="B357:G357"/>
    <mergeCell ref="B298:G298"/>
    <mergeCell ref="B301:G301"/>
    <mergeCell ref="B304:G304"/>
    <mergeCell ref="B310:G310"/>
    <mergeCell ref="B318:G318"/>
    <mergeCell ref="B322:G322"/>
    <mergeCell ref="B275:G275"/>
    <mergeCell ref="B278:G278"/>
    <mergeCell ref="B279:G279"/>
    <mergeCell ref="B284:G284"/>
    <mergeCell ref="B287:G287"/>
    <mergeCell ref="B292:G292"/>
    <mergeCell ref="B252:G252"/>
    <mergeCell ref="B256:G256"/>
    <mergeCell ref="B260:G260"/>
    <mergeCell ref="B263:G263"/>
    <mergeCell ref="B266:G266"/>
    <mergeCell ref="B270:G270"/>
    <mergeCell ref="B213:G213"/>
    <mergeCell ref="B214:G214"/>
    <mergeCell ref="B219:G219"/>
    <mergeCell ref="B229:G229"/>
    <mergeCell ref="B236:G236"/>
    <mergeCell ref="B248:G248"/>
    <mergeCell ref="B164:G164"/>
    <mergeCell ref="B171:G171"/>
    <mergeCell ref="B176:G176"/>
    <mergeCell ref="B183:G183"/>
    <mergeCell ref="B188:G188"/>
    <mergeCell ref="B199:G199"/>
    <mergeCell ref="B117:G117"/>
    <mergeCell ref="B122:G122"/>
    <mergeCell ref="B128:G128"/>
    <mergeCell ref="B135:G135"/>
    <mergeCell ref="B147:G147"/>
    <mergeCell ref="B148:G148"/>
    <mergeCell ref="B72:G72"/>
    <mergeCell ref="B85:G85"/>
    <mergeCell ref="B97:G97"/>
    <mergeCell ref="B100:G100"/>
    <mergeCell ref="B101:G101"/>
    <mergeCell ref="B111:G111"/>
    <mergeCell ref="B37:I37"/>
    <mergeCell ref="A38:I40"/>
    <mergeCell ref="B42:G42"/>
    <mergeCell ref="B43:G43"/>
    <mergeCell ref="B62:G62"/>
    <mergeCell ref="B68:G68"/>
    <mergeCell ref="B31:I31"/>
    <mergeCell ref="B32:I32"/>
    <mergeCell ref="B33:I33"/>
    <mergeCell ref="B34:I34"/>
    <mergeCell ref="B35:I35"/>
    <mergeCell ref="B36:I36"/>
    <mergeCell ref="B25:I25"/>
    <mergeCell ref="B26:I26"/>
    <mergeCell ref="B27:I27"/>
    <mergeCell ref="B28:I28"/>
    <mergeCell ref="B29:I29"/>
    <mergeCell ref="B30:I30"/>
    <mergeCell ref="B19:I19"/>
    <mergeCell ref="B20:I20"/>
    <mergeCell ref="B21:I21"/>
    <mergeCell ref="B22:I22"/>
    <mergeCell ref="B23:I23"/>
    <mergeCell ref="B24:I24"/>
    <mergeCell ref="A7:I7"/>
    <mergeCell ref="A8:C8"/>
    <mergeCell ref="D8:I8"/>
    <mergeCell ref="D9:I16"/>
    <mergeCell ref="A17:I17"/>
    <mergeCell ref="B18:I18"/>
    <mergeCell ref="A5:B5"/>
    <mergeCell ref="C5:E5"/>
    <mergeCell ref="G5:I5"/>
    <mergeCell ref="A6:B6"/>
    <mergeCell ref="C6:E6"/>
    <mergeCell ref="G6:I6"/>
    <mergeCell ref="A1:F1"/>
    <mergeCell ref="G1:I1"/>
    <mergeCell ref="A2:G2"/>
    <mergeCell ref="H2:I2"/>
    <mergeCell ref="A3:I3"/>
    <mergeCell ref="A4:B4"/>
    <mergeCell ref="C4:E4"/>
    <mergeCell ref="G4:I4"/>
  </mergeCells>
  <conditionalFormatting sqref="C232:C233">
    <cfRule type="duplicateValues" dxfId="2" priority="1"/>
  </conditionalFormatting>
  <dataValidations count="1">
    <dataValidation type="list" allowBlank="1" showInputMessage="1" showErrorMessage="1" sqref="D837:D1048576 D2:D496 D572:D577 D498:D570">
      <formula1>$A$592:$A$594</formula1>
    </dataValidation>
  </dataValidations>
  <pageMargins left="0.44" right="0.21" top="0.52" bottom="0.32" header="0.3" footer="0.3"/>
  <pageSetup scale="53" orientation="portrait" r:id="rId1"/>
  <headerFooter>
    <oddHeader>&amp;LChecklist - 17&amp;CMortuary&amp;RVersion-NHSRC/3.0</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L764"/>
  <sheetViews>
    <sheetView showGridLines="0" zoomScale="80" zoomScaleNormal="80" zoomScalePageLayoutView="60" workbookViewId="0">
      <selection sqref="A1:XFD1048576"/>
    </sheetView>
  </sheetViews>
  <sheetFormatPr defaultColWidth="9.140625" defaultRowHeight="15"/>
  <cols>
    <col min="1" max="1" width="19.85546875" style="22" customWidth="1"/>
    <col min="2" max="2" width="46.42578125" style="4" customWidth="1"/>
    <col min="3" max="3" width="41.85546875" style="4" customWidth="1"/>
    <col min="4" max="4" width="13.7109375" style="464" customWidth="1"/>
    <col min="5" max="5" width="12" style="4" customWidth="1"/>
    <col min="6" max="6" width="34.5703125" style="4" customWidth="1"/>
    <col min="7" max="7" width="21.7109375" style="4" customWidth="1"/>
    <col min="8" max="8" width="6.42578125" style="1153" customWidth="1"/>
    <col min="9" max="9" width="7.140625" style="1153" customWidth="1"/>
    <col min="10" max="11" width="9.140625" style="599"/>
    <col min="12" max="16384" width="9.140625" style="4"/>
  </cols>
  <sheetData>
    <row r="1" spans="1:12" ht="33.75">
      <c r="A1" s="1216" t="s">
        <v>7158</v>
      </c>
      <c r="B1" s="1216"/>
      <c r="C1" s="1216"/>
      <c r="D1" s="1216"/>
      <c r="E1" s="1216"/>
      <c r="F1" s="1216"/>
      <c r="G1" s="1217" t="s">
        <v>7154</v>
      </c>
      <c r="H1" s="1218"/>
      <c r="I1" s="1219"/>
    </row>
    <row r="2" spans="1:12" ht="46.15" hidden="1" customHeight="1">
      <c r="A2" s="1220" t="s">
        <v>163</v>
      </c>
      <c r="B2" s="1221"/>
      <c r="C2" s="1221"/>
      <c r="D2" s="471"/>
      <c r="E2" s="600"/>
      <c r="F2" s="600"/>
      <c r="G2" s="600" t="s">
        <v>164</v>
      </c>
      <c r="H2" s="468"/>
      <c r="I2" s="468"/>
      <c r="J2" s="420"/>
      <c r="K2" s="155"/>
      <c r="L2" s="155"/>
    </row>
    <row r="3" spans="1:12" ht="37.9" customHeight="1">
      <c r="A3" s="1222" t="s">
        <v>165</v>
      </c>
      <c r="B3" s="1222"/>
      <c r="C3" s="1222"/>
      <c r="D3" s="1223"/>
      <c r="E3" s="1222"/>
      <c r="F3" s="1222"/>
      <c r="G3" s="1224"/>
      <c r="H3" s="1225">
        <v>1</v>
      </c>
      <c r="I3" s="1226"/>
    </row>
    <row r="4" spans="1:12" ht="33.6" customHeight="1">
      <c r="A4" s="1227" t="s">
        <v>166</v>
      </c>
      <c r="B4" s="1227"/>
      <c r="C4" s="1227"/>
      <c r="D4" s="1228"/>
      <c r="E4" s="1227"/>
      <c r="F4" s="1227"/>
      <c r="G4" s="1229"/>
      <c r="H4" s="1230"/>
      <c r="I4" s="1231"/>
    </row>
    <row r="5" spans="1:12" ht="45.6" customHeight="1">
      <c r="A5" s="1247" t="s">
        <v>167</v>
      </c>
      <c r="B5" s="1247"/>
      <c r="C5" s="1248"/>
      <c r="D5" s="1233"/>
      <c r="E5" s="1248"/>
      <c r="F5" s="5" t="s">
        <v>168</v>
      </c>
      <c r="G5" s="1249"/>
      <c r="H5" s="1250"/>
      <c r="I5" s="1251"/>
    </row>
    <row r="6" spans="1:12" ht="51" customHeight="1">
      <c r="A6" s="1232" t="s">
        <v>169</v>
      </c>
      <c r="B6" s="1232"/>
      <c r="C6" s="1248"/>
      <c r="D6" s="1233"/>
      <c r="E6" s="1248"/>
      <c r="F6" s="956" t="s">
        <v>170</v>
      </c>
      <c r="G6" s="1249"/>
      <c r="H6" s="1250"/>
      <c r="I6" s="1251"/>
    </row>
    <row r="7" spans="1:12" ht="54" customHeight="1">
      <c r="A7" s="1232" t="s">
        <v>171</v>
      </c>
      <c r="B7" s="1232"/>
      <c r="C7" s="1233"/>
      <c r="D7" s="1233"/>
      <c r="E7" s="1233"/>
      <c r="F7" s="956" t="s">
        <v>172</v>
      </c>
      <c r="G7" s="1234"/>
      <c r="H7" s="1235"/>
      <c r="I7" s="1236"/>
    </row>
    <row r="8" spans="1:12" ht="38.450000000000003" customHeight="1">
      <c r="A8" s="1237" t="s">
        <v>173</v>
      </c>
      <c r="B8" s="1237"/>
      <c r="C8" s="1237"/>
      <c r="D8" s="1237"/>
      <c r="E8" s="1237"/>
      <c r="F8" s="1238"/>
      <c r="G8" s="1239"/>
      <c r="H8" s="1240"/>
      <c r="I8" s="1241"/>
    </row>
    <row r="9" spans="1:12" ht="33.4" customHeight="1">
      <c r="A9" s="1242" t="s">
        <v>174</v>
      </c>
      <c r="B9" s="1242"/>
      <c r="C9" s="1242"/>
      <c r="D9" s="1243"/>
      <c r="E9" s="1242"/>
      <c r="F9" s="1242" t="s">
        <v>175</v>
      </c>
      <c r="G9" s="1244"/>
      <c r="H9" s="1245"/>
      <c r="I9" s="1246"/>
    </row>
    <row r="10" spans="1:12" ht="25.9" customHeight="1">
      <c r="A10" s="957" t="s">
        <v>176</v>
      </c>
      <c r="B10" s="955" t="s">
        <v>177</v>
      </c>
      <c r="C10" s="1252">
        <f>'Emergency(2)'!D723</f>
        <v>0.5</v>
      </c>
      <c r="D10" s="1252"/>
      <c r="E10" s="1252"/>
      <c r="F10" s="1253">
        <f>D731</f>
        <v>0.5</v>
      </c>
      <c r="G10" s="1254"/>
      <c r="H10" s="1255"/>
      <c r="I10" s="1256"/>
    </row>
    <row r="11" spans="1:12" ht="25.9" customHeight="1">
      <c r="A11" s="957" t="s">
        <v>178</v>
      </c>
      <c r="B11" s="955" t="s">
        <v>179</v>
      </c>
      <c r="C11" s="1252">
        <f>'Emergency(2)'!D724</f>
        <v>0.5</v>
      </c>
      <c r="D11" s="1252"/>
      <c r="E11" s="1252"/>
      <c r="F11" s="1257"/>
      <c r="G11" s="1258"/>
      <c r="H11" s="1255"/>
      <c r="I11" s="1256"/>
    </row>
    <row r="12" spans="1:12" ht="25.9" customHeight="1">
      <c r="A12" s="957" t="s">
        <v>180</v>
      </c>
      <c r="B12" s="955" t="s">
        <v>181</v>
      </c>
      <c r="C12" s="1252">
        <f>'Emergency(2)'!D725</f>
        <v>0.5</v>
      </c>
      <c r="D12" s="1252"/>
      <c r="E12" s="1252"/>
      <c r="F12" s="1257"/>
      <c r="G12" s="1258"/>
      <c r="H12" s="1255"/>
      <c r="I12" s="1256"/>
    </row>
    <row r="13" spans="1:12" ht="25.9" customHeight="1">
      <c r="A13" s="957" t="s">
        <v>182</v>
      </c>
      <c r="B13" s="955" t="s">
        <v>183</v>
      </c>
      <c r="C13" s="1252">
        <f>'Emergency(2)'!D726</f>
        <v>0.5</v>
      </c>
      <c r="D13" s="1252"/>
      <c r="E13" s="1252"/>
      <c r="F13" s="1257"/>
      <c r="G13" s="1258"/>
      <c r="H13" s="1255"/>
      <c r="I13" s="1256"/>
    </row>
    <row r="14" spans="1:12" ht="25.9" customHeight="1">
      <c r="A14" s="957" t="s">
        <v>184</v>
      </c>
      <c r="B14" s="955" t="s">
        <v>185</v>
      </c>
      <c r="C14" s="1252">
        <f>'Emergency(2)'!D727</f>
        <v>0.5</v>
      </c>
      <c r="D14" s="1252"/>
      <c r="E14" s="1252"/>
      <c r="F14" s="1257"/>
      <c r="G14" s="1258"/>
      <c r="H14" s="1255"/>
      <c r="I14" s="1256"/>
    </row>
    <row r="15" spans="1:12" ht="25.9" customHeight="1">
      <c r="A15" s="957" t="s">
        <v>186</v>
      </c>
      <c r="B15" s="955" t="s">
        <v>146</v>
      </c>
      <c r="C15" s="1252">
        <f>'Emergency(2)'!D728</f>
        <v>0.5</v>
      </c>
      <c r="D15" s="1252"/>
      <c r="E15" s="1252"/>
      <c r="F15" s="1257"/>
      <c r="G15" s="1258"/>
      <c r="H15" s="1255"/>
      <c r="I15" s="1256"/>
    </row>
    <row r="16" spans="1:12" ht="42" customHeight="1">
      <c r="A16" s="957" t="s">
        <v>187</v>
      </c>
      <c r="B16" s="955" t="s">
        <v>188</v>
      </c>
      <c r="C16" s="1252">
        <f>'Emergency(2)'!D729</f>
        <v>0.5</v>
      </c>
      <c r="D16" s="1252"/>
      <c r="E16" s="1252"/>
      <c r="F16" s="1257"/>
      <c r="G16" s="1258"/>
      <c r="H16" s="1255"/>
      <c r="I16" s="1256"/>
    </row>
    <row r="17" spans="1:9" s="599" customFormat="1" ht="26.45" customHeight="1">
      <c r="A17" s="957" t="s">
        <v>189</v>
      </c>
      <c r="B17" s="955" t="s">
        <v>190</v>
      </c>
      <c r="C17" s="1252">
        <f>'Emergency(2)'!D730</f>
        <v>0.5</v>
      </c>
      <c r="D17" s="1252"/>
      <c r="E17" s="1252"/>
      <c r="F17" s="1257"/>
      <c r="G17" s="1258"/>
      <c r="H17" s="1255"/>
      <c r="I17" s="1256"/>
    </row>
    <row r="18" spans="1:9" s="599" customFormat="1" ht="19.899999999999999" customHeight="1">
      <c r="A18" s="1274"/>
      <c r="B18" s="1274"/>
      <c r="C18" s="1274"/>
      <c r="D18" s="1274"/>
      <c r="E18" s="1274"/>
      <c r="F18" s="1274"/>
      <c r="G18" s="1275"/>
      <c r="H18" s="1276"/>
      <c r="I18" s="1277"/>
    </row>
    <row r="19" spans="1:9" s="599" customFormat="1" ht="28.9" customHeight="1">
      <c r="A19" s="957"/>
      <c r="B19" s="1278" t="s">
        <v>191</v>
      </c>
      <c r="C19" s="1278"/>
      <c r="D19" s="1279"/>
      <c r="E19" s="1278"/>
      <c r="F19" s="1278"/>
      <c r="G19" s="1280"/>
      <c r="H19" s="1267"/>
      <c r="I19" s="1268"/>
    </row>
    <row r="20" spans="1:9" s="599" customFormat="1" ht="28.15" customHeight="1">
      <c r="A20" s="6">
        <v>1</v>
      </c>
      <c r="B20" s="1259"/>
      <c r="C20" s="1259"/>
      <c r="D20" s="1260"/>
      <c r="E20" s="1259"/>
      <c r="F20" s="1259"/>
      <c r="G20" s="1261"/>
      <c r="H20" s="1262"/>
      <c r="I20" s="1263"/>
    </row>
    <row r="21" spans="1:9" s="599" customFormat="1" ht="28.15" customHeight="1">
      <c r="A21" s="6">
        <v>2</v>
      </c>
      <c r="B21" s="1269"/>
      <c r="C21" s="1269"/>
      <c r="D21" s="1270"/>
      <c r="E21" s="1269"/>
      <c r="F21" s="1269"/>
      <c r="G21" s="1271"/>
      <c r="H21" s="1272"/>
      <c r="I21" s="1273"/>
    </row>
    <row r="22" spans="1:9" s="599" customFormat="1" ht="28.15" customHeight="1">
      <c r="A22" s="6">
        <v>3</v>
      </c>
      <c r="B22" s="1259"/>
      <c r="C22" s="1259"/>
      <c r="D22" s="1260"/>
      <c r="E22" s="1259"/>
      <c r="F22" s="1259"/>
      <c r="G22" s="1261"/>
      <c r="H22" s="1262"/>
      <c r="I22" s="1263"/>
    </row>
    <row r="23" spans="1:9" s="599" customFormat="1" ht="28.15" customHeight="1">
      <c r="A23" s="6">
        <v>4</v>
      </c>
      <c r="B23" s="1269"/>
      <c r="C23" s="1269"/>
      <c r="D23" s="1270"/>
      <c r="E23" s="1269"/>
      <c r="F23" s="1269"/>
      <c r="G23" s="1271"/>
      <c r="H23" s="1272"/>
      <c r="I23" s="1273"/>
    </row>
    <row r="24" spans="1:9" s="599" customFormat="1" ht="28.15" customHeight="1">
      <c r="A24" s="6">
        <v>5</v>
      </c>
      <c r="B24" s="1259"/>
      <c r="C24" s="1259"/>
      <c r="D24" s="1260"/>
      <c r="E24" s="1259"/>
      <c r="F24" s="1259"/>
      <c r="G24" s="1261"/>
      <c r="H24" s="1262"/>
      <c r="I24" s="1263"/>
    </row>
    <row r="25" spans="1:9" s="599" customFormat="1" ht="28.15" customHeight="1">
      <c r="A25" s="957"/>
      <c r="B25" s="1264" t="s">
        <v>192</v>
      </c>
      <c r="C25" s="1264"/>
      <c r="D25" s="1265"/>
      <c r="E25" s="1264"/>
      <c r="F25" s="1264"/>
      <c r="G25" s="1266"/>
      <c r="H25" s="1267"/>
      <c r="I25" s="1268"/>
    </row>
    <row r="26" spans="1:9" s="599" customFormat="1" ht="28.15" customHeight="1">
      <c r="A26" s="6">
        <v>1</v>
      </c>
      <c r="B26" s="1259"/>
      <c r="C26" s="1259"/>
      <c r="D26" s="1260"/>
      <c r="E26" s="1259"/>
      <c r="F26" s="1259"/>
      <c r="G26" s="1261"/>
      <c r="H26" s="1262"/>
      <c r="I26" s="1263"/>
    </row>
    <row r="27" spans="1:9" s="599" customFormat="1" ht="28.15" customHeight="1">
      <c r="A27" s="6">
        <v>2</v>
      </c>
      <c r="B27" s="1269"/>
      <c r="C27" s="1269"/>
      <c r="D27" s="1270"/>
      <c r="E27" s="1269"/>
      <c r="F27" s="1269"/>
      <c r="G27" s="1271"/>
      <c r="H27" s="1272"/>
      <c r="I27" s="1273"/>
    </row>
    <row r="28" spans="1:9" s="599" customFormat="1" ht="28.15" customHeight="1">
      <c r="A28" s="6">
        <v>3</v>
      </c>
      <c r="B28" s="1259"/>
      <c r="C28" s="1259"/>
      <c r="D28" s="1260"/>
      <c r="E28" s="1259"/>
      <c r="F28" s="1259"/>
      <c r="G28" s="1261"/>
      <c r="H28" s="1262"/>
      <c r="I28" s="1263"/>
    </row>
    <row r="29" spans="1:9" s="599" customFormat="1" ht="28.15" customHeight="1">
      <c r="A29" s="6">
        <v>4</v>
      </c>
      <c r="B29" s="1269"/>
      <c r="C29" s="1269"/>
      <c r="D29" s="1270"/>
      <c r="E29" s="1269"/>
      <c r="F29" s="1269"/>
      <c r="G29" s="1271"/>
      <c r="H29" s="1272"/>
      <c r="I29" s="1273"/>
    </row>
    <row r="30" spans="1:9" s="599" customFormat="1" ht="28.15" customHeight="1">
      <c r="A30" s="6">
        <v>5</v>
      </c>
      <c r="B30" s="1259"/>
      <c r="C30" s="1259"/>
      <c r="D30" s="1260"/>
      <c r="E30" s="1259"/>
      <c r="F30" s="1259"/>
      <c r="G30" s="1261"/>
      <c r="H30" s="1262"/>
      <c r="I30" s="1263"/>
    </row>
    <row r="31" spans="1:9" s="599" customFormat="1" ht="28.15" customHeight="1">
      <c r="A31" s="957"/>
      <c r="B31" s="1264" t="s">
        <v>193</v>
      </c>
      <c r="C31" s="1264"/>
      <c r="D31" s="1265"/>
      <c r="E31" s="1264"/>
      <c r="F31" s="1264"/>
      <c r="G31" s="1266"/>
      <c r="H31" s="1267"/>
      <c r="I31" s="1268"/>
    </row>
    <row r="32" spans="1:9" s="599" customFormat="1" ht="28.15" customHeight="1">
      <c r="A32" s="6">
        <v>1</v>
      </c>
      <c r="B32" s="1259"/>
      <c r="C32" s="1259"/>
      <c r="D32" s="1260"/>
      <c r="E32" s="1259"/>
      <c r="F32" s="1259"/>
      <c r="G32" s="1261"/>
      <c r="H32" s="1262"/>
      <c r="I32" s="1263"/>
    </row>
    <row r="33" spans="1:11" ht="28.15" customHeight="1">
      <c r="A33" s="6">
        <v>2</v>
      </c>
      <c r="B33" s="1269"/>
      <c r="C33" s="1269"/>
      <c r="D33" s="1270"/>
      <c r="E33" s="1269"/>
      <c r="F33" s="1269"/>
      <c r="G33" s="1271"/>
      <c r="H33" s="1272"/>
      <c r="I33" s="1273"/>
    </row>
    <row r="34" spans="1:11" ht="28.15" customHeight="1">
      <c r="A34" s="6">
        <v>3</v>
      </c>
      <c r="B34" s="1259"/>
      <c r="C34" s="1259"/>
      <c r="D34" s="1260"/>
      <c r="E34" s="1259"/>
      <c r="F34" s="1259"/>
      <c r="G34" s="1261"/>
      <c r="H34" s="1262"/>
      <c r="I34" s="1263"/>
    </row>
    <row r="35" spans="1:11" ht="28.15" customHeight="1">
      <c r="A35" s="6">
        <v>4</v>
      </c>
      <c r="B35" s="1259"/>
      <c r="C35" s="1259"/>
      <c r="D35" s="1260"/>
      <c r="E35" s="1259"/>
      <c r="F35" s="1259"/>
      <c r="G35" s="1261"/>
      <c r="H35" s="1262"/>
      <c r="I35" s="1263"/>
    </row>
    <row r="36" spans="1:11" ht="28.15" customHeight="1">
      <c r="A36" s="6">
        <v>5</v>
      </c>
      <c r="B36" s="1259"/>
      <c r="C36" s="1259"/>
      <c r="D36" s="1260"/>
      <c r="E36" s="1259"/>
      <c r="F36" s="1259"/>
      <c r="G36" s="1261"/>
      <c r="H36" s="1262"/>
      <c r="I36" s="1263"/>
    </row>
    <row r="37" spans="1:11" ht="28.15" customHeight="1">
      <c r="A37" s="957"/>
      <c r="B37" s="1281" t="s">
        <v>194</v>
      </c>
      <c r="C37" s="1281"/>
      <c r="D37" s="1232"/>
      <c r="E37" s="1281"/>
      <c r="F37" s="1281"/>
      <c r="G37" s="1282"/>
      <c r="H37" s="1283"/>
      <c r="I37" s="1284"/>
    </row>
    <row r="38" spans="1:11" ht="28.15" customHeight="1">
      <c r="A38" s="957"/>
      <c r="B38" s="1285" t="s">
        <v>195</v>
      </c>
      <c r="C38" s="1286"/>
      <c r="D38" s="1286"/>
      <c r="E38" s="1286"/>
      <c r="F38" s="1286"/>
      <c r="G38" s="1286"/>
      <c r="H38" s="1287"/>
      <c r="I38" s="1288"/>
    </row>
    <row r="39" spans="1:11" ht="28.15" customHeight="1">
      <c r="A39" s="1064"/>
      <c r="B39" s="1178"/>
      <c r="C39" s="1178"/>
      <c r="D39" s="1178"/>
      <c r="E39" s="1178"/>
      <c r="F39" s="1178"/>
      <c r="G39" s="1178"/>
      <c r="H39" s="1180"/>
      <c r="I39" s="1181"/>
    </row>
    <row r="40" spans="1:11" ht="45.6" customHeight="1">
      <c r="A40" s="1064"/>
      <c r="B40" s="1178"/>
      <c r="C40" s="1178"/>
      <c r="D40" s="1178"/>
      <c r="E40" s="1178"/>
      <c r="F40" s="1178"/>
      <c r="G40" s="1178"/>
      <c r="H40" s="1180"/>
      <c r="I40" s="1181"/>
    </row>
    <row r="41" spans="1:11" ht="26.25">
      <c r="A41" s="1292" t="s">
        <v>196</v>
      </c>
      <c r="B41" s="1293"/>
      <c r="C41" s="1293"/>
      <c r="D41" s="1293"/>
      <c r="E41" s="1293"/>
      <c r="F41" s="1293"/>
      <c r="G41" s="1293"/>
      <c r="H41" s="1294"/>
      <c r="I41" s="1295"/>
    </row>
    <row r="42" spans="1:11" ht="31.5">
      <c r="A42" s="7" t="s">
        <v>197</v>
      </c>
      <c r="B42" s="8" t="s">
        <v>198</v>
      </c>
      <c r="C42" s="7" t="s">
        <v>199</v>
      </c>
      <c r="D42" s="457" t="s">
        <v>200</v>
      </c>
      <c r="E42" s="8" t="s">
        <v>201</v>
      </c>
      <c r="F42" s="7" t="s">
        <v>202</v>
      </c>
      <c r="G42" s="7" t="s">
        <v>203</v>
      </c>
      <c r="H42" s="1153" t="s">
        <v>6807</v>
      </c>
      <c r="I42" s="1153" t="s">
        <v>6808</v>
      </c>
    </row>
    <row r="43" spans="1:11" ht="21">
      <c r="A43" s="9"/>
      <c r="B43" s="1289" t="s">
        <v>204</v>
      </c>
      <c r="C43" s="1290"/>
      <c r="D43" s="1290"/>
      <c r="E43" s="1290"/>
      <c r="F43" s="1290"/>
      <c r="G43" s="1291"/>
      <c r="H43" s="1153">
        <f>H44+H64+H70+H75+H88+H97</f>
        <v>5</v>
      </c>
      <c r="I43" s="1153">
        <f>I44+I64+I70+I75+I88+I97</f>
        <v>10</v>
      </c>
    </row>
    <row r="44" spans="1:11" ht="35.1" customHeight="1">
      <c r="A44" s="1040" t="s">
        <v>143</v>
      </c>
      <c r="B44" s="1298" t="s">
        <v>142</v>
      </c>
      <c r="C44" s="1299"/>
      <c r="D44" s="1299"/>
      <c r="E44" s="1299"/>
      <c r="F44" s="1299"/>
      <c r="G44" s="1300"/>
      <c r="H44" s="1153">
        <f>SUM(D45:D63)</f>
        <v>3</v>
      </c>
      <c r="I44" s="1153">
        <f>COUNT(D45:D63)*2</f>
        <v>6</v>
      </c>
    </row>
    <row r="45" spans="1:11" ht="45">
      <c r="A45" s="11" t="s">
        <v>205</v>
      </c>
      <c r="B45" s="12" t="s">
        <v>206</v>
      </c>
      <c r="C45" s="13" t="s">
        <v>207</v>
      </c>
      <c r="D45" s="93">
        <v>1</v>
      </c>
      <c r="E45" s="15" t="s">
        <v>208</v>
      </c>
      <c r="F45" s="16" t="s">
        <v>209</v>
      </c>
      <c r="G45" s="14"/>
    </row>
    <row r="46" spans="1:11" ht="45" hidden="1">
      <c r="A46" s="20" t="s">
        <v>210</v>
      </c>
      <c r="B46" s="12" t="s">
        <v>211</v>
      </c>
      <c r="C46" s="13" t="s">
        <v>212</v>
      </c>
      <c r="D46" s="93"/>
      <c r="E46" s="15" t="s">
        <v>208</v>
      </c>
      <c r="F46" s="17" t="s">
        <v>213</v>
      </c>
      <c r="G46" s="423"/>
      <c r="H46" s="470"/>
      <c r="I46" s="470"/>
      <c r="J46" s="81"/>
      <c r="K46" s="4"/>
    </row>
    <row r="47" spans="1:11" ht="45" hidden="1">
      <c r="A47" s="20" t="s">
        <v>214</v>
      </c>
      <c r="B47" s="12" t="s">
        <v>215</v>
      </c>
      <c r="C47" s="13" t="s">
        <v>216</v>
      </c>
      <c r="D47" s="93"/>
      <c r="E47" s="15" t="s">
        <v>208</v>
      </c>
      <c r="F47" s="18" t="s">
        <v>217</v>
      </c>
      <c r="G47" s="423"/>
      <c r="H47" s="434"/>
      <c r="I47" s="434"/>
      <c r="J47" s="81"/>
      <c r="K47" s="4"/>
    </row>
    <row r="48" spans="1:11" ht="30" hidden="1">
      <c r="A48" s="20" t="s">
        <v>218</v>
      </c>
      <c r="B48" s="12" t="s">
        <v>219</v>
      </c>
      <c r="C48" s="13" t="s">
        <v>220</v>
      </c>
      <c r="D48" s="93"/>
      <c r="E48" s="15" t="s">
        <v>208</v>
      </c>
      <c r="F48" s="18" t="s">
        <v>221</v>
      </c>
      <c r="G48" s="423"/>
      <c r="H48" s="434"/>
      <c r="I48" s="434"/>
      <c r="J48" s="81"/>
      <c r="K48" s="4"/>
    </row>
    <row r="49" spans="1:12" ht="30" hidden="1">
      <c r="A49" s="20" t="s">
        <v>222</v>
      </c>
      <c r="B49" s="12" t="s">
        <v>223</v>
      </c>
      <c r="C49" s="13" t="s">
        <v>224</v>
      </c>
      <c r="D49" s="93"/>
      <c r="E49" s="15" t="s">
        <v>208</v>
      </c>
      <c r="F49" s="18" t="s">
        <v>225</v>
      </c>
      <c r="G49" s="423"/>
      <c r="H49" s="434"/>
      <c r="I49" s="434"/>
      <c r="J49" s="81"/>
      <c r="K49" s="4"/>
    </row>
    <row r="50" spans="1:12" ht="15.75" hidden="1">
      <c r="A50" s="20" t="s">
        <v>226</v>
      </c>
      <c r="B50" s="12" t="s">
        <v>227</v>
      </c>
      <c r="C50" s="13" t="s">
        <v>228</v>
      </c>
      <c r="D50" s="93"/>
      <c r="E50" s="15" t="s">
        <v>208</v>
      </c>
      <c r="F50" s="18" t="s">
        <v>229</v>
      </c>
      <c r="G50" s="423"/>
      <c r="H50" s="434"/>
      <c r="I50" s="434"/>
      <c r="J50" s="81"/>
      <c r="K50" s="4"/>
    </row>
    <row r="51" spans="1:12" ht="30" hidden="1">
      <c r="A51" s="20" t="s">
        <v>230</v>
      </c>
      <c r="B51" s="12" t="s">
        <v>231</v>
      </c>
      <c r="C51" s="13" t="s">
        <v>232</v>
      </c>
      <c r="D51" s="93"/>
      <c r="E51" s="15" t="s">
        <v>208</v>
      </c>
      <c r="F51" s="18" t="s">
        <v>233</v>
      </c>
      <c r="G51" s="423"/>
      <c r="H51" s="434"/>
      <c r="I51" s="434"/>
      <c r="J51" s="81"/>
      <c r="K51" s="4"/>
    </row>
    <row r="52" spans="1:12" ht="15.75" hidden="1">
      <c r="A52" s="20" t="s">
        <v>234</v>
      </c>
      <c r="B52" s="12" t="s">
        <v>235</v>
      </c>
      <c r="C52" s="13"/>
      <c r="D52" s="43"/>
      <c r="E52" s="15"/>
      <c r="F52" s="18"/>
      <c r="G52" s="33"/>
      <c r="H52" s="420"/>
      <c r="I52" s="420"/>
      <c r="J52" s="420"/>
      <c r="K52" s="155"/>
      <c r="L52" s="155"/>
    </row>
    <row r="53" spans="1:12" ht="45" hidden="1">
      <c r="A53" s="20" t="s">
        <v>236</v>
      </c>
      <c r="B53" s="12" t="s">
        <v>237</v>
      </c>
      <c r="C53" s="13" t="s">
        <v>238</v>
      </c>
      <c r="D53" s="93"/>
      <c r="E53" s="15" t="s">
        <v>208</v>
      </c>
      <c r="F53" s="18" t="s">
        <v>239</v>
      </c>
      <c r="G53" s="423"/>
      <c r="H53" s="434"/>
      <c r="I53" s="434"/>
      <c r="J53" s="81"/>
      <c r="K53" s="4"/>
    </row>
    <row r="54" spans="1:12" ht="15.75" hidden="1">
      <c r="A54" s="20" t="s">
        <v>240</v>
      </c>
      <c r="B54" s="12" t="s">
        <v>241</v>
      </c>
      <c r="C54" s="13"/>
      <c r="D54" s="43"/>
      <c r="E54" s="15"/>
      <c r="F54" s="15"/>
      <c r="G54" s="33"/>
      <c r="H54" s="421"/>
      <c r="I54" s="421"/>
      <c r="J54" s="421"/>
      <c r="K54" s="223"/>
      <c r="L54" s="223"/>
    </row>
    <row r="55" spans="1:12" ht="15.75" hidden="1">
      <c r="A55" s="20" t="s">
        <v>242</v>
      </c>
      <c r="B55" s="12" t="s">
        <v>243</v>
      </c>
      <c r="C55" s="13"/>
      <c r="D55" s="43"/>
      <c r="E55" s="15"/>
      <c r="F55" s="15"/>
      <c r="G55" s="33"/>
      <c r="H55" s="422"/>
      <c r="I55" s="422"/>
      <c r="J55" s="422"/>
      <c r="K55" s="19"/>
      <c r="L55" s="19"/>
    </row>
    <row r="56" spans="1:12" ht="15.75" hidden="1">
      <c r="A56" s="20" t="s">
        <v>244</v>
      </c>
      <c r="B56" s="12" t="s">
        <v>245</v>
      </c>
      <c r="C56" s="13"/>
      <c r="D56" s="43"/>
      <c r="E56" s="15"/>
      <c r="F56" s="15"/>
      <c r="G56" s="33"/>
      <c r="H56" s="419"/>
      <c r="I56" s="419"/>
      <c r="J56" s="419"/>
      <c r="K56" s="105"/>
      <c r="L56" s="105"/>
    </row>
    <row r="57" spans="1:12" ht="31.5" hidden="1">
      <c r="A57" s="20" t="s">
        <v>246</v>
      </c>
      <c r="B57" s="12" t="s">
        <v>247</v>
      </c>
      <c r="C57" s="13" t="s">
        <v>248</v>
      </c>
      <c r="D57" s="93"/>
      <c r="E57" s="15" t="s">
        <v>208</v>
      </c>
      <c r="F57" s="18" t="s">
        <v>249</v>
      </c>
      <c r="G57" s="423"/>
      <c r="H57" s="434"/>
      <c r="I57" s="434"/>
      <c r="J57" s="81"/>
      <c r="K57" s="4"/>
    </row>
    <row r="58" spans="1:12" ht="30" hidden="1">
      <c r="A58" s="20"/>
      <c r="B58" s="12"/>
      <c r="C58" s="13" t="s">
        <v>250</v>
      </c>
      <c r="D58" s="93"/>
      <c r="E58" s="15" t="s">
        <v>208</v>
      </c>
      <c r="F58" s="18" t="s">
        <v>251</v>
      </c>
      <c r="G58" s="423"/>
      <c r="H58" s="467"/>
      <c r="I58" s="467"/>
      <c r="J58" s="81"/>
      <c r="K58" s="4"/>
    </row>
    <row r="59" spans="1:12" ht="31.5">
      <c r="A59" s="11" t="s">
        <v>252</v>
      </c>
      <c r="B59" s="12" t="s">
        <v>253</v>
      </c>
      <c r="C59" s="13" t="s">
        <v>254</v>
      </c>
      <c r="D59" s="435">
        <v>1</v>
      </c>
      <c r="E59" s="21" t="s">
        <v>255</v>
      </c>
      <c r="F59" s="21"/>
      <c r="G59" s="14"/>
    </row>
    <row r="60" spans="1:12" ht="31.5" hidden="1">
      <c r="A60" s="20" t="s">
        <v>256</v>
      </c>
      <c r="B60" s="12" t="s">
        <v>257</v>
      </c>
      <c r="C60" s="21"/>
      <c r="D60" s="43"/>
      <c r="E60" s="21"/>
      <c r="F60" s="21"/>
      <c r="G60" s="33"/>
      <c r="H60" s="420"/>
      <c r="I60" s="420"/>
      <c r="J60" s="420"/>
      <c r="K60" s="155"/>
      <c r="L60" s="155"/>
    </row>
    <row r="61" spans="1:12" ht="60">
      <c r="A61" s="11" t="s">
        <v>258</v>
      </c>
      <c r="B61" s="12" t="s">
        <v>259</v>
      </c>
      <c r="C61" s="13" t="s">
        <v>260</v>
      </c>
      <c r="D61" s="435">
        <v>1</v>
      </c>
      <c r="E61" s="24" t="s">
        <v>208</v>
      </c>
      <c r="F61" s="13" t="s">
        <v>261</v>
      </c>
      <c r="G61" s="14"/>
    </row>
    <row r="62" spans="1:12" ht="15.75" hidden="1">
      <c r="A62" s="20" t="s">
        <v>262</v>
      </c>
      <c r="B62" s="12" t="s">
        <v>263</v>
      </c>
      <c r="C62" s="21"/>
      <c r="D62" s="43"/>
      <c r="E62" s="21"/>
      <c r="F62" s="21"/>
      <c r="G62" s="33"/>
      <c r="H62" s="421"/>
      <c r="I62" s="421"/>
      <c r="J62" s="421"/>
      <c r="K62" s="223"/>
      <c r="L62" s="223"/>
    </row>
    <row r="63" spans="1:12" ht="31.5" hidden="1">
      <c r="A63" s="20" t="s">
        <v>264</v>
      </c>
      <c r="B63" s="12" t="s">
        <v>265</v>
      </c>
      <c r="C63" s="21"/>
      <c r="D63" s="43"/>
      <c r="E63" s="21"/>
      <c r="F63" s="21"/>
      <c r="G63" s="33"/>
      <c r="H63" s="419"/>
      <c r="I63" s="419"/>
      <c r="J63" s="419"/>
      <c r="K63" s="105"/>
      <c r="L63" s="105"/>
    </row>
    <row r="64" spans="1:12" ht="18.75" hidden="1">
      <c r="A64" s="20" t="s">
        <v>141</v>
      </c>
      <c r="B64" s="1301" t="s">
        <v>140</v>
      </c>
      <c r="C64" s="1301"/>
      <c r="D64" s="1301"/>
      <c r="E64" s="1301"/>
      <c r="F64" s="1301"/>
      <c r="G64" s="1302"/>
      <c r="H64" s="434">
        <f>SUM(D65:D69)</f>
        <v>0</v>
      </c>
      <c r="I64" s="434">
        <f>COUNT(D65:D69)*2</f>
        <v>0</v>
      </c>
      <c r="J64" s="81"/>
      <c r="K64" s="4"/>
    </row>
    <row r="65" spans="1:12" ht="31.5" hidden="1">
      <c r="A65" s="20" t="s">
        <v>266</v>
      </c>
      <c r="B65" s="12" t="s">
        <v>267</v>
      </c>
      <c r="C65" s="21"/>
      <c r="D65" s="43"/>
      <c r="E65" s="21"/>
      <c r="F65" s="21"/>
      <c r="G65" s="33"/>
      <c r="H65" s="420"/>
      <c r="I65" s="420"/>
      <c r="J65" s="420"/>
      <c r="K65" s="155"/>
      <c r="L65" s="155"/>
    </row>
    <row r="66" spans="1:12" ht="30" hidden="1">
      <c r="A66" s="20" t="s">
        <v>268</v>
      </c>
      <c r="B66" s="12" t="s">
        <v>269</v>
      </c>
      <c r="C66" s="16" t="s">
        <v>270</v>
      </c>
      <c r="D66" s="93"/>
      <c r="E66" s="21" t="s">
        <v>271</v>
      </c>
      <c r="F66" s="21"/>
      <c r="G66" s="423"/>
      <c r="H66" s="434"/>
      <c r="I66" s="434"/>
      <c r="J66" s="81"/>
      <c r="K66" s="4"/>
    </row>
    <row r="67" spans="1:12" ht="15.75" hidden="1">
      <c r="A67" s="20" t="s">
        <v>272</v>
      </c>
      <c r="B67" s="12" t="s">
        <v>273</v>
      </c>
      <c r="C67" s="21"/>
      <c r="D67" s="43"/>
      <c r="E67" s="21"/>
      <c r="F67" s="21"/>
      <c r="G67" s="33"/>
      <c r="H67" s="420"/>
      <c r="I67" s="420"/>
      <c r="J67" s="420"/>
      <c r="K67" s="155"/>
      <c r="L67" s="155"/>
    </row>
    <row r="68" spans="1:12" ht="30" hidden="1">
      <c r="A68" s="20" t="s">
        <v>274</v>
      </c>
      <c r="B68" s="12" t="s">
        <v>275</v>
      </c>
      <c r="C68" s="16" t="s">
        <v>276</v>
      </c>
      <c r="D68" s="93"/>
      <c r="E68" s="21" t="s">
        <v>271</v>
      </c>
      <c r="F68" s="21"/>
      <c r="G68" s="423"/>
      <c r="H68" s="434"/>
      <c r="I68" s="434"/>
      <c r="J68" s="81"/>
      <c r="K68" s="4"/>
    </row>
    <row r="69" spans="1:12" ht="15.75" hidden="1">
      <c r="A69" s="20" t="s">
        <v>277</v>
      </c>
      <c r="B69" s="12" t="s">
        <v>278</v>
      </c>
      <c r="C69" s="21"/>
      <c r="D69" s="43"/>
      <c r="E69" s="21"/>
      <c r="F69" s="21"/>
      <c r="G69" s="33"/>
      <c r="H69" s="420"/>
      <c r="I69" s="420"/>
      <c r="J69" s="420"/>
      <c r="K69" s="155"/>
      <c r="L69" s="155"/>
    </row>
    <row r="70" spans="1:12" ht="35.1" customHeight="1">
      <c r="A70" s="1035" t="s">
        <v>279</v>
      </c>
      <c r="B70" s="1297" t="s">
        <v>138</v>
      </c>
      <c r="C70" s="1297"/>
      <c r="D70" s="1297"/>
      <c r="E70" s="1297"/>
      <c r="F70" s="1297"/>
      <c r="G70" s="1297"/>
      <c r="H70" s="1153">
        <f>SUM(D71:D74)</f>
        <v>1</v>
      </c>
      <c r="I70" s="1153">
        <f>COUNT(D71:D74)*2</f>
        <v>2</v>
      </c>
    </row>
    <row r="71" spans="1:12" ht="15.75">
      <c r="A71" s="11" t="s">
        <v>280</v>
      </c>
      <c r="B71" s="12" t="s">
        <v>281</v>
      </c>
      <c r="C71" s="16" t="s">
        <v>282</v>
      </c>
      <c r="D71" s="435">
        <v>1</v>
      </c>
      <c r="E71" s="24" t="s">
        <v>208</v>
      </c>
      <c r="F71" s="21"/>
      <c r="G71" s="14"/>
    </row>
    <row r="72" spans="1:12" ht="15.75" hidden="1">
      <c r="A72" s="20"/>
      <c r="B72" s="12"/>
      <c r="C72" s="16" t="s">
        <v>283</v>
      </c>
      <c r="D72" s="93"/>
      <c r="E72" s="15" t="s">
        <v>271</v>
      </c>
      <c r="F72" s="16" t="s">
        <v>284</v>
      </c>
      <c r="G72" s="423"/>
      <c r="H72" s="470"/>
      <c r="I72" s="470"/>
      <c r="J72" s="81"/>
      <c r="K72" s="4"/>
    </row>
    <row r="73" spans="1:12" ht="30" hidden="1">
      <c r="A73" s="20" t="s">
        <v>285</v>
      </c>
      <c r="B73" s="12" t="s">
        <v>286</v>
      </c>
      <c r="C73" s="13" t="s">
        <v>287</v>
      </c>
      <c r="D73" s="93"/>
      <c r="E73" s="15" t="s">
        <v>208</v>
      </c>
      <c r="F73" s="16" t="s">
        <v>288</v>
      </c>
      <c r="G73" s="423"/>
      <c r="H73" s="434"/>
      <c r="I73" s="434"/>
      <c r="J73" s="81"/>
      <c r="K73" s="4"/>
    </row>
    <row r="74" spans="1:12" ht="31.5" hidden="1">
      <c r="A74" s="20" t="s">
        <v>289</v>
      </c>
      <c r="B74" s="12" t="s">
        <v>290</v>
      </c>
      <c r="C74" s="13" t="s">
        <v>291</v>
      </c>
      <c r="D74" s="93"/>
      <c r="E74" s="15" t="s">
        <v>208</v>
      </c>
      <c r="F74" s="21"/>
      <c r="G74" s="423"/>
      <c r="H74" s="434"/>
      <c r="I74" s="434"/>
      <c r="J74" s="81"/>
      <c r="K74" s="4"/>
    </row>
    <row r="75" spans="1:12" ht="18.75" hidden="1">
      <c r="A75" s="20" t="s">
        <v>137</v>
      </c>
      <c r="B75" s="1302" t="s">
        <v>136</v>
      </c>
      <c r="C75" s="1303"/>
      <c r="D75" s="1303"/>
      <c r="E75" s="1303"/>
      <c r="F75" s="1303"/>
      <c r="G75" s="1304"/>
      <c r="H75" s="421">
        <f>SUM(D76:D87)</f>
        <v>0</v>
      </c>
      <c r="I75" s="421">
        <f>COUNT(D76:D87)*2</f>
        <v>0</v>
      </c>
      <c r="J75" s="421"/>
      <c r="K75" s="223"/>
      <c r="L75" s="223"/>
    </row>
    <row r="76" spans="1:12" ht="47.25" hidden="1">
      <c r="A76" s="20" t="s">
        <v>292</v>
      </c>
      <c r="B76" s="12" t="s">
        <v>293</v>
      </c>
      <c r="C76" s="21"/>
      <c r="D76" s="43"/>
      <c r="E76" s="21"/>
      <c r="F76" s="21"/>
      <c r="G76" s="33"/>
      <c r="H76" s="422"/>
      <c r="I76" s="422"/>
      <c r="J76" s="422"/>
      <c r="K76" s="19"/>
      <c r="L76" s="19"/>
    </row>
    <row r="77" spans="1:12" ht="47.25" hidden="1">
      <c r="A77" s="20" t="s">
        <v>294</v>
      </c>
      <c r="B77" s="12" t="s">
        <v>295</v>
      </c>
      <c r="C77" s="21"/>
      <c r="D77" s="43"/>
      <c r="E77" s="21"/>
      <c r="F77" s="21"/>
      <c r="G77" s="33"/>
      <c r="H77" s="422"/>
      <c r="I77" s="422"/>
      <c r="J77" s="422"/>
      <c r="K77" s="19"/>
      <c r="L77" s="19"/>
    </row>
    <row r="78" spans="1:12" ht="47.25" hidden="1">
      <c r="A78" s="20" t="s">
        <v>296</v>
      </c>
      <c r="B78" s="12" t="s">
        <v>297</v>
      </c>
      <c r="C78" s="21"/>
      <c r="D78" s="43"/>
      <c r="E78" s="21"/>
      <c r="F78" s="21"/>
      <c r="G78" s="33"/>
      <c r="H78" s="422"/>
      <c r="I78" s="422"/>
      <c r="J78" s="422"/>
      <c r="K78" s="19"/>
      <c r="L78" s="19"/>
    </row>
    <row r="79" spans="1:12" ht="31.5" hidden="1">
      <c r="A79" s="20" t="s">
        <v>298</v>
      </c>
      <c r="B79" s="12" t="s">
        <v>299</v>
      </c>
      <c r="C79" s="21"/>
      <c r="D79" s="43"/>
      <c r="E79" s="21"/>
      <c r="F79" s="21"/>
      <c r="G79" s="33"/>
      <c r="H79" s="422"/>
      <c r="I79" s="422"/>
      <c r="J79" s="422"/>
      <c r="K79" s="19"/>
      <c r="L79" s="19"/>
    </row>
    <row r="80" spans="1:12" ht="47.25" hidden="1">
      <c r="A80" s="20" t="s">
        <v>300</v>
      </c>
      <c r="B80" s="12" t="s">
        <v>301</v>
      </c>
      <c r="C80" s="21"/>
      <c r="D80" s="43"/>
      <c r="E80" s="21"/>
      <c r="F80" s="21"/>
      <c r="G80" s="33"/>
      <c r="H80" s="422"/>
      <c r="I80" s="422"/>
      <c r="J80" s="422"/>
      <c r="K80" s="19"/>
      <c r="L80" s="19"/>
    </row>
    <row r="81" spans="1:12" ht="31.5" hidden="1">
      <c r="A81" s="20" t="s">
        <v>302</v>
      </c>
      <c r="B81" s="12" t="s">
        <v>303</v>
      </c>
      <c r="C81" s="21"/>
      <c r="D81" s="43"/>
      <c r="E81" s="21"/>
      <c r="F81" s="21"/>
      <c r="G81" s="33"/>
      <c r="H81" s="422"/>
      <c r="I81" s="422"/>
      <c r="J81" s="422"/>
      <c r="K81" s="19"/>
      <c r="L81" s="19"/>
    </row>
    <row r="82" spans="1:12" ht="47.25" hidden="1">
      <c r="A82" s="20" t="s">
        <v>304</v>
      </c>
      <c r="B82" s="12" t="s">
        <v>305</v>
      </c>
      <c r="C82" s="21"/>
      <c r="D82" s="43"/>
      <c r="E82" s="21"/>
      <c r="F82" s="21"/>
      <c r="G82" s="33"/>
      <c r="H82" s="422"/>
      <c r="I82" s="422"/>
      <c r="J82" s="422"/>
      <c r="K82" s="19"/>
      <c r="L82" s="19"/>
    </row>
    <row r="83" spans="1:12" ht="63" hidden="1">
      <c r="A83" s="20" t="s">
        <v>306</v>
      </c>
      <c r="B83" s="12" t="s">
        <v>307</v>
      </c>
      <c r="C83" s="21"/>
      <c r="D83" s="43"/>
      <c r="E83" s="21"/>
      <c r="F83" s="21"/>
      <c r="G83" s="33"/>
      <c r="H83" s="422"/>
      <c r="I83" s="422"/>
      <c r="J83" s="422"/>
      <c r="K83" s="19"/>
      <c r="L83" s="19"/>
    </row>
    <row r="84" spans="1:12" ht="47.25" hidden="1">
      <c r="A84" s="20" t="s">
        <v>308</v>
      </c>
      <c r="B84" s="12" t="s">
        <v>309</v>
      </c>
      <c r="C84" s="21"/>
      <c r="D84" s="43"/>
      <c r="E84" s="21"/>
      <c r="F84" s="21"/>
      <c r="G84" s="33"/>
      <c r="H84" s="422"/>
      <c r="I84" s="422"/>
      <c r="J84" s="422"/>
      <c r="K84" s="19"/>
      <c r="L84" s="19"/>
    </row>
    <row r="85" spans="1:12" ht="31.5" hidden="1">
      <c r="A85" s="20" t="s">
        <v>310</v>
      </c>
      <c r="B85" s="12" t="s">
        <v>311</v>
      </c>
      <c r="C85" s="21"/>
      <c r="D85" s="43"/>
      <c r="E85" s="21"/>
      <c r="F85" s="21"/>
      <c r="G85" s="33"/>
      <c r="H85" s="422"/>
      <c r="I85" s="422"/>
      <c r="J85" s="422"/>
      <c r="K85" s="19"/>
      <c r="L85" s="19"/>
    </row>
    <row r="86" spans="1:12" ht="30" hidden="1">
      <c r="A86" s="20" t="s">
        <v>312</v>
      </c>
      <c r="B86" s="16" t="s">
        <v>313</v>
      </c>
      <c r="C86" s="23"/>
      <c r="D86" s="43"/>
      <c r="E86" s="21"/>
      <c r="F86" s="19"/>
      <c r="G86" s="33"/>
      <c r="H86" s="422"/>
      <c r="I86" s="422"/>
      <c r="J86" s="422"/>
      <c r="K86" s="19"/>
      <c r="L86" s="19"/>
    </row>
    <row r="87" spans="1:12" ht="30" hidden="1">
      <c r="A87" s="20" t="s">
        <v>6055</v>
      </c>
      <c r="B87" s="16" t="s">
        <v>6056</v>
      </c>
      <c r="C87" s="23"/>
      <c r="D87" s="43"/>
      <c r="E87" s="21"/>
      <c r="F87" s="19"/>
      <c r="G87" s="424"/>
      <c r="H87" s="419"/>
      <c r="I87" s="419"/>
      <c r="J87" s="419"/>
      <c r="K87" s="105"/>
      <c r="L87" s="105"/>
    </row>
    <row r="88" spans="1:12" ht="35.1" customHeight="1">
      <c r="A88" s="1035" t="s">
        <v>135</v>
      </c>
      <c r="B88" s="1297" t="s">
        <v>134</v>
      </c>
      <c r="C88" s="1297"/>
      <c r="D88" s="1297"/>
      <c r="E88" s="1297"/>
      <c r="F88" s="1297"/>
      <c r="G88" s="1297"/>
      <c r="H88" s="1153">
        <f>SUM(D89:D96)</f>
        <v>1</v>
      </c>
      <c r="I88" s="1153">
        <f>COUNT(D89:D96)*2</f>
        <v>2</v>
      </c>
    </row>
    <row r="89" spans="1:12" ht="15.75" hidden="1">
      <c r="A89" s="20" t="s">
        <v>314</v>
      </c>
      <c r="B89" s="12" t="s">
        <v>315</v>
      </c>
      <c r="C89" s="21"/>
      <c r="D89" s="43"/>
      <c r="E89" s="21"/>
      <c r="F89" s="21"/>
      <c r="G89" s="33"/>
      <c r="H89" s="421"/>
      <c r="I89" s="421"/>
      <c r="J89" s="421"/>
      <c r="K89" s="223"/>
      <c r="L89" s="223"/>
    </row>
    <row r="90" spans="1:12" ht="15.75" hidden="1">
      <c r="A90" s="20" t="s">
        <v>316</v>
      </c>
      <c r="B90" s="12" t="s">
        <v>317</v>
      </c>
      <c r="C90" s="21"/>
      <c r="D90" s="43"/>
      <c r="E90" s="21"/>
      <c r="F90" s="21"/>
      <c r="G90" s="33"/>
      <c r="H90" s="419"/>
      <c r="I90" s="419"/>
      <c r="J90" s="419"/>
      <c r="K90" s="105"/>
      <c r="L90" s="105"/>
    </row>
    <row r="91" spans="1:12" ht="15.75" hidden="1">
      <c r="A91" s="20" t="s">
        <v>318</v>
      </c>
      <c r="B91" s="12" t="s">
        <v>319</v>
      </c>
      <c r="C91" s="24" t="s">
        <v>320</v>
      </c>
      <c r="D91" s="93"/>
      <c r="E91" s="15" t="s">
        <v>208</v>
      </c>
      <c r="F91" s="21"/>
      <c r="G91" s="423"/>
      <c r="H91" s="434"/>
      <c r="I91" s="434"/>
      <c r="J91" s="81"/>
      <c r="K91" s="4"/>
    </row>
    <row r="92" spans="1:12" ht="15.75" hidden="1">
      <c r="A92" s="20" t="s">
        <v>321</v>
      </c>
      <c r="B92" s="12" t="s">
        <v>322</v>
      </c>
      <c r="C92" s="21"/>
      <c r="D92" s="43"/>
      <c r="E92" s="21"/>
      <c r="F92" s="21"/>
      <c r="G92" s="33"/>
      <c r="H92" s="421"/>
      <c r="I92" s="421"/>
      <c r="J92" s="421"/>
      <c r="K92" s="223"/>
      <c r="L92" s="223"/>
    </row>
    <row r="93" spans="1:12" ht="15.75" hidden="1">
      <c r="A93" s="20" t="s">
        <v>323</v>
      </c>
      <c r="B93" s="12" t="s">
        <v>324</v>
      </c>
      <c r="C93" s="21"/>
      <c r="D93" s="43"/>
      <c r="E93" s="21"/>
      <c r="F93" s="21"/>
      <c r="G93" s="33"/>
      <c r="H93" s="422"/>
      <c r="I93" s="422"/>
      <c r="J93" s="422"/>
      <c r="K93" s="19"/>
      <c r="L93" s="19"/>
    </row>
    <row r="94" spans="1:12" ht="15.75" hidden="1">
      <c r="A94" s="20" t="s">
        <v>325</v>
      </c>
      <c r="B94" s="12" t="s">
        <v>326</v>
      </c>
      <c r="C94" s="21"/>
      <c r="D94" s="43"/>
      <c r="E94" s="21"/>
      <c r="F94" s="21"/>
      <c r="G94" s="33"/>
      <c r="H94" s="419"/>
      <c r="I94" s="419"/>
      <c r="J94" s="419"/>
      <c r="K94" s="105"/>
      <c r="L94" s="105"/>
    </row>
    <row r="95" spans="1:12" ht="31.5">
      <c r="A95" s="11" t="s">
        <v>327</v>
      </c>
      <c r="B95" s="12" t="s">
        <v>328</v>
      </c>
      <c r="C95" s="16" t="s">
        <v>329</v>
      </c>
      <c r="D95" s="435">
        <v>1</v>
      </c>
      <c r="E95" s="24" t="s">
        <v>208</v>
      </c>
      <c r="F95" s="21"/>
      <c r="G95" s="14"/>
    </row>
    <row r="96" spans="1:12" ht="15.75" hidden="1">
      <c r="A96" s="20" t="s">
        <v>3063</v>
      </c>
      <c r="B96" s="12" t="s">
        <v>3064</v>
      </c>
      <c r="C96" s="16"/>
      <c r="D96" s="435"/>
      <c r="E96" s="15"/>
      <c r="F96" s="21"/>
      <c r="G96" s="425"/>
      <c r="H96" s="469"/>
      <c r="I96" s="469"/>
      <c r="J96" s="420"/>
      <c r="K96" s="155"/>
      <c r="L96" s="155"/>
    </row>
    <row r="97" spans="1:12" ht="18.75" hidden="1">
      <c r="A97" s="20" t="s">
        <v>133</v>
      </c>
      <c r="B97" s="1301" t="s">
        <v>132</v>
      </c>
      <c r="C97" s="1301"/>
      <c r="D97" s="1301"/>
      <c r="E97" s="1301"/>
      <c r="F97" s="1301"/>
      <c r="G97" s="1302"/>
      <c r="H97" s="434">
        <f>SUM(D98:D99)</f>
        <v>0</v>
      </c>
      <c r="I97" s="434">
        <f>COUNT(D98:D99)*2</f>
        <v>0</v>
      </c>
      <c r="J97" s="81"/>
      <c r="K97" s="4"/>
    </row>
    <row r="98" spans="1:12" ht="47.25" hidden="1">
      <c r="A98" s="20" t="s">
        <v>330</v>
      </c>
      <c r="B98" s="12" t="s">
        <v>331</v>
      </c>
      <c r="C98" s="13" t="s">
        <v>332</v>
      </c>
      <c r="D98" s="93"/>
      <c r="E98" s="15" t="s">
        <v>208</v>
      </c>
      <c r="F98" s="18" t="s">
        <v>333</v>
      </c>
      <c r="G98" s="423"/>
      <c r="H98" s="434"/>
      <c r="I98" s="434"/>
      <c r="J98" s="81"/>
      <c r="K98" s="4"/>
    </row>
    <row r="99" spans="1:12" ht="47.25" hidden="1">
      <c r="A99" s="25" t="s">
        <v>334</v>
      </c>
      <c r="B99" s="26" t="s">
        <v>335</v>
      </c>
      <c r="C99" s="27"/>
      <c r="D99" s="436"/>
      <c r="E99" s="27"/>
      <c r="F99" s="27"/>
      <c r="G99" s="40"/>
      <c r="H99" s="420"/>
      <c r="I99" s="420"/>
      <c r="J99" s="420"/>
      <c r="K99" s="155"/>
      <c r="L99" s="155"/>
    </row>
    <row r="100" spans="1:12" ht="21">
      <c r="A100" s="9" t="s">
        <v>336</v>
      </c>
      <c r="B100" s="1296" t="s">
        <v>337</v>
      </c>
      <c r="C100" s="1296"/>
      <c r="D100" s="1296"/>
      <c r="E100" s="1296"/>
      <c r="F100" s="1296"/>
      <c r="G100" s="1296"/>
      <c r="H100" s="1153">
        <f>H101+H114+H130+H136+H142+H149</f>
        <v>18</v>
      </c>
      <c r="I100" s="1153">
        <f>I101+I114+I130+I136+I142+I149</f>
        <v>36</v>
      </c>
    </row>
    <row r="101" spans="1:12" ht="35.1" customHeight="1">
      <c r="A101" s="1040" t="s">
        <v>131</v>
      </c>
      <c r="B101" s="1297" t="s">
        <v>130</v>
      </c>
      <c r="C101" s="1297"/>
      <c r="D101" s="1297"/>
      <c r="E101" s="1297"/>
      <c r="F101" s="1297"/>
      <c r="G101" s="1297"/>
      <c r="H101" s="1153">
        <f>SUM(D102:D113)</f>
        <v>3</v>
      </c>
      <c r="I101" s="1153">
        <f>COUNT(D102:D113)*2</f>
        <v>6</v>
      </c>
    </row>
    <row r="102" spans="1:12" ht="45">
      <c r="A102" s="11" t="s">
        <v>338</v>
      </c>
      <c r="B102" s="42" t="s">
        <v>339</v>
      </c>
      <c r="C102" s="16" t="s">
        <v>340</v>
      </c>
      <c r="D102" s="435">
        <v>1</v>
      </c>
      <c r="E102" s="24" t="s">
        <v>341</v>
      </c>
      <c r="F102" s="16" t="s">
        <v>342</v>
      </c>
      <c r="G102" s="14"/>
    </row>
    <row r="103" spans="1:12" ht="30">
      <c r="A103" s="11"/>
      <c r="B103" s="42"/>
      <c r="C103" s="16" t="s">
        <v>343</v>
      </c>
      <c r="D103" s="435">
        <v>1</v>
      </c>
      <c r="E103" s="21" t="s">
        <v>344</v>
      </c>
      <c r="F103" s="16" t="s">
        <v>345</v>
      </c>
      <c r="G103" s="14"/>
    </row>
    <row r="104" spans="1:12" ht="31.5" hidden="1">
      <c r="A104" s="20" t="s">
        <v>346</v>
      </c>
      <c r="B104" s="28" t="s">
        <v>347</v>
      </c>
      <c r="C104" s="16" t="s">
        <v>348</v>
      </c>
      <c r="D104" s="93"/>
      <c r="E104" s="21" t="s">
        <v>344</v>
      </c>
      <c r="F104" s="21"/>
      <c r="G104" s="423"/>
      <c r="H104" s="470"/>
      <c r="I104" s="470"/>
      <c r="J104" s="81"/>
      <c r="K104" s="4"/>
    </row>
    <row r="105" spans="1:12" ht="30" hidden="1">
      <c r="A105" s="20"/>
      <c r="B105" s="28"/>
      <c r="C105" s="16" t="s">
        <v>349</v>
      </c>
      <c r="D105" s="93"/>
      <c r="E105" s="21" t="s">
        <v>344</v>
      </c>
      <c r="F105" s="21"/>
      <c r="G105" s="423"/>
      <c r="H105" s="434"/>
      <c r="I105" s="434"/>
      <c r="J105" s="81"/>
      <c r="K105" s="4"/>
    </row>
    <row r="106" spans="1:12" ht="15.75" hidden="1">
      <c r="A106" s="20"/>
      <c r="B106" s="28"/>
      <c r="C106" s="16" t="s">
        <v>350</v>
      </c>
      <c r="D106" s="93"/>
      <c r="E106" s="21" t="s">
        <v>344</v>
      </c>
      <c r="F106" s="21"/>
      <c r="G106" s="423"/>
      <c r="H106" s="434"/>
      <c r="I106" s="434"/>
      <c r="J106" s="81"/>
      <c r="K106" s="4"/>
    </row>
    <row r="107" spans="1:12" ht="45" hidden="1">
      <c r="A107" s="20"/>
      <c r="B107" s="28"/>
      <c r="C107" s="16" t="s">
        <v>351</v>
      </c>
      <c r="D107" s="93"/>
      <c r="E107" s="21" t="s">
        <v>344</v>
      </c>
      <c r="F107" s="21"/>
      <c r="G107" s="423"/>
      <c r="H107" s="434"/>
      <c r="I107" s="434"/>
      <c r="J107" s="81"/>
      <c r="K107" s="4"/>
    </row>
    <row r="108" spans="1:12" ht="31.5" hidden="1">
      <c r="A108" s="20" t="s">
        <v>352</v>
      </c>
      <c r="B108" s="28" t="s">
        <v>353</v>
      </c>
      <c r="C108" s="29"/>
      <c r="D108" s="437"/>
      <c r="E108" s="30"/>
      <c r="F108" s="31"/>
      <c r="G108" s="33"/>
      <c r="H108" s="421"/>
      <c r="I108" s="421"/>
      <c r="J108" s="421"/>
      <c r="K108" s="223"/>
      <c r="L108" s="223"/>
    </row>
    <row r="109" spans="1:12" ht="31.5" hidden="1">
      <c r="A109" s="20" t="s">
        <v>354</v>
      </c>
      <c r="B109" s="28" t="s">
        <v>355</v>
      </c>
      <c r="C109" s="32"/>
      <c r="D109" s="43"/>
      <c r="E109" s="21"/>
      <c r="F109" s="33"/>
      <c r="G109" s="33"/>
      <c r="H109" s="419"/>
      <c r="I109" s="419"/>
      <c r="J109" s="419"/>
      <c r="K109" s="105"/>
      <c r="L109" s="105"/>
    </row>
    <row r="110" spans="1:12" ht="31.5" hidden="1">
      <c r="A110" s="20" t="s">
        <v>356</v>
      </c>
      <c r="B110" s="28" t="s">
        <v>357</v>
      </c>
      <c r="C110" s="34" t="s">
        <v>358</v>
      </c>
      <c r="D110" s="93"/>
      <c r="E110" s="21"/>
      <c r="F110" s="21"/>
      <c r="G110" s="423"/>
      <c r="H110" s="467"/>
      <c r="I110" s="467"/>
      <c r="J110" s="81"/>
      <c r="K110" s="4"/>
    </row>
    <row r="111" spans="1:12" ht="31.5">
      <c r="A111" s="11" t="s">
        <v>359</v>
      </c>
      <c r="B111" s="42" t="s">
        <v>360</v>
      </c>
      <c r="C111" s="16" t="s">
        <v>361</v>
      </c>
      <c r="D111" s="435">
        <v>1</v>
      </c>
      <c r="E111" s="21" t="s">
        <v>344</v>
      </c>
      <c r="F111" s="21"/>
      <c r="G111" s="14"/>
    </row>
    <row r="112" spans="1:12" ht="118.5" hidden="1" customHeight="1">
      <c r="A112" s="20" t="s">
        <v>362</v>
      </c>
      <c r="B112" s="28" t="s">
        <v>363</v>
      </c>
      <c r="C112" s="16" t="s">
        <v>364</v>
      </c>
      <c r="D112" s="93"/>
      <c r="E112" s="21" t="s">
        <v>344</v>
      </c>
      <c r="F112" s="16" t="s">
        <v>365</v>
      </c>
      <c r="G112" s="423"/>
      <c r="H112" s="470"/>
      <c r="I112" s="470"/>
      <c r="J112" s="81"/>
      <c r="K112" s="4"/>
    </row>
    <row r="113" spans="1:12" ht="31.5" hidden="1">
      <c r="A113" s="20" t="s">
        <v>366</v>
      </c>
      <c r="B113" s="28" t="s">
        <v>367</v>
      </c>
      <c r="C113" s="16" t="s">
        <v>368</v>
      </c>
      <c r="D113" s="93"/>
      <c r="E113" s="21" t="s">
        <v>369</v>
      </c>
      <c r="F113" s="21"/>
      <c r="G113" s="423"/>
      <c r="H113" s="467"/>
      <c r="I113" s="467"/>
      <c r="J113" s="81"/>
      <c r="K113" s="4"/>
    </row>
    <row r="114" spans="1:12" ht="35.1" customHeight="1">
      <c r="A114" s="1035" t="s">
        <v>129</v>
      </c>
      <c r="B114" s="1297" t="s">
        <v>128</v>
      </c>
      <c r="C114" s="1297"/>
      <c r="D114" s="1297"/>
      <c r="E114" s="1297"/>
      <c r="F114" s="1297"/>
      <c r="G114" s="1297"/>
      <c r="H114" s="1153">
        <f>SUM(D115:D129)</f>
        <v>7</v>
      </c>
      <c r="I114" s="1153">
        <f>COUNT(D115:D129)*2</f>
        <v>14</v>
      </c>
    </row>
    <row r="115" spans="1:12" ht="31.5">
      <c r="A115" s="11" t="s">
        <v>370</v>
      </c>
      <c r="B115" s="12" t="s">
        <v>371</v>
      </c>
      <c r="C115" s="16" t="s">
        <v>372</v>
      </c>
      <c r="D115" s="435">
        <v>1</v>
      </c>
      <c r="E115" s="21" t="s">
        <v>344</v>
      </c>
      <c r="F115" s="21"/>
      <c r="G115" s="14"/>
    </row>
    <row r="116" spans="1:12" ht="30">
      <c r="A116" s="11"/>
      <c r="B116" s="12"/>
      <c r="C116" s="16" t="s">
        <v>373</v>
      </c>
      <c r="D116" s="435">
        <v>1</v>
      </c>
      <c r="E116" s="21" t="s">
        <v>344</v>
      </c>
      <c r="F116" s="21"/>
      <c r="G116" s="14"/>
    </row>
    <row r="117" spans="1:12" ht="45">
      <c r="A117" s="11"/>
      <c r="B117" s="12"/>
      <c r="C117" s="16" t="s">
        <v>374</v>
      </c>
      <c r="D117" s="435">
        <v>1</v>
      </c>
      <c r="E117" s="21" t="s">
        <v>375</v>
      </c>
      <c r="F117" s="21"/>
      <c r="G117" s="14"/>
    </row>
    <row r="118" spans="1:12" ht="30">
      <c r="A118" s="11"/>
      <c r="B118" s="12"/>
      <c r="C118" s="16" t="s">
        <v>376</v>
      </c>
      <c r="D118" s="435">
        <v>1</v>
      </c>
      <c r="E118" s="21" t="s">
        <v>377</v>
      </c>
      <c r="F118" s="21"/>
      <c r="G118" s="14"/>
    </row>
    <row r="119" spans="1:12" ht="30" hidden="1">
      <c r="A119" s="20"/>
      <c r="B119" s="36"/>
      <c r="C119" s="16" t="s">
        <v>378</v>
      </c>
      <c r="D119" s="93"/>
      <c r="E119" s="21" t="s">
        <v>379</v>
      </c>
      <c r="F119" s="19"/>
      <c r="G119" s="423"/>
      <c r="H119" s="470"/>
      <c r="I119" s="470"/>
      <c r="J119" s="81"/>
      <c r="K119" s="4"/>
    </row>
    <row r="120" spans="1:12" ht="15.75" hidden="1">
      <c r="A120" s="20"/>
      <c r="B120" s="36"/>
      <c r="C120" s="16" t="s">
        <v>380</v>
      </c>
      <c r="D120" s="93"/>
      <c r="E120" s="21" t="s">
        <v>208</v>
      </c>
      <c r="F120" s="16"/>
      <c r="G120" s="423"/>
      <c r="H120" s="434"/>
      <c r="I120" s="434"/>
      <c r="J120" s="81"/>
      <c r="K120" s="4"/>
    </row>
    <row r="121" spans="1:12" ht="30" hidden="1">
      <c r="A121" s="20"/>
      <c r="B121" s="36"/>
      <c r="C121" s="37" t="s">
        <v>381</v>
      </c>
      <c r="D121" s="93"/>
      <c r="E121" s="21" t="s">
        <v>341</v>
      </c>
      <c r="F121" s="16"/>
      <c r="G121" s="423"/>
      <c r="H121" s="434"/>
      <c r="I121" s="434"/>
      <c r="J121" s="81"/>
      <c r="K121" s="4"/>
    </row>
    <row r="122" spans="1:12" ht="47.25" hidden="1">
      <c r="A122" s="20" t="s">
        <v>382</v>
      </c>
      <c r="B122" s="36" t="s">
        <v>383</v>
      </c>
      <c r="C122" s="21"/>
      <c r="D122" s="43"/>
      <c r="E122" s="21"/>
      <c r="F122" s="29"/>
      <c r="G122" s="33"/>
      <c r="H122" s="420"/>
      <c r="I122" s="420"/>
      <c r="J122" s="420"/>
      <c r="K122" s="155"/>
      <c r="L122" s="155"/>
    </row>
    <row r="123" spans="1:12" ht="47.25">
      <c r="A123" s="11" t="s">
        <v>384</v>
      </c>
      <c r="B123" s="1173" t="s">
        <v>385</v>
      </c>
      <c r="C123" s="16" t="s">
        <v>386</v>
      </c>
      <c r="D123" s="435">
        <v>1</v>
      </c>
      <c r="E123" s="21" t="s">
        <v>344</v>
      </c>
      <c r="F123" s="19"/>
      <c r="G123" s="14"/>
    </row>
    <row r="124" spans="1:12" ht="15.75">
      <c r="A124" s="11"/>
      <c r="B124" s="12"/>
      <c r="C124" s="16" t="s">
        <v>387</v>
      </c>
      <c r="D124" s="435">
        <v>1</v>
      </c>
      <c r="E124" s="21" t="s">
        <v>344</v>
      </c>
      <c r="F124" s="21"/>
      <c r="G124" s="14"/>
    </row>
    <row r="125" spans="1:12" ht="15.75">
      <c r="A125" s="11"/>
      <c r="B125" s="12"/>
      <c r="C125" s="16" t="s">
        <v>388</v>
      </c>
      <c r="D125" s="435">
        <v>1</v>
      </c>
      <c r="E125" s="19" t="s">
        <v>344</v>
      </c>
      <c r="F125" s="21"/>
      <c r="G125" s="14"/>
    </row>
    <row r="126" spans="1:12" ht="75" hidden="1">
      <c r="A126" s="20"/>
      <c r="B126" s="36"/>
      <c r="C126" s="16" t="s">
        <v>389</v>
      </c>
      <c r="D126" s="93"/>
      <c r="E126" s="21" t="s">
        <v>344</v>
      </c>
      <c r="F126" s="16" t="s">
        <v>390</v>
      </c>
      <c r="G126" s="423"/>
      <c r="H126" s="470"/>
      <c r="I126" s="470"/>
      <c r="J126" s="81"/>
      <c r="K126" s="4"/>
    </row>
    <row r="127" spans="1:12" ht="15.75" hidden="1">
      <c r="A127" s="20"/>
      <c r="B127" s="36"/>
      <c r="C127" s="16" t="s">
        <v>391</v>
      </c>
      <c r="D127" s="93"/>
      <c r="E127" s="21" t="s">
        <v>344</v>
      </c>
      <c r="F127" s="21"/>
      <c r="G127" s="423"/>
      <c r="H127" s="434"/>
      <c r="I127" s="434"/>
      <c r="J127" s="81"/>
      <c r="K127" s="4"/>
    </row>
    <row r="128" spans="1:12" ht="48" hidden="1" customHeight="1">
      <c r="A128" s="20" t="s">
        <v>392</v>
      </c>
      <c r="B128" s="36" t="s">
        <v>393</v>
      </c>
      <c r="C128" s="19"/>
      <c r="D128" s="438"/>
      <c r="E128" s="19"/>
      <c r="F128" s="21"/>
      <c r="G128" s="33"/>
      <c r="H128" s="421"/>
      <c r="I128" s="421"/>
      <c r="J128" s="421"/>
      <c r="K128" s="223"/>
      <c r="L128" s="223"/>
    </row>
    <row r="129" spans="1:12" ht="45" hidden="1" customHeight="1">
      <c r="A129" s="20" t="s">
        <v>394</v>
      </c>
      <c r="B129" s="38" t="s">
        <v>395</v>
      </c>
      <c r="C129" s="21"/>
      <c r="D129" s="43"/>
      <c r="E129" s="21"/>
      <c r="F129" s="33"/>
      <c r="G129" s="33"/>
      <c r="H129" s="419"/>
      <c r="I129" s="419"/>
      <c r="J129" s="419"/>
      <c r="K129" s="105"/>
      <c r="L129" s="105"/>
    </row>
    <row r="130" spans="1:12" ht="35.1" customHeight="1">
      <c r="A130" s="1035" t="s">
        <v>127</v>
      </c>
      <c r="B130" s="1297" t="s">
        <v>126</v>
      </c>
      <c r="C130" s="1297"/>
      <c r="D130" s="1297"/>
      <c r="E130" s="1297"/>
      <c r="F130" s="1297"/>
      <c r="G130" s="1297"/>
      <c r="H130" s="1153">
        <f>SUM(D131:D135)</f>
        <v>3</v>
      </c>
      <c r="I130" s="1153">
        <f>COUNT(D131:D135)*2</f>
        <v>6</v>
      </c>
    </row>
    <row r="131" spans="1:12" ht="31.5">
      <c r="A131" s="11" t="s">
        <v>396</v>
      </c>
      <c r="B131" s="12" t="s">
        <v>397</v>
      </c>
      <c r="C131" s="16" t="s">
        <v>398</v>
      </c>
      <c r="D131" s="435">
        <v>1</v>
      </c>
      <c r="E131" s="21" t="s">
        <v>344</v>
      </c>
      <c r="F131" s="16" t="s">
        <v>399</v>
      </c>
      <c r="G131" s="14"/>
    </row>
    <row r="132" spans="1:12" ht="31.5">
      <c r="A132" s="11" t="s">
        <v>400</v>
      </c>
      <c r="B132" s="12" t="s">
        <v>401</v>
      </c>
      <c r="C132" s="16" t="s">
        <v>402</v>
      </c>
      <c r="D132" s="435">
        <v>1</v>
      </c>
      <c r="E132" s="21" t="s">
        <v>208</v>
      </c>
      <c r="F132" s="21"/>
      <c r="G132" s="14"/>
    </row>
    <row r="133" spans="1:12" ht="30">
      <c r="A133" s="11"/>
      <c r="B133" s="12"/>
      <c r="C133" s="16" t="s">
        <v>403</v>
      </c>
      <c r="D133" s="435">
        <v>1</v>
      </c>
      <c r="E133" s="21" t="s">
        <v>208</v>
      </c>
      <c r="F133" s="21"/>
      <c r="G133" s="14"/>
    </row>
    <row r="134" spans="1:12" ht="47.25" hidden="1">
      <c r="A134" s="20" t="s">
        <v>404</v>
      </c>
      <c r="B134" s="36" t="s">
        <v>405</v>
      </c>
      <c r="C134" s="16" t="s">
        <v>406</v>
      </c>
      <c r="D134" s="93"/>
      <c r="E134" s="21" t="s">
        <v>407</v>
      </c>
      <c r="F134" s="21"/>
      <c r="G134" s="423"/>
      <c r="H134" s="470"/>
      <c r="I134" s="470"/>
      <c r="J134" s="81"/>
      <c r="K134" s="4"/>
    </row>
    <row r="135" spans="1:12" ht="63" hidden="1">
      <c r="A135" s="20" t="s">
        <v>408</v>
      </c>
      <c r="B135" s="36" t="s">
        <v>409</v>
      </c>
      <c r="C135" s="16" t="s">
        <v>410</v>
      </c>
      <c r="D135" s="93"/>
      <c r="E135" s="21" t="s">
        <v>208</v>
      </c>
      <c r="F135" s="21"/>
      <c r="G135" s="423"/>
      <c r="H135" s="467"/>
      <c r="I135" s="467"/>
      <c r="J135" s="81"/>
      <c r="K135" s="4"/>
    </row>
    <row r="136" spans="1:12" ht="35.1" customHeight="1">
      <c r="A136" s="1035" t="s">
        <v>125</v>
      </c>
      <c r="B136" s="1297" t="s">
        <v>124</v>
      </c>
      <c r="C136" s="1297"/>
      <c r="D136" s="1297"/>
      <c r="E136" s="1297"/>
      <c r="F136" s="1297"/>
      <c r="G136" s="1297"/>
      <c r="H136" s="1153">
        <f>SUM(D137:D141)</f>
        <v>2</v>
      </c>
      <c r="I136" s="1153">
        <f>COUNT(D137:D141)*2</f>
        <v>4</v>
      </c>
    </row>
    <row r="137" spans="1:12" ht="47.25">
      <c r="A137" s="11" t="s">
        <v>411</v>
      </c>
      <c r="B137" s="12" t="s">
        <v>412</v>
      </c>
      <c r="C137" s="16" t="s">
        <v>413</v>
      </c>
      <c r="D137" s="435">
        <v>1</v>
      </c>
      <c r="E137" s="21" t="s">
        <v>255</v>
      </c>
      <c r="F137" s="21"/>
      <c r="G137" s="14"/>
    </row>
    <row r="138" spans="1:12" ht="31.5" hidden="1">
      <c r="A138" s="20" t="s">
        <v>414</v>
      </c>
      <c r="B138" s="36" t="s">
        <v>415</v>
      </c>
      <c r="C138" s="16" t="s">
        <v>416</v>
      </c>
      <c r="D138" s="93"/>
      <c r="E138" s="21" t="s">
        <v>341</v>
      </c>
      <c r="F138" s="21"/>
      <c r="G138" s="423"/>
      <c r="H138" s="470"/>
      <c r="I138" s="470"/>
      <c r="J138" s="81"/>
      <c r="K138" s="4"/>
    </row>
    <row r="139" spans="1:12" ht="31.5" hidden="1">
      <c r="A139" s="20" t="s">
        <v>417</v>
      </c>
      <c r="B139" s="36" t="s">
        <v>418</v>
      </c>
      <c r="C139" s="16" t="s">
        <v>419</v>
      </c>
      <c r="D139" s="93"/>
      <c r="E139" s="21" t="s">
        <v>420</v>
      </c>
      <c r="F139" s="19"/>
      <c r="G139" s="423"/>
      <c r="H139" s="434"/>
      <c r="I139" s="434"/>
      <c r="J139" s="81"/>
      <c r="K139" s="4"/>
    </row>
    <row r="140" spans="1:12" ht="45" hidden="1">
      <c r="A140" s="20" t="s">
        <v>421</v>
      </c>
      <c r="B140" s="36" t="s">
        <v>422</v>
      </c>
      <c r="C140" s="34" t="s">
        <v>423</v>
      </c>
      <c r="D140" s="93"/>
      <c r="E140" s="21" t="s">
        <v>424</v>
      </c>
      <c r="F140" s="16" t="s">
        <v>425</v>
      </c>
      <c r="G140" s="423"/>
      <c r="H140" s="467"/>
      <c r="I140" s="467"/>
      <c r="J140" s="81"/>
      <c r="K140" s="4"/>
    </row>
    <row r="141" spans="1:12" ht="45">
      <c r="A141" s="11" t="s">
        <v>426</v>
      </c>
      <c r="B141" s="12" t="s">
        <v>427</v>
      </c>
      <c r="C141" s="13" t="s">
        <v>428</v>
      </c>
      <c r="D141" s="435">
        <v>1</v>
      </c>
      <c r="E141" s="21" t="s">
        <v>341</v>
      </c>
      <c r="F141" s="21"/>
      <c r="G141" s="14"/>
    </row>
    <row r="142" spans="1:12" ht="35.1" customHeight="1">
      <c r="A142" s="1035" t="s">
        <v>123</v>
      </c>
      <c r="B142" s="1297" t="s">
        <v>122</v>
      </c>
      <c r="C142" s="1297"/>
      <c r="D142" s="1297"/>
      <c r="E142" s="1297"/>
      <c r="F142" s="1297"/>
      <c r="G142" s="1297"/>
      <c r="H142" s="1153">
        <f>SUM(D143:D148)</f>
        <v>3</v>
      </c>
      <c r="I142" s="1153">
        <f>COUNT(D143:D148)*2</f>
        <v>6</v>
      </c>
    </row>
    <row r="143" spans="1:12" ht="47.25">
      <c r="A143" s="11" t="s">
        <v>429</v>
      </c>
      <c r="B143" s="12" t="s">
        <v>430</v>
      </c>
      <c r="C143" s="16" t="s">
        <v>431</v>
      </c>
      <c r="D143" s="435">
        <v>1</v>
      </c>
      <c r="E143" s="21" t="s">
        <v>432</v>
      </c>
      <c r="F143" s="21"/>
      <c r="G143" s="14"/>
    </row>
    <row r="144" spans="1:12" ht="45">
      <c r="A144" s="11" t="s">
        <v>433</v>
      </c>
      <c r="B144" s="12" t="s">
        <v>434</v>
      </c>
      <c r="C144" s="16" t="s">
        <v>435</v>
      </c>
      <c r="D144" s="435">
        <v>1</v>
      </c>
      <c r="E144" s="21" t="s">
        <v>432</v>
      </c>
      <c r="F144" s="21"/>
      <c r="G144" s="14"/>
    </row>
    <row r="145" spans="1:12" ht="31.5">
      <c r="A145" s="11" t="s">
        <v>436</v>
      </c>
      <c r="B145" s="12" t="s">
        <v>437</v>
      </c>
      <c r="C145" s="16" t="s">
        <v>438</v>
      </c>
      <c r="D145" s="435">
        <v>1</v>
      </c>
      <c r="E145" s="21" t="s">
        <v>432</v>
      </c>
      <c r="F145" s="21"/>
      <c r="G145" s="14"/>
    </row>
    <row r="146" spans="1:12" ht="47.25" hidden="1">
      <c r="A146" s="20" t="s">
        <v>439</v>
      </c>
      <c r="B146" s="36" t="s">
        <v>440</v>
      </c>
      <c r="C146" s="34" t="s">
        <v>441</v>
      </c>
      <c r="D146" s="93"/>
      <c r="E146" s="21" t="s">
        <v>442</v>
      </c>
      <c r="F146" s="21"/>
      <c r="G146" s="423"/>
      <c r="H146" s="470"/>
      <c r="I146" s="470"/>
      <c r="J146" s="81"/>
      <c r="K146" s="4"/>
    </row>
    <row r="147" spans="1:12" ht="47.25" hidden="1">
      <c r="A147" s="20" t="s">
        <v>443</v>
      </c>
      <c r="B147" s="36" t="s">
        <v>444</v>
      </c>
      <c r="C147" s="13"/>
      <c r="D147" s="43"/>
      <c r="F147" s="33"/>
      <c r="G147" s="33"/>
      <c r="H147" s="421"/>
      <c r="I147" s="421"/>
      <c r="J147" s="421"/>
      <c r="K147" s="223"/>
      <c r="L147" s="223"/>
    </row>
    <row r="148" spans="1:12" ht="47.25" hidden="1">
      <c r="A148" s="25" t="s">
        <v>445</v>
      </c>
      <c r="B148" s="39" t="s">
        <v>446</v>
      </c>
      <c r="C148" s="27"/>
      <c r="D148" s="436"/>
      <c r="E148" s="27"/>
      <c r="F148" s="40"/>
      <c r="G148" s="40"/>
      <c r="H148" s="419"/>
      <c r="I148" s="419"/>
      <c r="J148" s="419"/>
      <c r="K148" s="105"/>
      <c r="L148" s="105"/>
    </row>
    <row r="149" spans="1:12" ht="15.75" hidden="1" customHeight="1">
      <c r="A149" s="20" t="s">
        <v>6103</v>
      </c>
      <c r="B149" s="1308" t="s">
        <v>3086</v>
      </c>
      <c r="C149" s="1309"/>
      <c r="D149" s="1310"/>
      <c r="E149" s="1309"/>
      <c r="F149" s="1309"/>
      <c r="G149" s="1309"/>
      <c r="H149" s="422">
        <f>SUM(D150:D162)</f>
        <v>0</v>
      </c>
      <c r="I149" s="422">
        <f>COUNT(D150:D162)*2</f>
        <v>0</v>
      </c>
      <c r="J149" s="81"/>
      <c r="K149" s="4"/>
    </row>
    <row r="150" spans="1:12" ht="60" hidden="1">
      <c r="A150" s="25" t="s">
        <v>3087</v>
      </c>
      <c r="B150" s="41" t="s">
        <v>3088</v>
      </c>
      <c r="C150" s="41" t="s">
        <v>6057</v>
      </c>
      <c r="D150" s="439"/>
      <c r="E150" s="19"/>
      <c r="F150" s="41" t="s">
        <v>6058</v>
      </c>
      <c r="G150" s="426"/>
      <c r="H150" s="421"/>
      <c r="I150" s="421"/>
      <c r="J150" s="421"/>
      <c r="K150" s="223"/>
      <c r="L150" s="223"/>
    </row>
    <row r="151" spans="1:12" ht="30" hidden="1">
      <c r="A151" s="25" t="s">
        <v>3089</v>
      </c>
      <c r="B151" s="41" t="s">
        <v>3090</v>
      </c>
      <c r="C151" s="41" t="s">
        <v>6059</v>
      </c>
      <c r="D151" s="439"/>
      <c r="E151" s="19"/>
      <c r="F151" s="41" t="s">
        <v>6060</v>
      </c>
      <c r="G151" s="426"/>
      <c r="H151" s="422"/>
      <c r="I151" s="422"/>
      <c r="J151" s="422"/>
      <c r="K151" s="19"/>
      <c r="L151" s="19"/>
    </row>
    <row r="152" spans="1:12" ht="105" hidden="1">
      <c r="A152" s="25" t="s">
        <v>3091</v>
      </c>
      <c r="B152" s="41" t="s">
        <v>3092</v>
      </c>
      <c r="C152" s="41" t="s">
        <v>6061</v>
      </c>
      <c r="D152" s="439"/>
      <c r="E152" s="19"/>
      <c r="F152" s="41" t="s">
        <v>6062</v>
      </c>
      <c r="G152" s="426"/>
      <c r="H152" s="422"/>
      <c r="I152" s="422"/>
      <c r="J152" s="422"/>
      <c r="K152" s="19"/>
      <c r="L152" s="19"/>
    </row>
    <row r="153" spans="1:12" ht="75" hidden="1">
      <c r="A153" s="25" t="s">
        <v>3093</v>
      </c>
      <c r="B153" s="41" t="s">
        <v>3094</v>
      </c>
      <c r="C153" s="41" t="s">
        <v>6063</v>
      </c>
      <c r="D153" s="439"/>
      <c r="E153" s="19"/>
      <c r="F153" s="41" t="s">
        <v>6064</v>
      </c>
      <c r="G153" s="426"/>
      <c r="H153" s="422"/>
      <c r="I153" s="422"/>
      <c r="J153" s="422"/>
      <c r="K153" s="19"/>
      <c r="L153" s="19"/>
    </row>
    <row r="154" spans="1:12" ht="120" hidden="1">
      <c r="A154" s="25" t="s">
        <v>3095</v>
      </c>
      <c r="B154" s="41" t="s">
        <v>3096</v>
      </c>
      <c r="C154" s="41" t="s">
        <v>6065</v>
      </c>
      <c r="D154" s="439"/>
      <c r="E154" s="19"/>
      <c r="F154" s="41" t="s">
        <v>6066</v>
      </c>
      <c r="G154" s="426"/>
      <c r="H154" s="419"/>
      <c r="I154" s="419"/>
      <c r="J154" s="419"/>
      <c r="K154" s="105"/>
      <c r="L154" s="105"/>
    </row>
    <row r="155" spans="1:12" ht="45" hidden="1">
      <c r="A155" s="20" t="s">
        <v>3097</v>
      </c>
      <c r="B155" s="41" t="s">
        <v>3098</v>
      </c>
      <c r="C155" s="46" t="s">
        <v>1055</v>
      </c>
      <c r="D155" s="458"/>
      <c r="E155" s="50" t="s">
        <v>432</v>
      </c>
      <c r="F155" s="46"/>
      <c r="G155" s="456"/>
      <c r="H155" s="422"/>
      <c r="I155" s="422"/>
      <c r="J155" s="81"/>
      <c r="K155" s="4"/>
    </row>
    <row r="156" spans="1:12" ht="30" hidden="1">
      <c r="A156" s="20"/>
      <c r="B156" s="41"/>
      <c r="C156" s="46" t="s">
        <v>1056</v>
      </c>
      <c r="D156" s="458"/>
      <c r="E156" s="50" t="s">
        <v>540</v>
      </c>
      <c r="F156" s="46" t="s">
        <v>1057</v>
      </c>
      <c r="G156" s="456"/>
      <c r="H156" s="422"/>
      <c r="I156" s="422"/>
      <c r="J156" s="81"/>
      <c r="K156" s="4"/>
    </row>
    <row r="157" spans="1:12" ht="45" hidden="1">
      <c r="A157" s="20"/>
      <c r="B157" s="41"/>
      <c r="C157" s="46" t="s">
        <v>1058</v>
      </c>
      <c r="D157" s="458"/>
      <c r="E157" s="50" t="s">
        <v>271</v>
      </c>
      <c r="F157" s="46"/>
      <c r="G157" s="456"/>
      <c r="H157" s="422"/>
      <c r="I157" s="422"/>
      <c r="J157" s="81"/>
      <c r="K157" s="4"/>
    </row>
    <row r="158" spans="1:12" ht="45" hidden="1">
      <c r="A158" s="20" t="s">
        <v>6104</v>
      </c>
      <c r="B158" s="41" t="s">
        <v>3100</v>
      </c>
      <c r="C158" s="16" t="s">
        <v>941</v>
      </c>
      <c r="D158" s="93"/>
      <c r="E158" s="21" t="s">
        <v>653</v>
      </c>
      <c r="F158" s="41"/>
      <c r="G158" s="456"/>
      <c r="H158" s="422"/>
      <c r="I158" s="422"/>
      <c r="J158" s="81"/>
      <c r="K158" s="4"/>
    </row>
    <row r="159" spans="1:12" ht="60" hidden="1">
      <c r="A159" s="25" t="s">
        <v>3101</v>
      </c>
      <c r="B159" s="41" t="s">
        <v>3102</v>
      </c>
      <c r="C159" s="41" t="s">
        <v>6067</v>
      </c>
      <c r="D159" s="439"/>
      <c r="E159" s="19"/>
      <c r="F159" s="41" t="s">
        <v>6068</v>
      </c>
      <c r="G159" s="426"/>
      <c r="H159" s="421"/>
      <c r="I159" s="421"/>
      <c r="J159" s="421"/>
      <c r="K159" s="223"/>
      <c r="L159" s="223"/>
    </row>
    <row r="160" spans="1:12" ht="150" hidden="1">
      <c r="A160" s="25" t="s">
        <v>3103</v>
      </c>
      <c r="B160" s="41" t="s">
        <v>3104</v>
      </c>
      <c r="C160" s="41" t="s">
        <v>6069</v>
      </c>
      <c r="D160" s="439"/>
      <c r="E160" s="19"/>
      <c r="F160" s="41" t="s">
        <v>6070</v>
      </c>
      <c r="G160" s="426"/>
      <c r="H160" s="422"/>
      <c r="I160" s="422"/>
      <c r="J160" s="422"/>
      <c r="K160" s="19"/>
      <c r="L160" s="19"/>
    </row>
    <row r="161" spans="1:12" ht="120" hidden="1">
      <c r="A161" s="25" t="s">
        <v>3105</v>
      </c>
      <c r="B161" s="41" t="s">
        <v>3106</v>
      </c>
      <c r="C161" s="41" t="s">
        <v>6071</v>
      </c>
      <c r="D161" s="439"/>
      <c r="E161" s="19"/>
      <c r="F161" s="41" t="s">
        <v>6072</v>
      </c>
      <c r="G161" s="426"/>
      <c r="H161" s="422"/>
      <c r="I161" s="422"/>
      <c r="J161" s="422"/>
      <c r="K161" s="19"/>
      <c r="L161" s="19"/>
    </row>
    <row r="162" spans="1:12" ht="45" hidden="1">
      <c r="A162" s="25" t="s">
        <v>3107</v>
      </c>
      <c r="B162" s="41" t="s">
        <v>3108</v>
      </c>
      <c r="C162" s="41" t="s">
        <v>6073</v>
      </c>
      <c r="D162" s="440"/>
      <c r="F162" s="41" t="s">
        <v>6074</v>
      </c>
      <c r="G162" s="426"/>
      <c r="H162" s="419"/>
      <c r="I162" s="419"/>
      <c r="J162" s="419"/>
      <c r="K162" s="105"/>
      <c r="L162" s="105"/>
    </row>
    <row r="163" spans="1:12" ht="21">
      <c r="A163" s="9"/>
      <c r="B163" s="1296" t="s">
        <v>447</v>
      </c>
      <c r="C163" s="1296"/>
      <c r="D163" s="1296"/>
      <c r="E163" s="1296"/>
      <c r="F163" s="1296"/>
      <c r="G163" s="1296"/>
      <c r="H163" s="1153">
        <f>H164+H193+H199+H205+H214+H232+H248</f>
        <v>34</v>
      </c>
      <c r="I163" s="1153">
        <f>I164+I193+I199+I205+I214+I232+I248</f>
        <v>68</v>
      </c>
    </row>
    <row r="164" spans="1:12" ht="35.1" customHeight="1">
      <c r="A164" s="1040" t="s">
        <v>121</v>
      </c>
      <c r="B164" s="1297" t="s">
        <v>120</v>
      </c>
      <c r="C164" s="1297"/>
      <c r="D164" s="1297"/>
      <c r="E164" s="1297"/>
      <c r="F164" s="1297"/>
      <c r="G164" s="1297"/>
      <c r="H164" s="1153">
        <f>SUM(D165:D192)</f>
        <v>10</v>
      </c>
      <c r="I164" s="1153">
        <f>COUNT(D165:D192)*2</f>
        <v>20</v>
      </c>
    </row>
    <row r="165" spans="1:12" ht="31.5">
      <c r="A165" s="11" t="s">
        <v>448</v>
      </c>
      <c r="B165" s="12" t="s">
        <v>449</v>
      </c>
      <c r="C165" s="13" t="s">
        <v>450</v>
      </c>
      <c r="D165" s="435">
        <v>1</v>
      </c>
      <c r="E165" s="21" t="s">
        <v>341</v>
      </c>
      <c r="F165" s="34" t="s">
        <v>451</v>
      </c>
      <c r="G165" s="14"/>
    </row>
    <row r="166" spans="1:12" ht="30">
      <c r="A166" s="9"/>
      <c r="B166" s="12"/>
      <c r="C166" s="13" t="s">
        <v>452</v>
      </c>
      <c r="D166" s="435">
        <v>1</v>
      </c>
      <c r="E166" s="21" t="s">
        <v>341</v>
      </c>
      <c r="F166" s="34"/>
      <c r="G166" s="14"/>
    </row>
    <row r="167" spans="1:12" ht="31.5">
      <c r="A167" s="11" t="s">
        <v>453</v>
      </c>
      <c r="B167" s="42" t="s">
        <v>454</v>
      </c>
      <c r="C167" s="13" t="s">
        <v>455</v>
      </c>
      <c r="D167" s="435">
        <v>1</v>
      </c>
      <c r="E167" s="21" t="s">
        <v>341</v>
      </c>
      <c r="F167" s="21"/>
      <c r="G167" s="14"/>
    </row>
    <row r="168" spans="1:12" ht="15.75">
      <c r="A168" s="11"/>
      <c r="B168" s="42"/>
      <c r="C168" s="13" t="s">
        <v>456</v>
      </c>
      <c r="D168" s="435">
        <v>1</v>
      </c>
      <c r="E168" s="21" t="s">
        <v>341</v>
      </c>
      <c r="F168" s="21"/>
      <c r="G168" s="14"/>
    </row>
    <row r="169" spans="1:12" ht="15.75">
      <c r="A169" s="11"/>
      <c r="B169" s="42"/>
      <c r="C169" s="13" t="s">
        <v>457</v>
      </c>
      <c r="D169" s="435">
        <v>1</v>
      </c>
      <c r="E169" s="21" t="s">
        <v>341</v>
      </c>
      <c r="F169" s="21"/>
      <c r="G169" s="14"/>
    </row>
    <row r="170" spans="1:12" ht="31.5">
      <c r="A170" s="11" t="s">
        <v>458</v>
      </c>
      <c r="B170" s="12" t="s">
        <v>459</v>
      </c>
      <c r="C170" s="13" t="s">
        <v>464</v>
      </c>
      <c r="D170" s="435">
        <v>1</v>
      </c>
      <c r="E170" s="21" t="s">
        <v>341</v>
      </c>
      <c r="F170" s="19"/>
      <c r="G170" s="19"/>
      <c r="H170" s="1154"/>
      <c r="I170" s="1154"/>
      <c r="J170" s="81"/>
      <c r="K170" s="4"/>
    </row>
    <row r="171" spans="1:12" ht="15.75">
      <c r="A171" s="11"/>
      <c r="B171" s="12"/>
      <c r="C171" s="13" t="s">
        <v>465</v>
      </c>
      <c r="D171" s="435">
        <v>1</v>
      </c>
      <c r="E171" s="21" t="s">
        <v>341</v>
      </c>
      <c r="F171" s="19"/>
      <c r="G171" s="19"/>
      <c r="H171" s="1154"/>
      <c r="I171" s="1154"/>
      <c r="J171" s="81"/>
      <c r="K171" s="4"/>
    </row>
    <row r="172" spans="1:12" ht="15.75" hidden="1">
      <c r="A172" s="20"/>
      <c r="B172" s="12"/>
      <c r="C172" s="21" t="s">
        <v>462</v>
      </c>
      <c r="D172" s="93"/>
      <c r="E172" s="21" t="s">
        <v>341</v>
      </c>
      <c r="F172" s="21"/>
      <c r="G172" s="423"/>
      <c r="H172" s="470"/>
      <c r="I172" s="470"/>
      <c r="J172" s="81"/>
      <c r="K172" s="4"/>
    </row>
    <row r="173" spans="1:12" ht="15.75" hidden="1">
      <c r="A173" s="20"/>
      <c r="B173" s="12"/>
      <c r="C173" s="13" t="s">
        <v>463</v>
      </c>
      <c r="D173" s="93"/>
      <c r="E173" s="21" t="s">
        <v>341</v>
      </c>
      <c r="F173" s="21"/>
      <c r="G173" s="423"/>
      <c r="H173" s="434"/>
      <c r="I173" s="434"/>
      <c r="J173" s="81"/>
      <c r="K173" s="4"/>
    </row>
    <row r="174" spans="1:12" ht="15.75" hidden="1">
      <c r="A174" s="20"/>
      <c r="B174" s="12"/>
      <c r="C174" s="13" t="s">
        <v>460</v>
      </c>
      <c r="D174" s="93"/>
      <c r="E174" s="21" t="s">
        <v>341</v>
      </c>
      <c r="F174" s="540"/>
      <c r="G174" s="81"/>
      <c r="H174" s="81"/>
      <c r="I174" s="434"/>
      <c r="J174" s="81"/>
      <c r="K174" s="4"/>
    </row>
    <row r="175" spans="1:12" ht="15.75" hidden="1">
      <c r="A175" s="20"/>
      <c r="B175" s="12"/>
      <c r="C175" s="13" t="s">
        <v>461</v>
      </c>
      <c r="D175" s="93"/>
      <c r="E175" s="21" t="s">
        <v>341</v>
      </c>
      <c r="F175" s="540"/>
      <c r="G175" s="81"/>
      <c r="H175" s="81"/>
      <c r="I175" s="434"/>
      <c r="J175" s="81"/>
      <c r="K175" s="4"/>
    </row>
    <row r="176" spans="1:12" ht="15.75" hidden="1">
      <c r="A176" s="20"/>
      <c r="B176" s="12"/>
      <c r="C176" s="13" t="s">
        <v>466</v>
      </c>
      <c r="D176" s="93"/>
      <c r="E176" s="21" t="s">
        <v>341</v>
      </c>
      <c r="F176" s="21"/>
      <c r="G176" s="423"/>
      <c r="H176" s="434"/>
      <c r="I176" s="434"/>
      <c r="J176" s="81"/>
      <c r="K176" s="4"/>
    </row>
    <row r="177" spans="1:11" ht="15.75" hidden="1">
      <c r="A177" s="20"/>
      <c r="B177" s="12"/>
      <c r="C177" s="13" t="s">
        <v>467</v>
      </c>
      <c r="D177" s="93"/>
      <c r="E177" s="21" t="s">
        <v>341</v>
      </c>
      <c r="F177" s="21"/>
      <c r="G177" s="423"/>
      <c r="H177" s="434"/>
      <c r="I177" s="434"/>
      <c r="J177" s="81"/>
      <c r="K177" s="4"/>
    </row>
    <row r="178" spans="1:11" ht="30" hidden="1">
      <c r="A178" s="20"/>
      <c r="B178" s="12"/>
      <c r="C178" s="13" t="s">
        <v>468</v>
      </c>
      <c r="D178" s="93"/>
      <c r="E178" s="21" t="s">
        <v>341</v>
      </c>
      <c r="F178" s="21"/>
      <c r="G178" s="423"/>
      <c r="H178" s="434"/>
      <c r="I178" s="434"/>
      <c r="J178" s="81"/>
      <c r="K178" s="4"/>
    </row>
    <row r="179" spans="1:11" ht="30" hidden="1">
      <c r="A179" s="20"/>
      <c r="B179" s="12"/>
      <c r="C179" s="13" t="s">
        <v>469</v>
      </c>
      <c r="D179" s="93"/>
      <c r="E179" s="21" t="s">
        <v>341</v>
      </c>
      <c r="F179" s="16" t="s">
        <v>470</v>
      </c>
      <c r="G179" s="423"/>
      <c r="H179" s="434"/>
      <c r="I179" s="434"/>
      <c r="J179" s="81"/>
      <c r="K179" s="4"/>
    </row>
    <row r="180" spans="1:11" ht="45" hidden="1">
      <c r="A180" s="20"/>
      <c r="B180" s="12"/>
      <c r="C180" s="13" t="s">
        <v>471</v>
      </c>
      <c r="D180" s="93"/>
      <c r="E180" s="21" t="s">
        <v>341</v>
      </c>
      <c r="F180" s="16" t="s">
        <v>472</v>
      </c>
      <c r="G180" s="423"/>
      <c r="H180" s="467"/>
      <c r="I180" s="467"/>
      <c r="J180" s="81"/>
      <c r="K180" s="4"/>
    </row>
    <row r="181" spans="1:11" ht="15.75">
      <c r="A181" s="11"/>
      <c r="B181" s="12"/>
      <c r="C181" s="21" t="s">
        <v>473</v>
      </c>
      <c r="D181" s="435">
        <v>1</v>
      </c>
      <c r="E181" s="21" t="s">
        <v>341</v>
      </c>
      <c r="F181" s="21"/>
      <c r="G181" s="14"/>
    </row>
    <row r="182" spans="1:11" ht="37.5" hidden="1" customHeight="1">
      <c r="A182" s="20"/>
      <c r="B182" s="12"/>
      <c r="C182" s="13" t="s">
        <v>474</v>
      </c>
      <c r="D182" s="93"/>
      <c r="E182" s="21" t="s">
        <v>341</v>
      </c>
      <c r="F182" s="21"/>
      <c r="G182" s="423"/>
      <c r="H182" s="470"/>
      <c r="I182" s="470"/>
      <c r="J182" s="81"/>
      <c r="K182" s="4"/>
    </row>
    <row r="183" spans="1:11" ht="15.75" hidden="1">
      <c r="A183" s="20"/>
      <c r="B183" s="12"/>
      <c r="C183" s="23" t="s">
        <v>475</v>
      </c>
      <c r="D183" s="459"/>
      <c r="E183" s="19"/>
      <c r="F183" s="19"/>
      <c r="G183" s="423"/>
      <c r="H183" s="467"/>
      <c r="I183" s="467"/>
      <c r="J183" s="81"/>
      <c r="K183" s="4"/>
    </row>
    <row r="184" spans="1:11" ht="31.5">
      <c r="A184" s="11" t="s">
        <v>476</v>
      </c>
      <c r="B184" s="12" t="s">
        <v>477</v>
      </c>
      <c r="C184" s="13" t="s">
        <v>478</v>
      </c>
      <c r="D184" s="435">
        <v>1</v>
      </c>
      <c r="E184" s="21" t="s">
        <v>341</v>
      </c>
      <c r="F184" s="24" t="s">
        <v>479</v>
      </c>
      <c r="G184" s="14"/>
    </row>
    <row r="185" spans="1:11" ht="31.5" hidden="1">
      <c r="A185" s="20" t="s">
        <v>480</v>
      </c>
      <c r="B185" s="12" t="s">
        <v>481</v>
      </c>
      <c r="C185" s="13" t="s">
        <v>482</v>
      </c>
      <c r="D185" s="93"/>
      <c r="E185" s="21" t="s">
        <v>341</v>
      </c>
      <c r="F185" s="21"/>
      <c r="G185" s="423"/>
      <c r="H185" s="470"/>
      <c r="I185" s="470"/>
      <c r="J185" s="81"/>
      <c r="K185" s="4"/>
    </row>
    <row r="186" spans="1:11" ht="30" hidden="1">
      <c r="A186" s="20" t="s">
        <v>480</v>
      </c>
      <c r="B186" s="12"/>
      <c r="C186" s="13" t="s">
        <v>483</v>
      </c>
      <c r="D186" s="93"/>
      <c r="E186" s="21" t="s">
        <v>341</v>
      </c>
      <c r="F186" s="21"/>
      <c r="G186" s="423"/>
      <c r="H186" s="434"/>
      <c r="I186" s="434"/>
      <c r="J186" s="81"/>
      <c r="K186" s="4"/>
    </row>
    <row r="187" spans="1:11" ht="31.5" hidden="1">
      <c r="A187" s="20" t="s">
        <v>484</v>
      </c>
      <c r="B187" s="12" t="s">
        <v>485</v>
      </c>
      <c r="C187" s="13" t="s">
        <v>486</v>
      </c>
      <c r="D187" s="93"/>
      <c r="E187" s="21" t="s">
        <v>341</v>
      </c>
      <c r="F187" s="18" t="s">
        <v>487</v>
      </c>
      <c r="G187" s="423"/>
      <c r="H187" s="434"/>
      <c r="I187" s="434"/>
      <c r="J187" s="81"/>
      <c r="K187" s="4"/>
    </row>
    <row r="188" spans="1:11" ht="30" hidden="1">
      <c r="A188" s="20"/>
      <c r="B188" s="12"/>
      <c r="C188" s="13" t="s">
        <v>488</v>
      </c>
      <c r="D188" s="93"/>
      <c r="E188" s="21"/>
      <c r="F188" s="18"/>
      <c r="G188" s="423"/>
      <c r="H188" s="467"/>
      <c r="I188" s="467"/>
      <c r="J188" s="81"/>
      <c r="K188" s="4"/>
    </row>
    <row r="189" spans="1:11" ht="63">
      <c r="A189" s="11" t="s">
        <v>489</v>
      </c>
      <c r="B189" s="12" t="s">
        <v>490</v>
      </c>
      <c r="C189" s="13" t="s">
        <v>495</v>
      </c>
      <c r="D189" s="435">
        <v>1</v>
      </c>
      <c r="E189" s="21" t="s">
        <v>379</v>
      </c>
      <c r="F189" s="13"/>
      <c r="G189" s="14"/>
    </row>
    <row r="190" spans="1:11" ht="30" hidden="1">
      <c r="A190" s="20"/>
      <c r="B190" s="12"/>
      <c r="C190" s="13" t="s">
        <v>493</v>
      </c>
      <c r="D190" s="93"/>
      <c r="E190" s="21" t="s">
        <v>341</v>
      </c>
      <c r="F190" s="23" t="s">
        <v>494</v>
      </c>
      <c r="G190" s="423"/>
      <c r="H190" s="470"/>
      <c r="I190" s="470"/>
      <c r="J190" s="81"/>
      <c r="K190" s="4"/>
    </row>
    <row r="191" spans="1:11" ht="45" hidden="1">
      <c r="A191" s="20"/>
      <c r="B191" s="12"/>
      <c r="C191" s="13" t="s">
        <v>491</v>
      </c>
      <c r="D191" s="93"/>
      <c r="E191" s="21" t="s">
        <v>341</v>
      </c>
      <c r="F191" s="18" t="s">
        <v>492</v>
      </c>
      <c r="G191" s="599"/>
      <c r="H191" s="599"/>
      <c r="I191" s="81"/>
      <c r="J191" s="4"/>
      <c r="K191" s="4"/>
    </row>
    <row r="192" spans="1:11" ht="30" hidden="1">
      <c r="A192" s="20"/>
      <c r="B192" s="12"/>
      <c r="C192" s="13" t="s">
        <v>496</v>
      </c>
      <c r="D192" s="93"/>
      <c r="E192" s="21" t="s">
        <v>341</v>
      </c>
      <c r="F192" s="16"/>
      <c r="G192" s="423"/>
      <c r="H192" s="434"/>
      <c r="I192" s="434"/>
      <c r="J192" s="81"/>
      <c r="K192" s="4"/>
    </row>
    <row r="193" spans="1:12" ht="18.75" hidden="1">
      <c r="A193" s="20" t="s">
        <v>119</v>
      </c>
      <c r="B193" s="1301" t="s">
        <v>118</v>
      </c>
      <c r="C193" s="1301"/>
      <c r="D193" s="1301"/>
      <c r="E193" s="1301"/>
      <c r="F193" s="1301"/>
      <c r="G193" s="1302"/>
      <c r="H193" s="434">
        <f>SUM(D194:D198)</f>
        <v>0</v>
      </c>
      <c r="I193" s="434">
        <f>COUNT(D194:D198)*2</f>
        <v>0</v>
      </c>
      <c r="J193" s="81"/>
      <c r="K193" s="4"/>
    </row>
    <row r="194" spans="1:12" ht="60" hidden="1">
      <c r="A194" s="20" t="s">
        <v>497</v>
      </c>
      <c r="B194" s="42" t="s">
        <v>498</v>
      </c>
      <c r="C194" s="16" t="s">
        <v>499</v>
      </c>
      <c r="D194" s="93"/>
      <c r="E194" s="21" t="s">
        <v>341</v>
      </c>
      <c r="F194" s="16" t="s">
        <v>500</v>
      </c>
      <c r="G194" s="423"/>
      <c r="H194" s="434"/>
      <c r="I194" s="434"/>
      <c r="J194" s="81"/>
      <c r="K194" s="4"/>
    </row>
    <row r="195" spans="1:12" ht="47.25" hidden="1">
      <c r="A195" s="20" t="s">
        <v>501</v>
      </c>
      <c r="B195" s="45" t="s">
        <v>502</v>
      </c>
      <c r="C195" s="21"/>
      <c r="D195" s="43"/>
      <c r="E195" s="21"/>
      <c r="F195" s="21"/>
      <c r="G195" s="33"/>
      <c r="H195" s="420"/>
      <c r="I195" s="420"/>
      <c r="J195" s="420"/>
      <c r="K195" s="155"/>
      <c r="L195" s="155"/>
    </row>
    <row r="196" spans="1:12" ht="45" hidden="1">
      <c r="A196" s="20" t="s">
        <v>503</v>
      </c>
      <c r="B196" s="42" t="s">
        <v>504</v>
      </c>
      <c r="C196" s="16" t="s">
        <v>505</v>
      </c>
      <c r="D196" s="93"/>
      <c r="E196" s="21" t="s">
        <v>341</v>
      </c>
      <c r="F196" s="21"/>
      <c r="G196" s="423"/>
      <c r="H196" s="434"/>
      <c r="I196" s="434"/>
      <c r="J196" s="81"/>
      <c r="K196" s="4"/>
    </row>
    <row r="197" spans="1:12" ht="31.5" hidden="1">
      <c r="A197" s="20" t="s">
        <v>506</v>
      </c>
      <c r="B197" s="42" t="s">
        <v>507</v>
      </c>
      <c r="C197" s="37" t="s">
        <v>508</v>
      </c>
      <c r="D197" s="93"/>
      <c r="E197" s="21" t="s">
        <v>341</v>
      </c>
      <c r="F197" s="21"/>
      <c r="G197" s="423"/>
      <c r="H197" s="434"/>
      <c r="I197" s="434"/>
      <c r="J197" s="81"/>
      <c r="K197" s="4"/>
    </row>
    <row r="198" spans="1:12" ht="15.75" hidden="1">
      <c r="A198" s="20"/>
      <c r="B198" s="42"/>
      <c r="C198" s="46" t="s">
        <v>509</v>
      </c>
      <c r="D198" s="93"/>
      <c r="E198" s="21" t="s">
        <v>341</v>
      </c>
      <c r="F198" s="21"/>
      <c r="G198" s="423"/>
      <c r="H198" s="467"/>
      <c r="I198" s="467"/>
      <c r="J198" s="81"/>
      <c r="K198" s="4"/>
    </row>
    <row r="199" spans="1:12" ht="35.1" customHeight="1">
      <c r="A199" s="1035" t="s">
        <v>117</v>
      </c>
      <c r="B199" s="1297" t="s">
        <v>116</v>
      </c>
      <c r="C199" s="1297"/>
      <c r="D199" s="1297"/>
      <c r="E199" s="1297"/>
      <c r="F199" s="1297"/>
      <c r="G199" s="1297"/>
      <c r="H199" s="1153">
        <f>SUM(D200:D204)</f>
        <v>4</v>
      </c>
      <c r="I199" s="1153">
        <f>COUNT(D200:D204)*2</f>
        <v>8</v>
      </c>
    </row>
    <row r="200" spans="1:12" ht="63" customHeight="1">
      <c r="A200" s="11" t="s">
        <v>510</v>
      </c>
      <c r="B200" s="42" t="s">
        <v>511</v>
      </c>
      <c r="C200" s="16" t="s">
        <v>513</v>
      </c>
      <c r="D200" s="435">
        <v>1</v>
      </c>
      <c r="E200" s="21" t="s">
        <v>341</v>
      </c>
      <c r="F200" s="19"/>
      <c r="G200" s="19"/>
      <c r="H200" s="1154"/>
      <c r="I200" s="1154"/>
      <c r="J200" s="81"/>
    </row>
    <row r="201" spans="1:12" ht="64.5" hidden="1" customHeight="1">
      <c r="A201" s="20"/>
      <c r="B201" s="42"/>
      <c r="C201" s="16" t="s">
        <v>512</v>
      </c>
      <c r="D201" s="93"/>
      <c r="E201" s="21" t="s">
        <v>379</v>
      </c>
      <c r="F201" s="540"/>
      <c r="G201" s="601"/>
      <c r="H201" s="1179"/>
      <c r="I201" s="469"/>
    </row>
    <row r="202" spans="1:12" ht="31.5">
      <c r="A202" s="11" t="s">
        <v>514</v>
      </c>
      <c r="B202" s="42" t="s">
        <v>515</v>
      </c>
      <c r="C202" s="16" t="s">
        <v>516</v>
      </c>
      <c r="D202" s="435">
        <v>1</v>
      </c>
      <c r="E202" s="21" t="s">
        <v>341</v>
      </c>
      <c r="F202" s="21"/>
      <c r="G202" s="14"/>
    </row>
    <row r="203" spans="1:12" ht="98.25" customHeight="1">
      <c r="A203" s="11"/>
      <c r="B203" s="42"/>
      <c r="C203" s="16" t="s">
        <v>517</v>
      </c>
      <c r="D203" s="435">
        <v>1</v>
      </c>
      <c r="E203" s="21" t="s">
        <v>377</v>
      </c>
      <c r="F203" s="21"/>
      <c r="G203" s="14"/>
    </row>
    <row r="204" spans="1:12" ht="47.25">
      <c r="A204" s="11" t="s">
        <v>518</v>
      </c>
      <c r="B204" s="42" t="s">
        <v>519</v>
      </c>
      <c r="C204" s="16" t="s">
        <v>520</v>
      </c>
      <c r="D204" s="435">
        <v>1</v>
      </c>
      <c r="E204" s="21" t="s">
        <v>255</v>
      </c>
      <c r="F204" s="21"/>
      <c r="G204" s="14"/>
    </row>
    <row r="205" spans="1:12" ht="35.1" customHeight="1">
      <c r="A205" s="1035" t="s">
        <v>115</v>
      </c>
      <c r="B205" s="1297" t="s">
        <v>114</v>
      </c>
      <c r="C205" s="1297"/>
      <c r="D205" s="1297"/>
      <c r="E205" s="1297"/>
      <c r="F205" s="1297"/>
      <c r="G205" s="1297"/>
      <c r="H205" s="1153">
        <f>SUM(D206:D213)</f>
        <v>5</v>
      </c>
      <c r="I205" s="1153">
        <f>COUNT(D206:D213)*2</f>
        <v>10</v>
      </c>
    </row>
    <row r="206" spans="1:12" ht="31.5">
      <c r="A206" s="11" t="s">
        <v>521</v>
      </c>
      <c r="B206" s="12" t="s">
        <v>522</v>
      </c>
      <c r="C206" s="13" t="s">
        <v>523</v>
      </c>
      <c r="D206" s="435">
        <v>1</v>
      </c>
      <c r="E206" s="24" t="s">
        <v>377</v>
      </c>
      <c r="F206" s="13" t="s">
        <v>524</v>
      </c>
      <c r="G206" s="14"/>
    </row>
    <row r="207" spans="1:12" ht="31.5">
      <c r="A207" s="11" t="s">
        <v>525</v>
      </c>
      <c r="B207" s="12" t="s">
        <v>526</v>
      </c>
      <c r="C207" s="13" t="s">
        <v>527</v>
      </c>
      <c r="D207" s="435">
        <v>1</v>
      </c>
      <c r="E207" s="21" t="s">
        <v>377</v>
      </c>
      <c r="F207" s="21"/>
      <c r="G207" s="14"/>
    </row>
    <row r="208" spans="1:12" ht="31.5">
      <c r="A208" s="11" t="s">
        <v>528</v>
      </c>
      <c r="B208" s="12" t="s">
        <v>529</v>
      </c>
      <c r="C208" s="13" t="s">
        <v>530</v>
      </c>
      <c r="D208" s="435">
        <v>1</v>
      </c>
      <c r="E208" s="21" t="s">
        <v>531</v>
      </c>
      <c r="F208" s="16" t="s">
        <v>532</v>
      </c>
      <c r="G208" s="14"/>
    </row>
    <row r="209" spans="1:11" ht="31.5" hidden="1">
      <c r="A209" s="602" t="s">
        <v>533</v>
      </c>
      <c r="B209" s="12" t="s">
        <v>534</v>
      </c>
      <c r="C209" s="13" t="s">
        <v>535</v>
      </c>
      <c r="D209" s="93"/>
      <c r="E209" s="21" t="s">
        <v>379</v>
      </c>
      <c r="F209" s="21"/>
      <c r="G209" s="423"/>
      <c r="H209" s="469"/>
      <c r="I209" s="469"/>
    </row>
    <row r="210" spans="1:11" ht="31.5">
      <c r="A210" s="11" t="s">
        <v>536</v>
      </c>
      <c r="B210" s="12" t="s">
        <v>537</v>
      </c>
      <c r="C210" s="13" t="s">
        <v>538</v>
      </c>
      <c r="D210" s="435">
        <v>1</v>
      </c>
      <c r="E210" s="21" t="s">
        <v>255</v>
      </c>
      <c r="F210" s="21"/>
      <c r="G210" s="14"/>
    </row>
    <row r="211" spans="1:11" ht="15.75">
      <c r="A211" s="11"/>
      <c r="B211" s="12"/>
      <c r="C211" s="13" t="s">
        <v>539</v>
      </c>
      <c r="D211" s="435">
        <v>1</v>
      </c>
      <c r="E211" s="21" t="s">
        <v>540</v>
      </c>
      <c r="F211" s="21"/>
      <c r="G211" s="14"/>
    </row>
    <row r="212" spans="1:11" ht="15.75" hidden="1">
      <c r="A212" s="602"/>
      <c r="B212" s="12"/>
      <c r="C212" s="13" t="s">
        <v>541</v>
      </c>
      <c r="D212" s="93"/>
      <c r="E212" s="21" t="s">
        <v>255</v>
      </c>
      <c r="F212" s="21"/>
      <c r="G212" s="423"/>
      <c r="H212" s="470"/>
      <c r="I212" s="470"/>
    </row>
    <row r="213" spans="1:11" ht="15.75" hidden="1">
      <c r="A213" s="602"/>
      <c r="B213" s="12"/>
      <c r="C213" s="13" t="s">
        <v>542</v>
      </c>
      <c r="D213" s="93"/>
      <c r="E213" s="21" t="s">
        <v>255</v>
      </c>
      <c r="F213" s="21"/>
      <c r="G213" s="423"/>
      <c r="H213" s="467"/>
      <c r="I213" s="467"/>
    </row>
    <row r="214" spans="1:11" ht="35.1" customHeight="1">
      <c r="A214" s="1171" t="s">
        <v>113</v>
      </c>
      <c r="B214" s="1297" t="s">
        <v>112</v>
      </c>
      <c r="C214" s="1297"/>
      <c r="D214" s="1297"/>
      <c r="E214" s="1297"/>
      <c r="F214" s="1297"/>
      <c r="G214" s="1297"/>
      <c r="H214" s="1153">
        <f>SUM(D215:D231)</f>
        <v>7</v>
      </c>
      <c r="I214" s="1153">
        <f>COUNT(D215:D231)*2</f>
        <v>14</v>
      </c>
    </row>
    <row r="215" spans="1:11" ht="31.5">
      <c r="A215" s="11" t="s">
        <v>551</v>
      </c>
      <c r="B215" s="12" t="s">
        <v>552</v>
      </c>
      <c r="C215" s="13" t="s">
        <v>553</v>
      </c>
      <c r="D215" s="435">
        <v>1</v>
      </c>
      <c r="E215" s="21" t="s">
        <v>554</v>
      </c>
      <c r="F215" s="16" t="s">
        <v>555</v>
      </c>
      <c r="G215" s="14"/>
    </row>
    <row r="216" spans="1:11" ht="15.75">
      <c r="A216" s="11"/>
      <c r="B216" s="12"/>
      <c r="C216" s="13" t="s">
        <v>556</v>
      </c>
      <c r="D216" s="435">
        <v>1</v>
      </c>
      <c r="E216" s="21" t="s">
        <v>554</v>
      </c>
      <c r="F216" s="16" t="s">
        <v>555</v>
      </c>
      <c r="G216" s="14"/>
    </row>
    <row r="217" spans="1:11" ht="31.5" hidden="1" customHeight="1">
      <c r="A217" s="602"/>
      <c r="B217" s="12"/>
      <c r="C217" s="48" t="s">
        <v>557</v>
      </c>
      <c r="D217" s="458"/>
      <c r="E217" s="50" t="s">
        <v>554</v>
      </c>
      <c r="F217" s="46" t="s">
        <v>555</v>
      </c>
      <c r="G217" s="423"/>
      <c r="H217" s="469"/>
      <c r="I217" s="469"/>
    </row>
    <row r="218" spans="1:11" ht="15.75">
      <c r="A218" s="11"/>
      <c r="B218" s="12"/>
      <c r="C218" s="13" t="s">
        <v>558</v>
      </c>
      <c r="D218" s="435">
        <v>1</v>
      </c>
      <c r="E218" s="21" t="s">
        <v>554</v>
      </c>
      <c r="F218" s="16" t="s">
        <v>555</v>
      </c>
      <c r="G218" s="14"/>
    </row>
    <row r="219" spans="1:11" ht="15.75">
      <c r="A219" s="11"/>
      <c r="B219" s="12"/>
      <c r="C219" s="13" t="s">
        <v>559</v>
      </c>
      <c r="D219" s="435">
        <v>1</v>
      </c>
      <c r="E219" s="21" t="s">
        <v>554</v>
      </c>
      <c r="F219" s="16" t="s">
        <v>555</v>
      </c>
      <c r="G219" s="14"/>
    </row>
    <row r="220" spans="1:11" ht="49.5" hidden="1" customHeight="1">
      <c r="A220" s="602"/>
      <c r="B220" s="12"/>
      <c r="C220" s="13" t="s">
        <v>560</v>
      </c>
      <c r="D220" s="93"/>
      <c r="E220" s="21" t="s">
        <v>554</v>
      </c>
      <c r="F220" s="16" t="s">
        <v>555</v>
      </c>
      <c r="G220" s="423"/>
      <c r="H220" s="469"/>
      <c r="I220" s="469"/>
    </row>
    <row r="221" spans="1:11" ht="34.5" customHeight="1">
      <c r="A221" s="11"/>
      <c r="B221" s="12"/>
      <c r="C221" s="13" t="s">
        <v>561</v>
      </c>
      <c r="D221" s="435">
        <v>1</v>
      </c>
      <c r="E221" s="21" t="s">
        <v>554</v>
      </c>
      <c r="F221" s="16" t="s">
        <v>555</v>
      </c>
      <c r="G221" s="14"/>
    </row>
    <row r="222" spans="1:11" ht="15.75" hidden="1">
      <c r="A222" s="602"/>
      <c r="B222" s="12"/>
      <c r="C222" s="13" t="s">
        <v>562</v>
      </c>
      <c r="D222" s="93"/>
      <c r="E222" s="21" t="s">
        <v>554</v>
      </c>
      <c r="F222" s="16" t="s">
        <v>555</v>
      </c>
      <c r="G222" s="423"/>
      <c r="H222" s="470"/>
      <c r="I222" s="470"/>
      <c r="J222" s="81"/>
      <c r="K222" s="4"/>
    </row>
    <row r="223" spans="1:11" ht="30" hidden="1">
      <c r="A223" s="602"/>
      <c r="B223" s="12"/>
      <c r="C223" s="13" t="s">
        <v>563</v>
      </c>
      <c r="D223" s="93"/>
      <c r="E223" s="21" t="s">
        <v>554</v>
      </c>
      <c r="F223" s="16" t="s">
        <v>555</v>
      </c>
      <c r="G223" s="423"/>
      <c r="H223" s="434"/>
      <c r="I223" s="434"/>
      <c r="J223" s="81"/>
      <c r="K223" s="4"/>
    </row>
    <row r="224" spans="1:11" ht="30" hidden="1">
      <c r="A224" s="602"/>
      <c r="B224" s="12"/>
      <c r="C224" s="13" t="s">
        <v>564</v>
      </c>
      <c r="D224" s="93"/>
      <c r="E224" s="21" t="s">
        <v>554</v>
      </c>
      <c r="F224" s="16" t="s">
        <v>565</v>
      </c>
      <c r="G224" s="423"/>
      <c r="H224" s="434"/>
      <c r="I224" s="434"/>
      <c r="J224" s="81"/>
      <c r="K224" s="4"/>
    </row>
    <row r="225" spans="1:11" ht="15.75" hidden="1">
      <c r="A225" s="602"/>
      <c r="B225" s="12"/>
      <c r="C225" s="13" t="s">
        <v>566</v>
      </c>
      <c r="D225" s="93"/>
      <c r="E225" s="21" t="s">
        <v>554</v>
      </c>
      <c r="F225" s="16" t="s">
        <v>567</v>
      </c>
      <c r="G225" s="423"/>
      <c r="H225" s="434"/>
      <c r="I225" s="434"/>
    </row>
    <row r="226" spans="1:11" ht="30" hidden="1">
      <c r="A226" s="602"/>
      <c r="B226" s="12"/>
      <c r="C226" s="13" t="s">
        <v>568</v>
      </c>
      <c r="D226" s="93"/>
      <c r="E226" s="21" t="s">
        <v>554</v>
      </c>
      <c r="F226" s="16" t="s">
        <v>569</v>
      </c>
      <c r="G226" s="423"/>
      <c r="H226" s="467"/>
      <c r="I226" s="467"/>
      <c r="J226" s="81"/>
      <c r="K226" s="4"/>
    </row>
    <row r="227" spans="1:11" ht="30">
      <c r="A227" s="11"/>
      <c r="B227" s="12"/>
      <c r="C227" s="13" t="s">
        <v>570</v>
      </c>
      <c r="D227" s="435">
        <v>1</v>
      </c>
      <c r="E227" s="21" t="s">
        <v>554</v>
      </c>
      <c r="F227" s="16" t="s">
        <v>571</v>
      </c>
      <c r="G227" s="14"/>
    </row>
    <row r="228" spans="1:11" ht="31.5" hidden="1">
      <c r="A228" s="602" t="s">
        <v>572</v>
      </c>
      <c r="B228" s="12" t="s">
        <v>573</v>
      </c>
      <c r="C228" s="13" t="s">
        <v>574</v>
      </c>
      <c r="D228" s="93"/>
      <c r="E228" s="21" t="s">
        <v>554</v>
      </c>
      <c r="F228" s="18" t="s">
        <v>575</v>
      </c>
      <c r="G228" s="423"/>
      <c r="H228" s="470"/>
      <c r="I228" s="470"/>
      <c r="J228" s="81"/>
      <c r="K228" s="4"/>
    </row>
    <row r="229" spans="1:11" ht="31.5" hidden="1">
      <c r="A229" s="602"/>
      <c r="B229" s="12"/>
      <c r="C229" s="12" t="s">
        <v>576</v>
      </c>
      <c r="D229" s="93"/>
      <c r="E229" s="21" t="s">
        <v>554</v>
      </c>
      <c r="F229" s="18"/>
      <c r="G229" s="423"/>
      <c r="H229" s="434"/>
      <c r="I229" s="434"/>
      <c r="J229" s="81"/>
      <c r="K229" s="4"/>
    </row>
    <row r="230" spans="1:11" ht="45.75" hidden="1" customHeight="1">
      <c r="A230" s="602"/>
      <c r="B230" s="12"/>
      <c r="C230" s="16" t="s">
        <v>577</v>
      </c>
      <c r="D230" s="93"/>
      <c r="E230" s="21" t="s">
        <v>554</v>
      </c>
      <c r="F230" s="18" t="s">
        <v>578</v>
      </c>
      <c r="G230" s="423"/>
      <c r="H230" s="467"/>
      <c r="I230" s="467"/>
      <c r="J230" s="81"/>
      <c r="K230" s="4"/>
    </row>
    <row r="231" spans="1:11" ht="31.5">
      <c r="A231" s="11" t="s">
        <v>579</v>
      </c>
      <c r="B231" s="42" t="s">
        <v>580</v>
      </c>
      <c r="C231" s="16" t="s">
        <v>581</v>
      </c>
      <c r="D231" s="435">
        <v>1</v>
      </c>
      <c r="E231" s="21" t="s">
        <v>554</v>
      </c>
      <c r="F231" s="21"/>
      <c r="G231" s="14"/>
    </row>
    <row r="232" spans="1:11" ht="35.1" customHeight="1">
      <c r="A232" s="1171" t="s">
        <v>111</v>
      </c>
      <c r="B232" s="1297" t="s">
        <v>110</v>
      </c>
      <c r="C232" s="1297"/>
      <c r="D232" s="1297"/>
      <c r="E232" s="1297"/>
      <c r="F232" s="1297"/>
      <c r="G232" s="1297"/>
      <c r="H232" s="1153">
        <f>SUM(D233:D247)</f>
        <v>3</v>
      </c>
      <c r="I232" s="1153">
        <f>COUNT(D233:D247)*2</f>
        <v>6</v>
      </c>
    </row>
    <row r="233" spans="1:11" ht="47.25">
      <c r="A233" s="11" t="s">
        <v>582</v>
      </c>
      <c r="B233" s="12" t="s">
        <v>583</v>
      </c>
      <c r="C233" s="12" t="s">
        <v>584</v>
      </c>
      <c r="D233" s="435">
        <v>1</v>
      </c>
      <c r="E233" s="24" t="s">
        <v>341</v>
      </c>
      <c r="F233" s="13" t="s">
        <v>585</v>
      </c>
      <c r="G233" s="14"/>
    </row>
    <row r="234" spans="1:11" ht="31.5" hidden="1">
      <c r="A234" s="602"/>
      <c r="B234" s="12"/>
      <c r="C234" s="12" t="s">
        <v>586</v>
      </c>
      <c r="D234" s="93"/>
      <c r="E234" s="15" t="s">
        <v>341</v>
      </c>
      <c r="F234" s="18"/>
      <c r="G234" s="423"/>
      <c r="H234" s="470"/>
      <c r="I234" s="470"/>
    </row>
    <row r="235" spans="1:11" ht="47.25" hidden="1">
      <c r="A235" s="602" t="s">
        <v>587</v>
      </c>
      <c r="B235" s="12" t="s">
        <v>588</v>
      </c>
      <c r="C235" s="12" t="s">
        <v>589</v>
      </c>
      <c r="D235" s="93"/>
      <c r="E235" s="15" t="s">
        <v>341</v>
      </c>
      <c r="F235" s="18"/>
      <c r="G235" s="423"/>
      <c r="H235" s="434"/>
      <c r="I235" s="434"/>
      <c r="J235" s="81"/>
      <c r="K235" s="4"/>
    </row>
    <row r="236" spans="1:11" ht="47.25" hidden="1" customHeight="1">
      <c r="A236" s="602"/>
      <c r="B236" s="12"/>
      <c r="C236" s="13" t="s">
        <v>590</v>
      </c>
      <c r="D236" s="93"/>
      <c r="E236" s="15" t="s">
        <v>341</v>
      </c>
      <c r="F236" s="18"/>
      <c r="G236" s="423"/>
      <c r="H236" s="434"/>
      <c r="I236" s="434"/>
      <c r="J236" s="81"/>
      <c r="K236" s="4"/>
    </row>
    <row r="237" spans="1:11" ht="31.5" hidden="1">
      <c r="A237" s="602"/>
      <c r="B237" s="12"/>
      <c r="C237" s="12" t="s">
        <v>591</v>
      </c>
      <c r="D237" s="93"/>
      <c r="E237" s="15" t="s">
        <v>341</v>
      </c>
      <c r="F237" s="18"/>
      <c r="G237" s="423"/>
      <c r="H237" s="467"/>
      <c r="I237" s="467"/>
      <c r="J237" s="81"/>
      <c r="K237" s="4"/>
    </row>
    <row r="238" spans="1:11" ht="47.25">
      <c r="A238" s="11" t="s">
        <v>592</v>
      </c>
      <c r="B238" s="12" t="s">
        <v>593</v>
      </c>
      <c r="C238" s="12" t="s">
        <v>594</v>
      </c>
      <c r="D238" s="435">
        <v>1</v>
      </c>
      <c r="E238" s="24" t="s">
        <v>344</v>
      </c>
      <c r="F238" s="13" t="s">
        <v>595</v>
      </c>
      <c r="G238" s="14"/>
    </row>
    <row r="239" spans="1:11" ht="47.25">
      <c r="A239" s="11" t="s">
        <v>596</v>
      </c>
      <c r="B239" s="12" t="s">
        <v>597</v>
      </c>
      <c r="C239" s="12" t="s">
        <v>598</v>
      </c>
      <c r="D239" s="435">
        <v>1</v>
      </c>
      <c r="E239" s="24" t="s">
        <v>344</v>
      </c>
      <c r="F239" s="13" t="s">
        <v>599</v>
      </c>
      <c r="G239" s="14"/>
    </row>
    <row r="240" spans="1:11" ht="52.5" hidden="1" customHeight="1">
      <c r="A240" s="602"/>
      <c r="B240" s="12"/>
      <c r="C240" s="12" t="s">
        <v>600</v>
      </c>
      <c r="D240" s="93"/>
      <c r="E240" s="15" t="s">
        <v>344</v>
      </c>
      <c r="F240" s="18"/>
      <c r="G240" s="423"/>
      <c r="H240" s="470"/>
      <c r="I240" s="470"/>
      <c r="J240" s="81"/>
      <c r="K240" s="4"/>
    </row>
    <row r="241" spans="1:12" ht="31.5" hidden="1">
      <c r="A241" s="602" t="s">
        <v>601</v>
      </c>
      <c r="B241" s="12" t="s">
        <v>602</v>
      </c>
      <c r="C241" s="12" t="s">
        <v>603</v>
      </c>
      <c r="D241" s="93"/>
      <c r="E241" s="21" t="s">
        <v>344</v>
      </c>
      <c r="F241" s="16" t="s">
        <v>604</v>
      </c>
      <c r="G241" s="423"/>
      <c r="H241" s="434"/>
      <c r="I241" s="434"/>
      <c r="J241" s="81"/>
      <c r="K241" s="4"/>
    </row>
    <row r="242" spans="1:12" ht="31.5" hidden="1">
      <c r="A242" s="602" t="s">
        <v>605</v>
      </c>
      <c r="B242" s="12" t="s">
        <v>606</v>
      </c>
      <c r="C242" s="12" t="s">
        <v>607</v>
      </c>
      <c r="D242" s="93"/>
      <c r="E242" s="21" t="s">
        <v>341</v>
      </c>
      <c r="F242" s="16" t="s">
        <v>608</v>
      </c>
      <c r="G242" s="423"/>
      <c r="H242" s="434"/>
      <c r="I242" s="434"/>
      <c r="J242" s="81"/>
      <c r="K242" s="4"/>
    </row>
    <row r="243" spans="1:12" ht="31.5" hidden="1">
      <c r="A243" s="76"/>
      <c r="B243" s="12"/>
      <c r="C243" s="12" t="s">
        <v>609</v>
      </c>
      <c r="D243" s="93"/>
      <c r="E243" s="21" t="s">
        <v>341</v>
      </c>
      <c r="F243" s="16" t="s">
        <v>610</v>
      </c>
      <c r="G243" s="423"/>
      <c r="H243" s="434"/>
      <c r="I243" s="434"/>
      <c r="J243" s="81"/>
      <c r="K243" s="4"/>
    </row>
    <row r="244" spans="1:12" ht="31.5" hidden="1">
      <c r="A244" s="76" t="s">
        <v>611</v>
      </c>
      <c r="B244" s="12" t="s">
        <v>612</v>
      </c>
      <c r="C244" s="23" t="s">
        <v>613</v>
      </c>
      <c r="D244" s="459"/>
      <c r="E244" s="19" t="s">
        <v>341</v>
      </c>
      <c r="F244" s="41"/>
      <c r="G244" s="423"/>
      <c r="H244" s="434"/>
      <c r="I244" s="434"/>
      <c r="J244" s="81"/>
      <c r="K244" s="4"/>
    </row>
    <row r="245" spans="1:12" ht="30" hidden="1">
      <c r="A245" s="76"/>
      <c r="B245" s="12"/>
      <c r="C245" s="23" t="s">
        <v>614</v>
      </c>
      <c r="D245" s="459"/>
      <c r="E245" s="19" t="s">
        <v>341</v>
      </c>
      <c r="F245" s="23" t="s">
        <v>615</v>
      </c>
      <c r="G245" s="423"/>
      <c r="H245" s="434"/>
      <c r="I245" s="434"/>
      <c r="J245" s="81"/>
      <c r="K245" s="4"/>
    </row>
    <row r="246" spans="1:12" ht="45" hidden="1">
      <c r="A246" s="76"/>
      <c r="B246" s="12"/>
      <c r="C246" s="23" t="s">
        <v>616</v>
      </c>
      <c r="D246" s="459"/>
      <c r="E246" s="19" t="s">
        <v>341</v>
      </c>
      <c r="F246" s="23" t="s">
        <v>617</v>
      </c>
      <c r="G246" s="423"/>
      <c r="H246" s="434"/>
      <c r="I246" s="434"/>
      <c r="J246" s="81"/>
      <c r="K246" s="4"/>
    </row>
    <row r="247" spans="1:12" ht="45" hidden="1">
      <c r="A247" s="76"/>
      <c r="B247" s="12"/>
      <c r="C247" s="13" t="s">
        <v>618</v>
      </c>
      <c r="D247" s="459"/>
      <c r="E247" s="15" t="s">
        <v>344</v>
      </c>
      <c r="F247" s="18" t="s">
        <v>619</v>
      </c>
      <c r="G247" s="423"/>
      <c r="H247" s="467"/>
      <c r="I247" s="467"/>
      <c r="J247" s="81"/>
      <c r="K247" s="4"/>
    </row>
    <row r="248" spans="1:12" ht="35.1" customHeight="1">
      <c r="A248" s="1022" t="s">
        <v>109</v>
      </c>
      <c r="B248" s="1305" t="s">
        <v>6075</v>
      </c>
      <c r="C248" s="1306"/>
      <c r="D248" s="1306"/>
      <c r="E248" s="1306"/>
      <c r="F248" s="1306"/>
      <c r="G248" s="1307"/>
      <c r="H248" s="1153">
        <f>SUM(D249:D265)</f>
        <v>5</v>
      </c>
      <c r="I248" s="1153">
        <f>COUNT(D249:D265)*2</f>
        <v>10</v>
      </c>
    </row>
    <row r="249" spans="1:12" ht="105" hidden="1">
      <c r="A249" s="76" t="s">
        <v>1700</v>
      </c>
      <c r="B249" s="41" t="s">
        <v>1701</v>
      </c>
      <c r="C249" s="41" t="s">
        <v>1702</v>
      </c>
      <c r="D249" s="441"/>
      <c r="E249" s="19" t="s">
        <v>540</v>
      </c>
      <c r="F249" s="41" t="s">
        <v>6076</v>
      </c>
      <c r="G249" s="456"/>
      <c r="H249" s="470"/>
      <c r="I249" s="470"/>
      <c r="J249" s="81"/>
      <c r="K249" s="4"/>
    </row>
    <row r="250" spans="1:12" ht="75" hidden="1">
      <c r="A250" s="76" t="s">
        <v>1704</v>
      </c>
      <c r="B250" s="41" t="s">
        <v>1705</v>
      </c>
      <c r="C250" s="41" t="s">
        <v>1706</v>
      </c>
      <c r="D250" s="439"/>
      <c r="E250" s="19" t="s">
        <v>540</v>
      </c>
      <c r="F250" s="41" t="s">
        <v>3194</v>
      </c>
      <c r="G250" s="456"/>
      <c r="H250" s="434"/>
      <c r="I250" s="434"/>
      <c r="J250" s="81"/>
      <c r="K250" s="4"/>
    </row>
    <row r="251" spans="1:12" ht="75" hidden="1">
      <c r="A251" s="392" t="s">
        <v>3195</v>
      </c>
      <c r="B251" s="41" t="s">
        <v>3196</v>
      </c>
      <c r="C251" s="41" t="s">
        <v>6077</v>
      </c>
      <c r="D251" s="439"/>
      <c r="E251" s="19"/>
      <c r="F251" s="41" t="s">
        <v>6078</v>
      </c>
      <c r="G251" s="426"/>
      <c r="H251" s="470"/>
      <c r="I251" s="470"/>
      <c r="J251" s="421"/>
      <c r="K251" s="223"/>
      <c r="L251" s="223"/>
    </row>
    <row r="252" spans="1:12" ht="90" hidden="1">
      <c r="A252" s="392" t="s">
        <v>3197</v>
      </c>
      <c r="B252" s="41" t="s">
        <v>3198</v>
      </c>
      <c r="C252" s="41" t="s">
        <v>6079</v>
      </c>
      <c r="D252" s="439"/>
      <c r="E252" s="19"/>
      <c r="F252" s="41" t="s">
        <v>6080</v>
      </c>
      <c r="G252" s="426"/>
      <c r="H252" s="434"/>
      <c r="I252" s="434"/>
      <c r="J252" s="422"/>
      <c r="K252" s="19"/>
      <c r="L252" s="19"/>
    </row>
    <row r="253" spans="1:12" ht="90" hidden="1">
      <c r="A253" s="392" t="s">
        <v>3199</v>
      </c>
      <c r="B253" s="410" t="s">
        <v>3200</v>
      </c>
      <c r="C253" s="410" t="s">
        <v>6081</v>
      </c>
      <c r="D253" s="439"/>
      <c r="E253" s="19"/>
      <c r="F253" s="41" t="s">
        <v>6082</v>
      </c>
      <c r="G253" s="426"/>
      <c r="H253" s="434"/>
      <c r="I253" s="434"/>
      <c r="J253" s="422"/>
      <c r="K253" s="19"/>
      <c r="L253" s="19"/>
    </row>
    <row r="254" spans="1:12" ht="105" hidden="1">
      <c r="A254" s="392" t="s">
        <v>3201</v>
      </c>
      <c r="B254" s="41" t="s">
        <v>3202</v>
      </c>
      <c r="C254" s="41" t="s">
        <v>6083</v>
      </c>
      <c r="D254" s="439"/>
      <c r="E254" s="19"/>
      <c r="F254" s="41" t="s">
        <v>6084</v>
      </c>
      <c r="G254" s="426"/>
      <c r="H254" s="434"/>
      <c r="I254" s="434"/>
      <c r="J254" s="422"/>
      <c r="K254" s="19"/>
      <c r="L254" s="19"/>
    </row>
    <row r="255" spans="1:12" ht="150" hidden="1">
      <c r="A255" s="392" t="s">
        <v>3203</v>
      </c>
      <c r="B255" s="41" t="s">
        <v>6085</v>
      </c>
      <c r="C255" s="41" t="s">
        <v>6086</v>
      </c>
      <c r="D255" s="439"/>
      <c r="E255" s="19"/>
      <c r="F255" s="41" t="s">
        <v>6087</v>
      </c>
      <c r="G255" s="426"/>
      <c r="H255" s="434"/>
      <c r="I255" s="434"/>
      <c r="J255" s="422"/>
      <c r="K255" s="19"/>
      <c r="L255" s="19"/>
    </row>
    <row r="256" spans="1:12" ht="135" hidden="1">
      <c r="A256" s="392" t="s">
        <v>3205</v>
      </c>
      <c r="B256" s="41" t="s">
        <v>3206</v>
      </c>
      <c r="C256" s="41" t="s">
        <v>6088</v>
      </c>
      <c r="D256" s="439">
        <v>1</v>
      </c>
      <c r="E256" s="19"/>
      <c r="F256" s="41" t="s">
        <v>6089</v>
      </c>
      <c r="G256" s="426"/>
      <c r="H256" s="467"/>
      <c r="I256" s="467"/>
      <c r="J256" s="419"/>
      <c r="K256" s="105"/>
      <c r="L256" s="105"/>
    </row>
    <row r="257" spans="1:12" ht="30">
      <c r="A257" s="11" t="s">
        <v>6093</v>
      </c>
      <c r="B257" s="34" t="s">
        <v>1709</v>
      </c>
      <c r="C257" s="46" t="s">
        <v>543</v>
      </c>
      <c r="D257" s="498">
        <v>1</v>
      </c>
      <c r="E257" s="50" t="s">
        <v>540</v>
      </c>
      <c r="F257" s="34"/>
      <c r="G257" s="50"/>
    </row>
    <row r="258" spans="1:12" ht="30">
      <c r="A258" s="11"/>
      <c r="B258" s="34"/>
      <c r="C258" s="46" t="s">
        <v>544</v>
      </c>
      <c r="D258" s="498">
        <v>1</v>
      </c>
      <c r="E258" s="50" t="s">
        <v>540</v>
      </c>
      <c r="F258" s="34"/>
      <c r="G258" s="50"/>
    </row>
    <row r="259" spans="1:12">
      <c r="A259" s="11"/>
      <c r="B259" s="34"/>
      <c r="C259" s="46" t="s">
        <v>545</v>
      </c>
      <c r="D259" s="498">
        <v>1</v>
      </c>
      <c r="E259" s="50" t="s">
        <v>540</v>
      </c>
      <c r="F259" s="34"/>
      <c r="G259" s="50"/>
    </row>
    <row r="260" spans="1:12">
      <c r="A260" s="11"/>
      <c r="B260" s="34"/>
      <c r="C260" s="48" t="s">
        <v>546</v>
      </c>
      <c r="D260" s="498">
        <v>1</v>
      </c>
      <c r="E260" s="50" t="s">
        <v>540</v>
      </c>
      <c r="F260" s="34"/>
      <c r="G260" s="50"/>
    </row>
    <row r="261" spans="1:12" hidden="1">
      <c r="A261" s="76"/>
      <c r="B261" s="41"/>
      <c r="C261" s="48" t="s">
        <v>547</v>
      </c>
      <c r="D261" s="460"/>
      <c r="E261" s="50"/>
      <c r="F261" s="41"/>
      <c r="G261" s="456"/>
      <c r="H261" s="470"/>
      <c r="I261" s="470"/>
      <c r="J261" s="81"/>
      <c r="K261" s="4"/>
    </row>
    <row r="262" spans="1:12" ht="90" hidden="1">
      <c r="A262" s="76" t="s">
        <v>3212</v>
      </c>
      <c r="B262" s="41" t="s">
        <v>1717</v>
      </c>
      <c r="C262" s="16" t="s">
        <v>548</v>
      </c>
      <c r="D262" s="93"/>
      <c r="E262" s="21" t="s">
        <v>540</v>
      </c>
      <c r="F262" s="41" t="s">
        <v>6090</v>
      </c>
      <c r="G262" s="456"/>
      <c r="H262" s="434"/>
      <c r="I262" s="434"/>
      <c r="J262" s="81"/>
      <c r="K262" s="4"/>
    </row>
    <row r="263" spans="1:12" ht="90" hidden="1">
      <c r="A263" s="76"/>
      <c r="B263" s="41"/>
      <c r="C263" s="16" t="s">
        <v>549</v>
      </c>
      <c r="D263" s="93"/>
      <c r="E263" s="21" t="s">
        <v>540</v>
      </c>
      <c r="F263" s="41" t="s">
        <v>6090</v>
      </c>
      <c r="G263" s="456"/>
      <c r="H263" s="434"/>
      <c r="I263" s="434"/>
      <c r="J263" s="81"/>
      <c r="K263" s="4"/>
    </row>
    <row r="264" spans="1:12" ht="90" hidden="1">
      <c r="A264" s="76"/>
      <c r="B264" s="41"/>
      <c r="C264" s="13" t="s">
        <v>550</v>
      </c>
      <c r="D264" s="93"/>
      <c r="E264" s="21" t="s">
        <v>540</v>
      </c>
      <c r="F264" s="41" t="s">
        <v>6090</v>
      </c>
      <c r="G264" s="456"/>
      <c r="H264" s="434"/>
      <c r="I264" s="434"/>
      <c r="J264" s="81"/>
      <c r="K264" s="4"/>
    </row>
    <row r="265" spans="1:12" ht="90" hidden="1">
      <c r="A265" s="392" t="s">
        <v>3213</v>
      </c>
      <c r="B265" s="41" t="s">
        <v>3214</v>
      </c>
      <c r="C265" s="41" t="s">
        <v>6091</v>
      </c>
      <c r="D265" s="439"/>
      <c r="E265" s="19"/>
      <c r="F265" s="41" t="s">
        <v>6092</v>
      </c>
      <c r="G265" s="426"/>
      <c r="H265" s="469"/>
      <c r="I265" s="469"/>
      <c r="J265" s="420"/>
      <c r="K265" s="155"/>
      <c r="L265" s="155"/>
    </row>
    <row r="266" spans="1:12" ht="21">
      <c r="A266" s="52"/>
      <c r="B266" s="1296" t="s">
        <v>620</v>
      </c>
      <c r="C266" s="1296"/>
      <c r="D266" s="1296"/>
      <c r="E266" s="1296"/>
      <c r="F266" s="1296"/>
      <c r="G266" s="1296"/>
      <c r="H266" s="1153">
        <f>H267+H290+H299+H312+H322+H332+H336+H341+H273+H318+H326+H329</f>
        <v>21</v>
      </c>
      <c r="I266" s="1153">
        <f>I267+I290+I299+I312+I322+I332+I336+I341+I273+I318+I326+I329</f>
        <v>42</v>
      </c>
    </row>
    <row r="267" spans="1:12" ht="35.1" customHeight="1">
      <c r="A267" s="1172" t="s">
        <v>107</v>
      </c>
      <c r="B267" s="1297" t="s">
        <v>106</v>
      </c>
      <c r="C267" s="1297"/>
      <c r="D267" s="1297"/>
      <c r="E267" s="1297"/>
      <c r="F267" s="1297"/>
      <c r="G267" s="1297"/>
      <c r="H267" s="1153">
        <f>SUM(D268:D272)</f>
        <v>2</v>
      </c>
      <c r="I267" s="1153">
        <f>COUNT(D268:D272)*2</f>
        <v>4</v>
      </c>
    </row>
    <row r="268" spans="1:12" ht="31.5">
      <c r="A268" s="35" t="s">
        <v>621</v>
      </c>
      <c r="B268" s="42" t="s">
        <v>622</v>
      </c>
      <c r="C268" s="16" t="s">
        <v>623</v>
      </c>
      <c r="D268" s="435">
        <v>1</v>
      </c>
      <c r="E268" s="21" t="s">
        <v>540</v>
      </c>
      <c r="F268" s="21"/>
      <c r="G268" s="14"/>
    </row>
    <row r="269" spans="1:12" ht="30" hidden="1">
      <c r="A269" s="602"/>
      <c r="B269" s="42"/>
      <c r="C269" s="13" t="s">
        <v>624</v>
      </c>
      <c r="D269" s="93"/>
      <c r="E269" s="21" t="s">
        <v>540</v>
      </c>
      <c r="F269" s="21"/>
      <c r="G269" s="423"/>
      <c r="H269" s="470"/>
      <c r="I269" s="470"/>
      <c r="J269" s="81"/>
      <c r="K269" s="4"/>
    </row>
    <row r="270" spans="1:12" ht="30" hidden="1">
      <c r="A270" s="602"/>
      <c r="B270" s="42"/>
      <c r="C270" s="16" t="s">
        <v>625</v>
      </c>
      <c r="D270" s="93"/>
      <c r="E270" s="21" t="s">
        <v>540</v>
      </c>
      <c r="F270" s="21"/>
      <c r="G270" s="423"/>
      <c r="H270" s="467"/>
      <c r="I270" s="467"/>
      <c r="J270" s="81"/>
      <c r="K270" s="4"/>
    </row>
    <row r="271" spans="1:12" ht="47.25">
      <c r="A271" s="11" t="s">
        <v>626</v>
      </c>
      <c r="B271" s="12" t="s">
        <v>627</v>
      </c>
      <c r="C271" s="16" t="s">
        <v>628</v>
      </c>
      <c r="D271" s="435">
        <v>1</v>
      </c>
      <c r="E271" s="21" t="s">
        <v>629</v>
      </c>
      <c r="F271" s="21"/>
      <c r="G271" s="14"/>
    </row>
    <row r="272" spans="1:12" ht="31.5" hidden="1">
      <c r="A272" s="602" t="s">
        <v>630</v>
      </c>
      <c r="B272" s="12" t="s">
        <v>631</v>
      </c>
      <c r="C272" s="16" t="s">
        <v>632</v>
      </c>
      <c r="D272" s="93"/>
      <c r="E272" s="21" t="s">
        <v>379</v>
      </c>
      <c r="F272" s="21"/>
      <c r="G272" s="423"/>
      <c r="H272" s="469"/>
      <c r="I272" s="469"/>
      <c r="J272" s="81"/>
      <c r="K272" s="4"/>
    </row>
    <row r="273" spans="1:12" ht="35.1" customHeight="1">
      <c r="A273" s="1171" t="s">
        <v>105</v>
      </c>
      <c r="B273" s="1297" t="s">
        <v>104</v>
      </c>
      <c r="C273" s="1297"/>
      <c r="D273" s="1297"/>
      <c r="E273" s="1297"/>
      <c r="F273" s="1297"/>
      <c r="G273" s="1297"/>
      <c r="H273" s="1153">
        <f>SUM(D274:D289)</f>
        <v>3</v>
      </c>
      <c r="I273" s="1153">
        <f>COUNT(D274:D289)*2</f>
        <v>6</v>
      </c>
    </row>
    <row r="274" spans="1:12" ht="45">
      <c r="A274" s="11" t="s">
        <v>633</v>
      </c>
      <c r="B274" s="12" t="s">
        <v>634</v>
      </c>
      <c r="C274" s="34" t="s">
        <v>635</v>
      </c>
      <c r="D274" s="435">
        <v>1</v>
      </c>
      <c r="E274" s="21" t="s">
        <v>540</v>
      </c>
      <c r="F274" s="34" t="s">
        <v>636</v>
      </c>
      <c r="G274" s="14"/>
    </row>
    <row r="275" spans="1:12" ht="31.5" hidden="1">
      <c r="A275" s="20" t="s">
        <v>637</v>
      </c>
      <c r="B275" s="54" t="s">
        <v>638</v>
      </c>
      <c r="C275" s="55"/>
      <c r="D275" s="442"/>
      <c r="E275" s="55"/>
      <c r="F275" s="55"/>
      <c r="G275" s="427"/>
      <c r="H275" s="420"/>
      <c r="I275" s="420"/>
      <c r="J275" s="420"/>
      <c r="K275" s="155"/>
      <c r="L275" s="155"/>
    </row>
    <row r="276" spans="1:12" ht="31.5" hidden="1">
      <c r="A276" s="602" t="s">
        <v>639</v>
      </c>
      <c r="B276" s="12" t="s">
        <v>640</v>
      </c>
      <c r="C276" s="13" t="s">
        <v>641</v>
      </c>
      <c r="D276" s="93"/>
      <c r="E276" s="21" t="s">
        <v>341</v>
      </c>
      <c r="F276" s="21"/>
      <c r="G276" s="423"/>
      <c r="H276" s="434"/>
      <c r="I276" s="434"/>
      <c r="J276" s="81"/>
      <c r="K276" s="4"/>
    </row>
    <row r="277" spans="1:12" ht="15.75" hidden="1">
      <c r="A277" s="602"/>
      <c r="B277" s="12"/>
      <c r="C277" s="13" t="s">
        <v>642</v>
      </c>
      <c r="D277" s="93"/>
      <c r="E277" s="21" t="s">
        <v>341</v>
      </c>
      <c r="F277" s="21"/>
      <c r="G277" s="423"/>
      <c r="H277" s="467"/>
      <c r="I277" s="467"/>
      <c r="J277" s="81"/>
      <c r="K277" s="4"/>
    </row>
    <row r="278" spans="1:12" ht="31.5">
      <c r="A278" s="11" t="s">
        <v>643</v>
      </c>
      <c r="B278" s="12" t="s">
        <v>644</v>
      </c>
      <c r="C278" s="16" t="s">
        <v>645</v>
      </c>
      <c r="D278" s="435">
        <v>1</v>
      </c>
      <c r="E278" s="21" t="s">
        <v>377</v>
      </c>
      <c r="F278" s="21"/>
      <c r="G278" s="14"/>
    </row>
    <row r="279" spans="1:12" ht="15.75">
      <c r="A279" s="11"/>
      <c r="B279" s="12"/>
      <c r="C279" s="24" t="s">
        <v>646</v>
      </c>
      <c r="D279" s="435">
        <v>1</v>
      </c>
      <c r="E279" s="24" t="s">
        <v>377</v>
      </c>
      <c r="F279" s="21"/>
      <c r="G279" s="14"/>
    </row>
    <row r="280" spans="1:12" ht="30" hidden="1">
      <c r="A280" s="602"/>
      <c r="B280" s="12"/>
      <c r="C280" s="13" t="s">
        <v>647</v>
      </c>
      <c r="D280" s="93"/>
      <c r="E280" s="15" t="s">
        <v>648</v>
      </c>
      <c r="F280" s="21"/>
      <c r="G280" s="423"/>
      <c r="H280" s="470"/>
      <c r="I280" s="470"/>
    </row>
    <row r="281" spans="1:12" ht="31.5" hidden="1">
      <c r="A281" s="602" t="s">
        <v>649</v>
      </c>
      <c r="B281" s="42" t="s">
        <v>650</v>
      </c>
      <c r="C281" s="16" t="s">
        <v>651</v>
      </c>
      <c r="D281" s="93"/>
      <c r="E281" s="21" t="s">
        <v>540</v>
      </c>
      <c r="F281" s="21"/>
      <c r="G281" s="423"/>
      <c r="H281" s="434"/>
      <c r="I281" s="434"/>
      <c r="J281" s="81"/>
      <c r="K281" s="4"/>
    </row>
    <row r="282" spans="1:12" ht="45" hidden="1">
      <c r="A282" s="602"/>
      <c r="B282" s="42"/>
      <c r="C282" s="16" t="s">
        <v>652</v>
      </c>
      <c r="D282" s="93"/>
      <c r="E282" s="21" t="s">
        <v>653</v>
      </c>
      <c r="F282" s="21"/>
      <c r="G282" s="423"/>
      <c r="H282" s="434"/>
      <c r="I282" s="434"/>
      <c r="J282" s="81"/>
      <c r="K282" s="4"/>
    </row>
    <row r="283" spans="1:12" ht="62.25" hidden="1" customHeight="1">
      <c r="A283" s="602"/>
      <c r="B283" s="42"/>
      <c r="C283" s="16" t="s">
        <v>654</v>
      </c>
      <c r="D283" s="93"/>
      <c r="E283" s="21" t="s">
        <v>540</v>
      </c>
      <c r="F283" s="21"/>
      <c r="G283" s="423"/>
      <c r="H283" s="434"/>
      <c r="I283" s="434"/>
      <c r="J283" s="81"/>
      <c r="K283" s="4"/>
    </row>
    <row r="284" spans="1:12" ht="78" hidden="1" customHeight="1">
      <c r="A284" s="602"/>
      <c r="B284" s="42"/>
      <c r="C284" s="16" t="s">
        <v>655</v>
      </c>
      <c r="D284" s="93"/>
      <c r="E284" s="21" t="s">
        <v>653</v>
      </c>
      <c r="F284" s="21"/>
      <c r="G284" s="423"/>
      <c r="H284" s="434"/>
      <c r="I284" s="434"/>
      <c r="J284" s="81"/>
      <c r="K284" s="4"/>
    </row>
    <row r="285" spans="1:12" ht="30" hidden="1">
      <c r="A285" s="602" t="s">
        <v>656</v>
      </c>
      <c r="B285" s="16" t="s">
        <v>657</v>
      </c>
      <c r="C285" s="16" t="s">
        <v>658</v>
      </c>
      <c r="D285" s="93"/>
      <c r="E285" s="21" t="s">
        <v>540</v>
      </c>
      <c r="F285" s="21"/>
      <c r="G285" s="423"/>
      <c r="H285" s="434"/>
      <c r="I285" s="434"/>
      <c r="J285" s="81"/>
      <c r="K285" s="4"/>
    </row>
    <row r="286" spans="1:12" ht="30" hidden="1">
      <c r="A286" s="602"/>
      <c r="B286" s="16"/>
      <c r="C286" s="16" t="s">
        <v>659</v>
      </c>
      <c r="D286" s="93"/>
      <c r="E286" s="21" t="s">
        <v>660</v>
      </c>
      <c r="F286" s="21"/>
      <c r="G286" s="423"/>
      <c r="H286" s="434"/>
      <c r="I286" s="434"/>
      <c r="J286" s="81"/>
      <c r="K286" s="4"/>
    </row>
    <row r="287" spans="1:12" ht="36.75" hidden="1" customHeight="1">
      <c r="A287" s="602"/>
      <c r="B287" s="16"/>
      <c r="C287" s="16" t="s">
        <v>661</v>
      </c>
      <c r="D287" s="93"/>
      <c r="E287" s="21" t="s">
        <v>540</v>
      </c>
      <c r="F287" s="21"/>
      <c r="G287" s="423"/>
      <c r="H287" s="434"/>
      <c r="I287" s="434"/>
      <c r="J287" s="81"/>
      <c r="K287" s="4"/>
    </row>
    <row r="288" spans="1:12" ht="81" hidden="1" customHeight="1">
      <c r="A288" s="602" t="s">
        <v>662</v>
      </c>
      <c r="B288" s="12" t="s">
        <v>663</v>
      </c>
      <c r="C288" s="13" t="s">
        <v>664</v>
      </c>
      <c r="D288" s="93"/>
      <c r="E288" s="21" t="s">
        <v>377</v>
      </c>
      <c r="F288" s="16" t="s">
        <v>665</v>
      </c>
      <c r="G288" s="423"/>
      <c r="H288" s="434"/>
      <c r="I288" s="434"/>
      <c r="J288" s="81"/>
      <c r="K288" s="4"/>
    </row>
    <row r="289" spans="1:11" ht="31.5" hidden="1">
      <c r="A289" s="602" t="s">
        <v>666</v>
      </c>
      <c r="B289" s="12" t="s">
        <v>667</v>
      </c>
      <c r="C289" s="16" t="s">
        <v>668</v>
      </c>
      <c r="D289" s="93"/>
      <c r="E289" s="21" t="s">
        <v>379</v>
      </c>
      <c r="F289" s="21"/>
      <c r="G289" s="423"/>
      <c r="H289" s="467"/>
      <c r="I289" s="467"/>
      <c r="J289" s="81"/>
      <c r="K289" s="4"/>
    </row>
    <row r="290" spans="1:11" ht="35.1" customHeight="1">
      <c r="A290" s="1171" t="s">
        <v>103</v>
      </c>
      <c r="B290" s="1297" t="s">
        <v>102</v>
      </c>
      <c r="C290" s="1297"/>
      <c r="D290" s="1297"/>
      <c r="E290" s="1297"/>
      <c r="F290" s="1297"/>
      <c r="G290" s="1297"/>
      <c r="H290" s="1153">
        <f>SUM(D291:D298)</f>
        <v>2</v>
      </c>
      <c r="I290" s="1153">
        <f>COUNT(D291:D298)*2</f>
        <v>4</v>
      </c>
    </row>
    <row r="291" spans="1:11" ht="31.5" hidden="1">
      <c r="A291" s="602" t="s">
        <v>669</v>
      </c>
      <c r="B291" s="12" t="s">
        <v>670</v>
      </c>
      <c r="C291" s="16" t="s">
        <v>671</v>
      </c>
      <c r="D291" s="93"/>
      <c r="E291" s="21" t="s">
        <v>341</v>
      </c>
      <c r="F291" s="16" t="s">
        <v>672</v>
      </c>
      <c r="G291" s="423"/>
      <c r="H291" s="470"/>
      <c r="I291" s="470"/>
      <c r="J291" s="81"/>
      <c r="K291" s="4"/>
    </row>
    <row r="292" spans="1:11" ht="30" hidden="1">
      <c r="A292" s="602"/>
      <c r="B292" s="12"/>
      <c r="C292" s="16" t="s">
        <v>673</v>
      </c>
      <c r="D292" s="93"/>
      <c r="E292" s="21" t="s">
        <v>341</v>
      </c>
      <c r="F292" s="16"/>
      <c r="G292" s="423"/>
      <c r="H292" s="434"/>
      <c r="I292" s="434"/>
      <c r="J292" s="81"/>
      <c r="K292" s="4"/>
    </row>
    <row r="293" spans="1:11" ht="31.5" hidden="1">
      <c r="A293" s="602" t="s">
        <v>674</v>
      </c>
      <c r="B293" s="12" t="s">
        <v>675</v>
      </c>
      <c r="C293" s="16" t="s">
        <v>676</v>
      </c>
      <c r="D293" s="93"/>
      <c r="E293" s="21" t="s">
        <v>379</v>
      </c>
      <c r="F293" s="21"/>
      <c r="G293" s="423"/>
      <c r="H293" s="467"/>
      <c r="I293" s="467"/>
      <c r="J293" s="81"/>
      <c r="K293" s="4"/>
    </row>
    <row r="294" spans="1:11" ht="60">
      <c r="A294" s="11" t="s">
        <v>677</v>
      </c>
      <c r="B294" s="12" t="s">
        <v>678</v>
      </c>
      <c r="C294" s="16" t="s">
        <v>679</v>
      </c>
      <c r="D294" s="435">
        <v>1</v>
      </c>
      <c r="E294" s="21" t="s">
        <v>680</v>
      </c>
      <c r="F294" s="16" t="s">
        <v>681</v>
      </c>
      <c r="G294" s="14"/>
    </row>
    <row r="295" spans="1:11" ht="60" hidden="1">
      <c r="A295" s="602"/>
      <c r="B295" s="12"/>
      <c r="C295" s="16" t="s">
        <v>682</v>
      </c>
      <c r="D295" s="93"/>
      <c r="E295" s="21" t="s">
        <v>271</v>
      </c>
      <c r="F295" s="16" t="s">
        <v>681</v>
      </c>
      <c r="G295" s="423"/>
      <c r="H295" s="470"/>
      <c r="I295" s="470"/>
    </row>
    <row r="296" spans="1:11" ht="61.5" hidden="1" customHeight="1">
      <c r="A296" s="602" t="s">
        <v>683</v>
      </c>
      <c r="B296" s="12" t="s">
        <v>684</v>
      </c>
      <c r="C296" s="16" t="s">
        <v>685</v>
      </c>
      <c r="D296" s="93"/>
      <c r="E296" s="21" t="s">
        <v>271</v>
      </c>
      <c r="F296" s="16" t="s">
        <v>686</v>
      </c>
      <c r="G296" s="423"/>
      <c r="H296" s="434"/>
      <c r="I296" s="434"/>
      <c r="J296" s="81"/>
      <c r="K296" s="4"/>
    </row>
    <row r="297" spans="1:11" ht="30" hidden="1">
      <c r="A297" s="602"/>
      <c r="B297" s="12"/>
      <c r="C297" s="16" t="s">
        <v>687</v>
      </c>
      <c r="D297" s="93"/>
      <c r="E297" s="21" t="s">
        <v>379</v>
      </c>
      <c r="F297" s="21"/>
      <c r="G297" s="423"/>
      <c r="H297" s="467"/>
      <c r="I297" s="467"/>
      <c r="J297" s="81"/>
      <c r="K297" s="4"/>
    </row>
    <row r="298" spans="1:11" ht="30">
      <c r="A298" s="11" t="s">
        <v>688</v>
      </c>
      <c r="B298" s="46" t="s">
        <v>689</v>
      </c>
      <c r="C298" s="16" t="s">
        <v>690</v>
      </c>
      <c r="D298" s="435">
        <v>1</v>
      </c>
      <c r="E298" s="21" t="s">
        <v>420</v>
      </c>
      <c r="F298" s="21"/>
      <c r="G298" s="14"/>
    </row>
    <row r="299" spans="1:11" ht="35.1" customHeight="1">
      <c r="A299" s="1171" t="s">
        <v>101</v>
      </c>
      <c r="B299" s="1297" t="s">
        <v>100</v>
      </c>
      <c r="C299" s="1297"/>
      <c r="D299" s="1297"/>
      <c r="E299" s="1297"/>
      <c r="F299" s="1297"/>
      <c r="G299" s="1297"/>
      <c r="H299" s="1153">
        <f>SUM(D300:D311)</f>
        <v>9</v>
      </c>
      <c r="I299" s="1153">
        <f>COUNT(D300:D311)*2</f>
        <v>18</v>
      </c>
    </row>
    <row r="300" spans="1:11" ht="31.5">
      <c r="A300" s="11" t="s">
        <v>691</v>
      </c>
      <c r="B300" s="42" t="s">
        <v>692</v>
      </c>
      <c r="C300" s="34" t="s">
        <v>693</v>
      </c>
      <c r="D300" s="435">
        <v>1</v>
      </c>
      <c r="E300" s="21" t="s">
        <v>341</v>
      </c>
      <c r="F300" s="21"/>
      <c r="G300" s="14"/>
    </row>
    <row r="301" spans="1:11" ht="45.75" customHeight="1">
      <c r="A301" s="11"/>
      <c r="B301" s="42"/>
      <c r="C301" s="34" t="s">
        <v>694</v>
      </c>
      <c r="D301" s="435">
        <v>1</v>
      </c>
      <c r="E301" s="21" t="s">
        <v>341</v>
      </c>
      <c r="F301" s="21"/>
      <c r="G301" s="14"/>
    </row>
    <row r="302" spans="1:11" ht="62.25" customHeight="1">
      <c r="A302" s="11" t="s">
        <v>695</v>
      </c>
      <c r="B302" s="12" t="s">
        <v>696</v>
      </c>
      <c r="C302" s="34" t="s">
        <v>697</v>
      </c>
      <c r="D302" s="435">
        <v>1</v>
      </c>
      <c r="E302" s="117" t="s">
        <v>341</v>
      </c>
      <c r="F302" s="34" t="s">
        <v>698</v>
      </c>
      <c r="G302" s="14"/>
    </row>
    <row r="303" spans="1:11" ht="15.75">
      <c r="A303" s="11"/>
      <c r="B303" s="12"/>
      <c r="C303" s="16" t="s">
        <v>699</v>
      </c>
      <c r="D303" s="435">
        <v>1</v>
      </c>
      <c r="E303" s="21" t="s">
        <v>341</v>
      </c>
      <c r="F303" s="16"/>
      <c r="G303" s="14"/>
    </row>
    <row r="304" spans="1:11" ht="30">
      <c r="A304" s="11"/>
      <c r="B304" s="12"/>
      <c r="C304" s="23" t="s">
        <v>700</v>
      </c>
      <c r="D304" s="435">
        <v>1</v>
      </c>
      <c r="E304" s="21" t="s">
        <v>341</v>
      </c>
      <c r="F304" s="16"/>
      <c r="G304" s="14"/>
    </row>
    <row r="305" spans="1:12" ht="48.75" customHeight="1">
      <c r="A305" s="11" t="s">
        <v>701</v>
      </c>
      <c r="B305" s="12" t="s">
        <v>702</v>
      </c>
      <c r="C305" s="16" t="s">
        <v>703</v>
      </c>
      <c r="D305" s="435">
        <v>1</v>
      </c>
      <c r="E305" s="21" t="s">
        <v>341</v>
      </c>
      <c r="F305" s="21"/>
      <c r="G305" s="14"/>
    </row>
    <row r="306" spans="1:12" ht="30">
      <c r="A306" s="11"/>
      <c r="B306" s="12"/>
      <c r="C306" s="34" t="s">
        <v>704</v>
      </c>
      <c r="D306" s="435">
        <v>1</v>
      </c>
      <c r="E306" s="21" t="s">
        <v>341</v>
      </c>
      <c r="F306" s="21"/>
      <c r="G306" s="14"/>
    </row>
    <row r="307" spans="1:12" ht="15.75">
      <c r="A307" s="11"/>
      <c r="B307" s="12"/>
      <c r="C307" s="34" t="s">
        <v>705</v>
      </c>
      <c r="D307" s="435">
        <v>1</v>
      </c>
      <c r="E307" s="21" t="s">
        <v>341</v>
      </c>
      <c r="F307" s="21"/>
      <c r="G307" s="14"/>
    </row>
    <row r="308" spans="1:12" ht="15.75" hidden="1">
      <c r="A308" s="602"/>
      <c r="B308" s="12"/>
      <c r="C308" s="34" t="s">
        <v>706</v>
      </c>
      <c r="D308" s="93"/>
      <c r="E308" s="21" t="s">
        <v>341</v>
      </c>
      <c r="F308" s="21"/>
      <c r="G308" s="423"/>
      <c r="H308" s="470"/>
      <c r="I308" s="470"/>
    </row>
    <row r="309" spans="1:12" ht="31.5" hidden="1">
      <c r="A309" s="20" t="s">
        <v>707</v>
      </c>
      <c r="B309" s="56" t="s">
        <v>708</v>
      </c>
      <c r="C309" s="55"/>
      <c r="D309" s="442"/>
      <c r="E309" s="55"/>
      <c r="F309" s="55"/>
      <c r="G309" s="427"/>
      <c r="H309" s="420"/>
      <c r="I309" s="420"/>
      <c r="J309" s="420"/>
      <c r="K309" s="155"/>
      <c r="L309" s="155"/>
    </row>
    <row r="310" spans="1:12" ht="31.5">
      <c r="A310" s="11" t="s">
        <v>709</v>
      </c>
      <c r="B310" s="12" t="s">
        <v>710</v>
      </c>
      <c r="C310" s="16" t="s">
        <v>711</v>
      </c>
      <c r="D310" s="435">
        <v>1</v>
      </c>
      <c r="E310" s="21" t="s">
        <v>341</v>
      </c>
      <c r="F310" s="21"/>
      <c r="G310" s="14"/>
    </row>
    <row r="311" spans="1:12" ht="31.5" hidden="1">
      <c r="A311" s="602" t="s">
        <v>712</v>
      </c>
      <c r="B311" s="12" t="s">
        <v>713</v>
      </c>
      <c r="C311" s="13" t="s">
        <v>714</v>
      </c>
      <c r="D311" s="93"/>
      <c r="E311" s="21" t="s">
        <v>341</v>
      </c>
      <c r="F311" s="21"/>
      <c r="G311" s="423"/>
      <c r="H311" s="469"/>
      <c r="I311" s="469"/>
      <c r="J311" s="81"/>
      <c r="K311" s="4"/>
    </row>
    <row r="312" spans="1:12" ht="35.1" customHeight="1">
      <c r="A312" s="1171" t="s">
        <v>99</v>
      </c>
      <c r="B312" s="1297" t="s">
        <v>98</v>
      </c>
      <c r="C312" s="1297"/>
      <c r="D312" s="1297"/>
      <c r="E312" s="1297"/>
      <c r="F312" s="1297"/>
      <c r="G312" s="1297"/>
      <c r="H312" s="1153">
        <f>SUM(D313:D317)</f>
        <v>3</v>
      </c>
      <c r="I312" s="1153">
        <f>COUNT(D313:D317)*2</f>
        <v>6</v>
      </c>
    </row>
    <row r="313" spans="1:12" ht="47.25">
      <c r="A313" s="11" t="s">
        <v>715</v>
      </c>
      <c r="B313" s="12" t="s">
        <v>716</v>
      </c>
      <c r="C313" s="16" t="s">
        <v>717</v>
      </c>
      <c r="D313" s="435">
        <v>1</v>
      </c>
      <c r="E313" s="21" t="s">
        <v>379</v>
      </c>
      <c r="F313" s="16"/>
      <c r="G313" s="14"/>
    </row>
    <row r="314" spans="1:12" ht="31.5">
      <c r="A314" s="11" t="s">
        <v>718</v>
      </c>
      <c r="B314" s="12" t="s">
        <v>719</v>
      </c>
      <c r="C314" s="16" t="s">
        <v>720</v>
      </c>
      <c r="D314" s="435">
        <v>1</v>
      </c>
      <c r="E314" s="21" t="s">
        <v>379</v>
      </c>
      <c r="F314" s="21"/>
      <c r="G314" s="14"/>
    </row>
    <row r="315" spans="1:12" ht="15.75" hidden="1">
      <c r="A315" s="602"/>
      <c r="B315" s="12"/>
      <c r="C315" s="16" t="s">
        <v>721</v>
      </c>
      <c r="D315" s="93"/>
      <c r="E315" s="21" t="s">
        <v>379</v>
      </c>
      <c r="F315" s="21"/>
      <c r="G315" s="423"/>
      <c r="H315" s="470"/>
      <c r="I315" s="470"/>
      <c r="J315" s="81"/>
      <c r="K315" s="4"/>
    </row>
    <row r="316" spans="1:12" ht="15.75" hidden="1">
      <c r="A316" s="602"/>
      <c r="B316" s="12"/>
      <c r="C316" s="16" t="s">
        <v>722</v>
      </c>
      <c r="D316" s="93"/>
      <c r="E316" s="21" t="s">
        <v>379</v>
      </c>
      <c r="F316" s="21"/>
      <c r="G316" s="423"/>
      <c r="H316" s="467"/>
      <c r="I316" s="467"/>
      <c r="J316" s="81"/>
      <c r="K316" s="4"/>
    </row>
    <row r="317" spans="1:12" ht="30">
      <c r="A317" s="11" t="s">
        <v>723</v>
      </c>
      <c r="B317" s="46" t="s">
        <v>724</v>
      </c>
      <c r="C317" s="16" t="s">
        <v>725</v>
      </c>
      <c r="D317" s="435">
        <v>1</v>
      </c>
      <c r="E317" s="21" t="s">
        <v>341</v>
      </c>
      <c r="F317" s="21"/>
      <c r="G317" s="14"/>
    </row>
    <row r="318" spans="1:12" ht="18.75" hidden="1">
      <c r="A318" s="57" t="s">
        <v>97</v>
      </c>
      <c r="B318" s="1311" t="s">
        <v>96</v>
      </c>
      <c r="C318" s="1312"/>
      <c r="D318" s="1312"/>
      <c r="E318" s="1312"/>
      <c r="F318" s="1312"/>
      <c r="G318" s="1313"/>
      <c r="H318" s="421">
        <f>SUM(D319:D321)</f>
        <v>0</v>
      </c>
      <c r="I318" s="421">
        <f>COUNT(D319:D321)*2</f>
        <v>0</v>
      </c>
      <c r="J318" s="421"/>
      <c r="K318" s="223"/>
      <c r="L318" s="223"/>
    </row>
    <row r="319" spans="1:12" ht="31.5" hidden="1">
      <c r="A319" s="57" t="s">
        <v>726</v>
      </c>
      <c r="B319" s="12" t="s">
        <v>727</v>
      </c>
      <c r="C319" s="21"/>
      <c r="D319" s="43"/>
      <c r="E319" s="21"/>
      <c r="F319" s="21"/>
      <c r="G319" s="33"/>
      <c r="H319" s="422"/>
      <c r="I319" s="422"/>
      <c r="J319" s="422"/>
      <c r="K319" s="19"/>
      <c r="L319" s="19"/>
    </row>
    <row r="320" spans="1:12" ht="31.5" hidden="1">
      <c r="A320" s="57" t="s">
        <v>728</v>
      </c>
      <c r="B320" s="12" t="s">
        <v>729</v>
      </c>
      <c r="C320" s="21"/>
      <c r="D320" s="43"/>
      <c r="E320" s="21"/>
      <c r="F320" s="21"/>
      <c r="G320" s="33"/>
      <c r="H320" s="422"/>
      <c r="I320" s="422"/>
      <c r="J320" s="422"/>
      <c r="K320" s="19"/>
      <c r="L320" s="19"/>
    </row>
    <row r="321" spans="1:12" ht="45" hidden="1">
      <c r="A321" s="57" t="s">
        <v>730</v>
      </c>
      <c r="B321" s="58" t="s">
        <v>731</v>
      </c>
      <c r="C321" s="27"/>
      <c r="D321" s="436"/>
      <c r="E321" s="27"/>
      <c r="F321" s="27"/>
      <c r="G321" s="40"/>
      <c r="H321" s="419"/>
      <c r="I321" s="419"/>
      <c r="J321" s="419"/>
      <c r="K321" s="105"/>
      <c r="L321" s="105"/>
    </row>
    <row r="322" spans="1:12" ht="35.1" customHeight="1">
      <c r="A322" s="1171" t="s">
        <v>95</v>
      </c>
      <c r="B322" s="1297" t="s">
        <v>94</v>
      </c>
      <c r="C322" s="1297"/>
      <c r="D322" s="1297"/>
      <c r="E322" s="1297"/>
      <c r="F322" s="1297"/>
      <c r="G322" s="1297"/>
      <c r="H322" s="1153">
        <f>SUM(D323:D325)</f>
        <v>2</v>
      </c>
      <c r="I322" s="1153">
        <f>COUNT(D323:D325)*2</f>
        <v>4</v>
      </c>
    </row>
    <row r="323" spans="1:12" ht="30">
      <c r="A323" s="11" t="s">
        <v>732</v>
      </c>
      <c r="B323" s="12" t="s">
        <v>733</v>
      </c>
      <c r="C323" s="34" t="s">
        <v>734</v>
      </c>
      <c r="D323" s="435">
        <v>1</v>
      </c>
      <c r="E323" s="21" t="s">
        <v>377</v>
      </c>
      <c r="F323" s="21"/>
      <c r="G323" s="14"/>
    </row>
    <row r="324" spans="1:12" ht="65.25" hidden="1" customHeight="1">
      <c r="A324" s="602" t="s">
        <v>735</v>
      </c>
      <c r="B324" s="12" t="s">
        <v>736</v>
      </c>
      <c r="C324" s="16" t="s">
        <v>737</v>
      </c>
      <c r="D324" s="93"/>
      <c r="E324" s="21" t="s">
        <v>377</v>
      </c>
      <c r="F324" s="21"/>
      <c r="G324" s="423"/>
      <c r="H324" s="469"/>
      <c r="I324" s="469"/>
      <c r="J324" s="81"/>
      <c r="K324" s="4"/>
    </row>
    <row r="325" spans="1:12" ht="30">
      <c r="A325" s="11" t="s">
        <v>738</v>
      </c>
      <c r="B325" s="16" t="s">
        <v>739</v>
      </c>
      <c r="C325" s="34" t="s">
        <v>740</v>
      </c>
      <c r="D325" s="435">
        <v>1</v>
      </c>
      <c r="E325" s="21" t="s">
        <v>540</v>
      </c>
      <c r="F325" s="21"/>
      <c r="G325" s="14"/>
    </row>
    <row r="326" spans="1:12" ht="18.75" hidden="1">
      <c r="A326" s="57" t="s">
        <v>93</v>
      </c>
      <c r="B326" s="1311" t="s">
        <v>92</v>
      </c>
      <c r="C326" s="1312"/>
      <c r="D326" s="1312"/>
      <c r="E326" s="1312"/>
      <c r="F326" s="1312"/>
      <c r="G326" s="1313"/>
      <c r="H326" s="421">
        <f>SUM(D327:D328)</f>
        <v>0</v>
      </c>
      <c r="I326" s="421">
        <f>COUNT(D327:D328)*2</f>
        <v>0</v>
      </c>
      <c r="J326" s="421"/>
      <c r="K326" s="223"/>
      <c r="L326" s="223"/>
    </row>
    <row r="327" spans="1:12" ht="47.25" hidden="1">
      <c r="A327" s="20" t="s">
        <v>741</v>
      </c>
      <c r="B327" s="12" t="s">
        <v>742</v>
      </c>
      <c r="C327" s="21"/>
      <c r="D327" s="43"/>
      <c r="E327" s="21"/>
      <c r="F327" s="21"/>
      <c r="G327" s="33"/>
      <c r="H327" s="422"/>
      <c r="I327" s="422"/>
      <c r="J327" s="422"/>
      <c r="K327" s="19"/>
      <c r="L327" s="19"/>
    </row>
    <row r="328" spans="1:12" ht="31.5" hidden="1">
      <c r="A328" s="20" t="s">
        <v>743</v>
      </c>
      <c r="B328" s="12" t="s">
        <v>744</v>
      </c>
      <c r="C328" s="21"/>
      <c r="D328" s="43"/>
      <c r="E328" s="21"/>
      <c r="F328" s="21"/>
      <c r="G328" s="33"/>
      <c r="H328" s="422"/>
      <c r="I328" s="422"/>
      <c r="J328" s="422"/>
      <c r="K328" s="19"/>
      <c r="L328" s="19"/>
    </row>
    <row r="329" spans="1:12" ht="18.75" hidden="1">
      <c r="A329" s="59" t="s">
        <v>91</v>
      </c>
      <c r="B329" s="1302" t="s">
        <v>90</v>
      </c>
      <c r="C329" s="1303"/>
      <c r="D329" s="1303"/>
      <c r="E329" s="1303"/>
      <c r="F329" s="1303"/>
      <c r="G329" s="1304"/>
      <c r="H329" s="422">
        <f>SUM(D330:D331)</f>
        <v>0</v>
      </c>
      <c r="I329" s="422">
        <f>COUNT(D330:D331)*2</f>
        <v>0</v>
      </c>
      <c r="J329" s="422"/>
      <c r="K329" s="19"/>
      <c r="L329" s="19"/>
    </row>
    <row r="330" spans="1:12" ht="31.5" hidden="1">
      <c r="A330" s="20" t="s">
        <v>745</v>
      </c>
      <c r="B330" s="12" t="s">
        <v>746</v>
      </c>
      <c r="C330" s="21"/>
      <c r="D330" s="43"/>
      <c r="E330" s="21"/>
      <c r="F330" s="21"/>
      <c r="G330" s="33"/>
      <c r="H330" s="422"/>
      <c r="I330" s="422"/>
      <c r="J330" s="422"/>
      <c r="K330" s="19"/>
      <c r="L330" s="19"/>
    </row>
    <row r="331" spans="1:12" ht="31.5" hidden="1">
      <c r="A331" s="20" t="s">
        <v>747</v>
      </c>
      <c r="B331" s="26" t="s">
        <v>748</v>
      </c>
      <c r="C331" s="27"/>
      <c r="D331" s="436"/>
      <c r="E331" s="27"/>
      <c r="F331" s="27"/>
      <c r="G331" s="40"/>
      <c r="H331" s="419"/>
      <c r="I331" s="419"/>
      <c r="J331" s="419"/>
      <c r="K331" s="105"/>
      <c r="L331" s="105"/>
    </row>
    <row r="332" spans="1:12" ht="18.75" hidden="1">
      <c r="A332" s="73" t="s">
        <v>89</v>
      </c>
      <c r="B332" s="1301" t="s">
        <v>88</v>
      </c>
      <c r="C332" s="1301"/>
      <c r="D332" s="1301"/>
      <c r="E332" s="1301"/>
      <c r="F332" s="1301"/>
      <c r="G332" s="1302"/>
      <c r="H332" s="434">
        <f>SUM(D333:D335)</f>
        <v>0</v>
      </c>
      <c r="I332" s="434">
        <f>COUNT(D333:D335)*2</f>
        <v>0</v>
      </c>
      <c r="J332" s="81"/>
      <c r="K332" s="4"/>
    </row>
    <row r="333" spans="1:12" ht="47.25" hidden="1">
      <c r="A333" s="602" t="s">
        <v>749</v>
      </c>
      <c r="B333" s="12" t="s">
        <v>750</v>
      </c>
      <c r="C333" s="16" t="s">
        <v>751</v>
      </c>
      <c r="D333" s="93"/>
      <c r="E333" s="21" t="s">
        <v>653</v>
      </c>
      <c r="F333" s="21"/>
      <c r="G333" s="423"/>
      <c r="H333" s="434"/>
      <c r="I333" s="434"/>
      <c r="J333" s="81"/>
      <c r="K333" s="4"/>
    </row>
    <row r="334" spans="1:12" ht="47.25" hidden="1">
      <c r="A334" s="20" t="s">
        <v>752</v>
      </c>
      <c r="B334" s="56" t="s">
        <v>753</v>
      </c>
      <c r="C334" s="55"/>
      <c r="D334" s="442"/>
      <c r="E334" s="55"/>
      <c r="F334" s="55"/>
      <c r="G334" s="427"/>
      <c r="H334" s="420"/>
      <c r="I334" s="420"/>
      <c r="J334" s="420"/>
      <c r="K334" s="155"/>
      <c r="L334" s="155"/>
    </row>
    <row r="335" spans="1:12" ht="31.5" hidden="1">
      <c r="A335" s="602" t="s">
        <v>754</v>
      </c>
      <c r="B335" s="42" t="s">
        <v>755</v>
      </c>
      <c r="C335" s="16" t="s">
        <v>756</v>
      </c>
      <c r="D335" s="93"/>
      <c r="E335" s="21" t="s">
        <v>420</v>
      </c>
      <c r="F335" s="21"/>
      <c r="G335" s="423"/>
      <c r="H335" s="434"/>
      <c r="I335" s="434"/>
      <c r="J335" s="81"/>
      <c r="K335" s="4"/>
    </row>
    <row r="336" spans="1:12" ht="18.75" hidden="1">
      <c r="A336" s="73" t="s">
        <v>87</v>
      </c>
      <c r="B336" s="1301" t="s">
        <v>86</v>
      </c>
      <c r="C336" s="1301"/>
      <c r="D336" s="1301"/>
      <c r="E336" s="1301"/>
      <c r="F336" s="1301"/>
      <c r="G336" s="1302"/>
      <c r="H336" s="434">
        <f>SUM(D337:D340)</f>
        <v>0</v>
      </c>
      <c r="I336" s="434">
        <f>COUNT(D337:D340)*2</f>
        <v>0</v>
      </c>
      <c r="J336" s="81"/>
      <c r="K336" s="4"/>
    </row>
    <row r="337" spans="1:12" ht="63" hidden="1">
      <c r="A337" s="602" t="s">
        <v>757</v>
      </c>
      <c r="B337" s="12" t="s">
        <v>758</v>
      </c>
      <c r="C337" s="12" t="s">
        <v>759</v>
      </c>
      <c r="D337" s="93"/>
      <c r="E337" s="21" t="s">
        <v>420</v>
      </c>
      <c r="F337" s="21"/>
      <c r="G337" s="423"/>
      <c r="H337" s="434"/>
      <c r="I337" s="434"/>
      <c r="J337" s="81"/>
      <c r="K337" s="4"/>
    </row>
    <row r="338" spans="1:12" ht="60" hidden="1">
      <c r="A338" s="602" t="s">
        <v>760</v>
      </c>
      <c r="B338" s="12" t="s">
        <v>761</v>
      </c>
      <c r="C338" s="16" t="s">
        <v>762</v>
      </c>
      <c r="D338" s="93"/>
      <c r="E338" s="21" t="s">
        <v>653</v>
      </c>
      <c r="F338" s="16" t="s">
        <v>763</v>
      </c>
      <c r="G338" s="423"/>
      <c r="H338" s="434"/>
      <c r="I338" s="434"/>
      <c r="J338" s="81"/>
      <c r="K338" s="4"/>
    </row>
    <row r="339" spans="1:12" ht="30" hidden="1">
      <c r="A339" s="602"/>
      <c r="B339" s="12"/>
      <c r="C339" s="16" t="s">
        <v>764</v>
      </c>
      <c r="D339" s="93"/>
      <c r="E339" s="21" t="s">
        <v>420</v>
      </c>
      <c r="F339" s="21"/>
      <c r="G339" s="423"/>
      <c r="H339" s="434"/>
      <c r="I339" s="434"/>
      <c r="J339" s="81"/>
      <c r="K339" s="4"/>
    </row>
    <row r="340" spans="1:12" ht="47.25" hidden="1">
      <c r="A340" s="602" t="s">
        <v>765</v>
      </c>
      <c r="B340" s="12" t="s">
        <v>766</v>
      </c>
      <c r="C340" s="16" t="s">
        <v>767</v>
      </c>
      <c r="D340" s="93"/>
      <c r="E340" s="21" t="s">
        <v>341</v>
      </c>
      <c r="F340" s="16"/>
      <c r="G340" s="423"/>
      <c r="H340" s="434"/>
      <c r="I340" s="434"/>
      <c r="J340" s="81"/>
      <c r="K340" s="4"/>
    </row>
    <row r="341" spans="1:12" ht="18.75" hidden="1">
      <c r="A341" s="73" t="s">
        <v>85</v>
      </c>
      <c r="B341" s="1301" t="s">
        <v>84</v>
      </c>
      <c r="C341" s="1301"/>
      <c r="D341" s="1301"/>
      <c r="E341" s="1301"/>
      <c r="F341" s="1301"/>
      <c r="G341" s="1302"/>
      <c r="H341" s="434">
        <f>SUM(D342:D343)</f>
        <v>0</v>
      </c>
      <c r="I341" s="434">
        <f>COUNT(D342:D343)*2</f>
        <v>0</v>
      </c>
      <c r="J341" s="81"/>
      <c r="K341" s="4"/>
    </row>
    <row r="342" spans="1:12" ht="75" hidden="1">
      <c r="A342" s="602" t="s">
        <v>768</v>
      </c>
      <c r="B342" s="60" t="s">
        <v>769</v>
      </c>
      <c r="C342" s="34" t="s">
        <v>770</v>
      </c>
      <c r="D342" s="459"/>
      <c r="E342" s="19" t="s">
        <v>540</v>
      </c>
      <c r="F342" s="23" t="s">
        <v>771</v>
      </c>
      <c r="G342" s="423"/>
      <c r="H342" s="434"/>
      <c r="I342" s="434"/>
      <c r="J342" s="81"/>
      <c r="K342" s="4"/>
    </row>
    <row r="343" spans="1:12" ht="30" hidden="1">
      <c r="A343" s="25" t="s">
        <v>772</v>
      </c>
      <c r="B343" s="61" t="s">
        <v>773</v>
      </c>
      <c r="C343" s="55"/>
      <c r="D343" s="442"/>
      <c r="E343" s="55"/>
      <c r="F343" s="55"/>
      <c r="G343" s="427"/>
      <c r="H343" s="420"/>
      <c r="I343" s="420"/>
      <c r="J343" s="420"/>
      <c r="K343" s="155"/>
      <c r="L343" s="155"/>
    </row>
    <row r="344" spans="1:12" ht="21">
      <c r="A344" s="52" t="s">
        <v>336</v>
      </c>
      <c r="B344" s="1296" t="s">
        <v>774</v>
      </c>
      <c r="C344" s="1296"/>
      <c r="D344" s="1296"/>
      <c r="E344" s="1296"/>
      <c r="F344" s="1296"/>
      <c r="G344" s="1296"/>
      <c r="H344" s="1153">
        <f>H34+H425+H475+H494+H501+H513+H520+H531+H538+H5433+H359+H364+H376+H386+H389+H395+H407+H416+H429+H456+H460+H479+H485+H544+H345</f>
        <v>42</v>
      </c>
      <c r="I344" s="1153">
        <f>I345+I359+I364+I376+I386+I389+I395+I407+I416+I429+I456+I460+I479+I485+I475+I494+I501+I513+I520+I531+I538+I544+I425</f>
        <v>84</v>
      </c>
    </row>
    <row r="345" spans="1:12" ht="35.1" customHeight="1">
      <c r="A345" s="1172" t="s">
        <v>83</v>
      </c>
      <c r="B345" s="1297" t="s">
        <v>82</v>
      </c>
      <c r="C345" s="1297"/>
      <c r="D345" s="1297"/>
      <c r="E345" s="1297"/>
      <c r="F345" s="1297"/>
      <c r="G345" s="1297"/>
      <c r="H345" s="1153">
        <f>SUM(D346:D358)</f>
        <v>4</v>
      </c>
      <c r="I345" s="1153">
        <f>COUNT(D346:D358)*2</f>
        <v>8</v>
      </c>
    </row>
    <row r="346" spans="1:12" ht="31.5">
      <c r="A346" s="11" t="s">
        <v>775</v>
      </c>
      <c r="B346" s="12" t="s">
        <v>776</v>
      </c>
      <c r="C346" s="16" t="s">
        <v>777</v>
      </c>
      <c r="D346" s="473">
        <v>1</v>
      </c>
      <c r="E346" s="21" t="s">
        <v>648</v>
      </c>
      <c r="F346" s="19"/>
      <c r="G346" s="14"/>
    </row>
    <row r="347" spans="1:12" ht="45">
      <c r="A347" s="11"/>
      <c r="B347" s="12"/>
      <c r="C347" s="16" t="s">
        <v>778</v>
      </c>
      <c r="D347" s="435">
        <v>1</v>
      </c>
      <c r="E347" s="21" t="s">
        <v>648</v>
      </c>
      <c r="F347" s="16" t="s">
        <v>779</v>
      </c>
      <c r="G347" s="44"/>
    </row>
    <row r="348" spans="1:12" ht="31.5" hidden="1">
      <c r="A348" s="20" t="s">
        <v>780</v>
      </c>
      <c r="B348" s="56" t="s">
        <v>781</v>
      </c>
      <c r="C348" s="56"/>
      <c r="D348" s="442"/>
      <c r="E348" s="55"/>
      <c r="F348" s="55"/>
      <c r="G348" s="427"/>
      <c r="H348" s="420"/>
      <c r="I348" s="420"/>
      <c r="J348" s="420"/>
      <c r="K348" s="155"/>
      <c r="L348" s="155"/>
    </row>
    <row r="349" spans="1:12" ht="63" customHeight="1">
      <c r="A349" s="11" t="s">
        <v>782</v>
      </c>
      <c r="B349" s="12" t="s">
        <v>783</v>
      </c>
      <c r="C349" s="16" t="s">
        <v>784</v>
      </c>
      <c r="D349" s="435">
        <v>1</v>
      </c>
      <c r="E349" s="21" t="s">
        <v>540</v>
      </c>
      <c r="F349" s="21"/>
      <c r="G349" s="14"/>
    </row>
    <row r="350" spans="1:12" ht="66.75" customHeight="1">
      <c r="A350" s="11"/>
      <c r="B350" s="12"/>
      <c r="C350" s="16" t="s">
        <v>785</v>
      </c>
      <c r="D350" s="435">
        <v>1</v>
      </c>
      <c r="E350" s="21" t="s">
        <v>540</v>
      </c>
      <c r="F350" s="21"/>
      <c r="G350" s="14"/>
    </row>
    <row r="351" spans="1:12" ht="30" hidden="1">
      <c r="A351" s="602"/>
      <c r="B351" s="12"/>
      <c r="C351" s="16" t="s">
        <v>786</v>
      </c>
      <c r="D351" s="93"/>
      <c r="E351" s="21" t="s">
        <v>540</v>
      </c>
      <c r="F351" s="21"/>
      <c r="G351" s="423"/>
      <c r="H351" s="470"/>
      <c r="I351" s="470"/>
    </row>
    <row r="352" spans="1:12" ht="48" hidden="1" customHeight="1">
      <c r="A352" s="602"/>
      <c r="B352" s="12"/>
      <c r="C352" s="16" t="s">
        <v>787</v>
      </c>
      <c r="D352" s="93"/>
      <c r="E352" s="21" t="s">
        <v>540</v>
      </c>
      <c r="F352" s="21"/>
      <c r="G352" s="423"/>
      <c r="H352" s="434"/>
      <c r="I352" s="434"/>
    </row>
    <row r="353" spans="1:11" ht="30" hidden="1">
      <c r="A353" s="602"/>
      <c r="B353" s="12"/>
      <c r="C353" s="16" t="s">
        <v>788</v>
      </c>
      <c r="D353" s="93"/>
      <c r="E353" s="21" t="s">
        <v>540</v>
      </c>
      <c r="F353" s="21"/>
      <c r="G353" s="423"/>
      <c r="H353" s="434"/>
      <c r="I353" s="434"/>
    </row>
    <row r="354" spans="1:11" ht="30" hidden="1">
      <c r="A354" s="602"/>
      <c r="B354" s="12"/>
      <c r="C354" s="16" t="s">
        <v>789</v>
      </c>
      <c r="D354" s="93"/>
      <c r="E354" s="21" t="s">
        <v>648</v>
      </c>
      <c r="F354" s="21"/>
      <c r="G354" s="423"/>
      <c r="H354" s="434"/>
      <c r="I354" s="434"/>
    </row>
    <row r="355" spans="1:11" ht="78" hidden="1" customHeight="1">
      <c r="A355" s="602"/>
      <c r="B355" s="12"/>
      <c r="C355" s="16" t="s">
        <v>790</v>
      </c>
      <c r="D355" s="93"/>
      <c r="E355" s="21" t="s">
        <v>540</v>
      </c>
      <c r="F355" s="21"/>
      <c r="G355" s="423"/>
      <c r="H355" s="434"/>
      <c r="I355" s="434"/>
    </row>
    <row r="356" spans="1:11" ht="30" hidden="1">
      <c r="A356" s="602"/>
      <c r="B356" s="12"/>
      <c r="C356" s="16" t="s">
        <v>791</v>
      </c>
      <c r="D356" s="93"/>
      <c r="E356" s="21" t="s">
        <v>540</v>
      </c>
      <c r="F356" s="16" t="s">
        <v>792</v>
      </c>
      <c r="G356" s="423"/>
      <c r="H356" s="434"/>
      <c r="I356" s="434"/>
    </row>
    <row r="357" spans="1:11" ht="45" hidden="1">
      <c r="A357" s="602"/>
      <c r="B357" s="12"/>
      <c r="C357" s="16" t="s">
        <v>793</v>
      </c>
      <c r="D357" s="93"/>
      <c r="E357" s="21" t="s">
        <v>420</v>
      </c>
      <c r="F357" s="21"/>
      <c r="G357" s="423"/>
      <c r="H357" s="434"/>
      <c r="I357" s="434"/>
    </row>
    <row r="358" spans="1:11" ht="47.25" hidden="1">
      <c r="A358" s="602" t="s">
        <v>794</v>
      </c>
      <c r="B358" s="12" t="s">
        <v>795</v>
      </c>
      <c r="C358" s="16" t="s">
        <v>796</v>
      </c>
      <c r="D358" s="93"/>
      <c r="E358" s="21" t="s">
        <v>379</v>
      </c>
      <c r="F358" s="21"/>
      <c r="G358" s="423"/>
      <c r="H358" s="467"/>
      <c r="I358" s="467"/>
      <c r="J358" s="81"/>
      <c r="K358" s="4"/>
    </row>
    <row r="359" spans="1:11" ht="35.1" customHeight="1">
      <c r="A359" s="1171" t="s">
        <v>81</v>
      </c>
      <c r="B359" s="1297" t="s">
        <v>80</v>
      </c>
      <c r="C359" s="1297"/>
      <c r="D359" s="1297"/>
      <c r="E359" s="1297"/>
      <c r="F359" s="1297"/>
      <c r="G359" s="1297"/>
      <c r="H359" s="1153">
        <f>SUM(D360:D363)</f>
        <v>2</v>
      </c>
      <c r="I359" s="1153">
        <f>COUNT(D360:D363)*2</f>
        <v>4</v>
      </c>
    </row>
    <row r="360" spans="1:11" ht="75">
      <c r="A360" s="11" t="s">
        <v>797</v>
      </c>
      <c r="B360" s="12" t="s">
        <v>798</v>
      </c>
      <c r="C360" s="16" t="s">
        <v>799</v>
      </c>
      <c r="D360" s="435">
        <v>1</v>
      </c>
      <c r="E360" s="21" t="s">
        <v>540</v>
      </c>
      <c r="F360" s="16" t="s">
        <v>800</v>
      </c>
      <c r="G360" s="14"/>
    </row>
    <row r="361" spans="1:11" ht="45" hidden="1">
      <c r="A361" s="602"/>
      <c r="B361" s="12"/>
      <c r="C361" s="13" t="s">
        <v>801</v>
      </c>
      <c r="D361" s="93"/>
      <c r="E361" s="21" t="s">
        <v>377</v>
      </c>
      <c r="F361" s="21"/>
      <c r="G361" s="423"/>
      <c r="H361" s="470"/>
      <c r="I361" s="470"/>
    </row>
    <row r="362" spans="1:11" ht="30" hidden="1">
      <c r="A362" s="602"/>
      <c r="B362" s="12"/>
      <c r="C362" s="13" t="s">
        <v>802</v>
      </c>
      <c r="D362" s="93"/>
      <c r="E362" s="21" t="s">
        <v>648</v>
      </c>
      <c r="F362" s="21"/>
      <c r="G362" s="423"/>
      <c r="H362" s="467"/>
      <c r="I362" s="467"/>
    </row>
    <row r="363" spans="1:11" ht="31.5">
      <c r="A363" s="11" t="s">
        <v>803</v>
      </c>
      <c r="B363" s="12" t="s">
        <v>804</v>
      </c>
      <c r="C363" s="13" t="s">
        <v>805</v>
      </c>
      <c r="D363" s="435">
        <v>1</v>
      </c>
      <c r="E363" s="21" t="s">
        <v>653</v>
      </c>
      <c r="F363" s="21"/>
      <c r="G363" s="14"/>
    </row>
    <row r="364" spans="1:11" ht="35.1" customHeight="1">
      <c r="A364" s="1171" t="s">
        <v>79</v>
      </c>
      <c r="B364" s="1297" t="s">
        <v>78</v>
      </c>
      <c r="C364" s="1297"/>
      <c r="D364" s="1297"/>
      <c r="E364" s="1297"/>
      <c r="F364" s="1297"/>
      <c r="G364" s="1297"/>
      <c r="H364" s="1153">
        <f>SUM(D365:D375)</f>
        <v>3</v>
      </c>
      <c r="I364" s="1153">
        <f>COUNT(D365:D375)*2</f>
        <v>6</v>
      </c>
    </row>
    <row r="365" spans="1:11" ht="47.25">
      <c r="A365" s="11" t="s">
        <v>806</v>
      </c>
      <c r="B365" s="12" t="s">
        <v>807</v>
      </c>
      <c r="C365" s="16" t="s">
        <v>808</v>
      </c>
      <c r="D365" s="435">
        <v>1</v>
      </c>
      <c r="E365" s="21" t="s">
        <v>540</v>
      </c>
      <c r="F365" s="16" t="s">
        <v>809</v>
      </c>
      <c r="G365" s="14"/>
    </row>
    <row r="366" spans="1:11" ht="47.25" hidden="1">
      <c r="A366" s="603"/>
      <c r="B366" s="12"/>
      <c r="C366" s="12" t="s">
        <v>810</v>
      </c>
      <c r="D366" s="93"/>
      <c r="E366" s="18" t="s">
        <v>540</v>
      </c>
      <c r="F366" s="21"/>
      <c r="G366" s="423"/>
      <c r="H366" s="469"/>
      <c r="I366" s="469"/>
    </row>
    <row r="367" spans="1:11" ht="45">
      <c r="A367" s="11" t="s">
        <v>811</v>
      </c>
      <c r="B367" s="16" t="s">
        <v>812</v>
      </c>
      <c r="C367" s="13" t="s">
        <v>813</v>
      </c>
      <c r="D367" s="435">
        <v>1</v>
      </c>
      <c r="E367" s="13" t="s">
        <v>540</v>
      </c>
      <c r="F367" s="21"/>
      <c r="G367" s="14"/>
    </row>
    <row r="368" spans="1:11" ht="30">
      <c r="A368" s="80"/>
      <c r="B368" s="12"/>
      <c r="C368" s="16" t="s">
        <v>814</v>
      </c>
      <c r="D368" s="435">
        <v>1</v>
      </c>
      <c r="E368" s="13" t="s">
        <v>540</v>
      </c>
      <c r="F368" s="16" t="s">
        <v>815</v>
      </c>
      <c r="G368" s="14"/>
    </row>
    <row r="369" spans="1:12" ht="34.5" hidden="1" customHeight="1">
      <c r="A369" s="603"/>
      <c r="B369" s="12"/>
      <c r="C369" s="13" t="s">
        <v>816</v>
      </c>
      <c r="D369" s="93"/>
      <c r="E369" s="18" t="s">
        <v>540</v>
      </c>
      <c r="F369" s="21"/>
      <c r="G369" s="423"/>
      <c r="H369" s="470"/>
      <c r="I369" s="470"/>
      <c r="J369" s="81"/>
      <c r="K369" s="4"/>
    </row>
    <row r="370" spans="1:12" ht="15.75" hidden="1">
      <c r="A370" s="603"/>
      <c r="B370" s="12"/>
      <c r="C370" s="13" t="s">
        <v>817</v>
      </c>
      <c r="D370" s="93"/>
      <c r="E370" s="18" t="s">
        <v>540</v>
      </c>
      <c r="F370" s="21"/>
      <c r="G370" s="423"/>
      <c r="H370" s="434"/>
      <c r="I370" s="434"/>
      <c r="J370" s="81"/>
      <c r="K370" s="4"/>
    </row>
    <row r="371" spans="1:12" ht="30" hidden="1">
      <c r="A371" s="603"/>
      <c r="B371" s="12"/>
      <c r="C371" s="13" t="s">
        <v>818</v>
      </c>
      <c r="D371" s="93"/>
      <c r="E371" s="18" t="s">
        <v>648</v>
      </c>
      <c r="F371" s="21"/>
      <c r="G371" s="423"/>
      <c r="H371" s="434"/>
      <c r="I371" s="434"/>
      <c r="J371" s="81"/>
      <c r="K371" s="4"/>
    </row>
    <row r="372" spans="1:12" ht="31.5" hidden="1">
      <c r="A372" s="603"/>
      <c r="B372" s="12"/>
      <c r="C372" s="12" t="s">
        <v>819</v>
      </c>
      <c r="D372" s="93"/>
      <c r="E372" s="36" t="s">
        <v>540</v>
      </c>
      <c r="F372" s="21"/>
      <c r="G372" s="423"/>
      <c r="H372" s="434"/>
      <c r="I372" s="434"/>
      <c r="J372" s="81"/>
      <c r="K372" s="4"/>
    </row>
    <row r="373" spans="1:12" ht="30" hidden="1">
      <c r="A373" s="603"/>
      <c r="B373" s="21"/>
      <c r="C373" s="16" t="s">
        <v>820</v>
      </c>
      <c r="D373" s="93"/>
      <c r="E373" s="18" t="s">
        <v>648</v>
      </c>
      <c r="F373" s="16" t="s">
        <v>821</v>
      </c>
      <c r="G373" s="423"/>
      <c r="H373" s="434"/>
      <c r="I373" s="434"/>
      <c r="J373" s="81"/>
      <c r="K373" s="4"/>
    </row>
    <row r="374" spans="1:12" ht="62.25" hidden="1" customHeight="1">
      <c r="A374" s="602" t="s">
        <v>822</v>
      </c>
      <c r="B374" s="12" t="s">
        <v>823</v>
      </c>
      <c r="C374" s="16" t="s">
        <v>824</v>
      </c>
      <c r="D374" s="93"/>
      <c r="E374" s="21" t="s">
        <v>540</v>
      </c>
      <c r="F374" s="21"/>
      <c r="G374" s="423"/>
      <c r="H374" s="434"/>
      <c r="I374" s="434"/>
    </row>
    <row r="375" spans="1:12" ht="31.5" hidden="1">
      <c r="A375" s="20" t="s">
        <v>825</v>
      </c>
      <c r="B375" s="56" t="s">
        <v>826</v>
      </c>
      <c r="C375" s="55"/>
      <c r="D375" s="442"/>
      <c r="E375" s="55"/>
      <c r="F375" s="55"/>
      <c r="G375" s="427"/>
      <c r="H375" s="420"/>
      <c r="I375" s="420"/>
      <c r="J375" s="420"/>
      <c r="K375" s="155"/>
      <c r="L375" s="155"/>
    </row>
    <row r="376" spans="1:12" ht="35.1" customHeight="1">
      <c r="A376" s="1171" t="s">
        <v>77</v>
      </c>
      <c r="B376" s="1297" t="s">
        <v>76</v>
      </c>
      <c r="C376" s="1297"/>
      <c r="D376" s="1297"/>
      <c r="E376" s="1297"/>
      <c r="F376" s="1297"/>
      <c r="G376" s="1297"/>
      <c r="H376" s="1153">
        <f>SUM(D377:D385)</f>
        <v>3</v>
      </c>
      <c r="I376" s="1153">
        <f>COUNT(D377:D385)*2</f>
        <v>6</v>
      </c>
    </row>
    <row r="377" spans="1:12" ht="66.75" customHeight="1">
      <c r="A377" s="11" t="s">
        <v>827</v>
      </c>
      <c r="B377" s="12" t="s">
        <v>828</v>
      </c>
      <c r="C377" s="16" t="s">
        <v>829</v>
      </c>
      <c r="D377" s="435">
        <v>1</v>
      </c>
      <c r="E377" s="21" t="s">
        <v>379</v>
      </c>
      <c r="F377" s="16" t="s">
        <v>830</v>
      </c>
      <c r="G377" s="14"/>
    </row>
    <row r="378" spans="1:12" ht="60">
      <c r="A378" s="11" t="s">
        <v>831</v>
      </c>
      <c r="B378" s="16" t="s">
        <v>832</v>
      </c>
      <c r="C378" s="12" t="s">
        <v>833</v>
      </c>
      <c r="D378" s="435">
        <v>1</v>
      </c>
      <c r="E378" s="21" t="s">
        <v>648</v>
      </c>
      <c r="F378" s="16" t="s">
        <v>834</v>
      </c>
      <c r="G378" s="14"/>
    </row>
    <row r="379" spans="1:12" ht="57.75" customHeight="1">
      <c r="A379" s="11"/>
      <c r="B379" s="16"/>
      <c r="C379" s="12" t="s">
        <v>835</v>
      </c>
      <c r="D379" s="435">
        <v>1</v>
      </c>
      <c r="E379" s="21" t="s">
        <v>540</v>
      </c>
      <c r="F379" s="16" t="s">
        <v>836</v>
      </c>
      <c r="G379" s="44"/>
    </row>
    <row r="380" spans="1:12" ht="31.5" hidden="1">
      <c r="A380" s="602" t="s">
        <v>837</v>
      </c>
      <c r="B380" s="12" t="s">
        <v>838</v>
      </c>
      <c r="C380" s="16" t="s">
        <v>839</v>
      </c>
      <c r="D380" s="93"/>
      <c r="E380" s="21" t="s">
        <v>540</v>
      </c>
      <c r="F380" s="21"/>
      <c r="G380" s="423"/>
      <c r="H380" s="470"/>
      <c r="I380" s="470"/>
      <c r="J380" s="81"/>
      <c r="K380" s="4"/>
    </row>
    <row r="381" spans="1:12" ht="15.75" hidden="1">
      <c r="A381" s="602"/>
      <c r="B381" s="12"/>
      <c r="C381" s="16" t="s">
        <v>840</v>
      </c>
      <c r="D381" s="93"/>
      <c r="E381" s="21" t="s">
        <v>648</v>
      </c>
      <c r="F381" s="21"/>
      <c r="G381" s="423"/>
      <c r="H381" s="434"/>
      <c r="I381" s="434"/>
      <c r="J381" s="81"/>
      <c r="K381" s="4"/>
    </row>
    <row r="382" spans="1:12" ht="30" hidden="1" customHeight="1">
      <c r="A382" s="602"/>
      <c r="B382" s="12"/>
      <c r="C382" s="16" t="s">
        <v>841</v>
      </c>
      <c r="D382" s="93"/>
      <c r="E382" s="21" t="s">
        <v>379</v>
      </c>
      <c r="F382" s="21"/>
      <c r="G382" s="423"/>
      <c r="H382" s="434"/>
      <c r="I382" s="434"/>
      <c r="J382" s="81"/>
      <c r="K382" s="4"/>
    </row>
    <row r="383" spans="1:12" ht="30" hidden="1">
      <c r="A383" s="602" t="s">
        <v>842</v>
      </c>
      <c r="B383" s="12" t="s">
        <v>843</v>
      </c>
      <c r="C383" s="16" t="s">
        <v>844</v>
      </c>
      <c r="D383" s="93"/>
      <c r="E383" s="21" t="s">
        <v>653</v>
      </c>
      <c r="F383" s="16" t="s">
        <v>845</v>
      </c>
      <c r="G383" s="423"/>
      <c r="H383" s="434"/>
      <c r="I383" s="434"/>
      <c r="J383" s="81"/>
      <c r="K383" s="4"/>
    </row>
    <row r="384" spans="1:12" ht="31.5" hidden="1">
      <c r="A384" s="602" t="s">
        <v>846</v>
      </c>
      <c r="B384" s="12" t="s">
        <v>847</v>
      </c>
      <c r="C384" s="12" t="s">
        <v>848</v>
      </c>
      <c r="D384" s="93"/>
      <c r="E384" s="21" t="s">
        <v>653</v>
      </c>
      <c r="F384" s="16" t="s">
        <v>849</v>
      </c>
      <c r="G384" s="423"/>
      <c r="H384" s="434"/>
      <c r="I384" s="434"/>
      <c r="J384" s="81"/>
      <c r="K384" s="4"/>
    </row>
    <row r="385" spans="1:11" ht="30" hidden="1">
      <c r="A385" s="602"/>
      <c r="B385" s="12"/>
      <c r="C385" s="12" t="s">
        <v>850</v>
      </c>
      <c r="D385" s="93"/>
      <c r="E385" s="21" t="s">
        <v>851</v>
      </c>
      <c r="F385" s="16" t="s">
        <v>852</v>
      </c>
      <c r="G385" s="423"/>
      <c r="H385" s="467"/>
      <c r="I385" s="467"/>
      <c r="J385" s="81"/>
      <c r="K385" s="4"/>
    </row>
    <row r="386" spans="1:11" ht="35.1" customHeight="1">
      <c r="A386" s="1171" t="s">
        <v>75</v>
      </c>
      <c r="B386" s="1297" t="s">
        <v>74</v>
      </c>
      <c r="C386" s="1297"/>
      <c r="D386" s="1297"/>
      <c r="E386" s="1297"/>
      <c r="F386" s="1297"/>
      <c r="G386" s="1297"/>
      <c r="H386" s="1153">
        <f>SUM(D387:D388)</f>
        <v>2</v>
      </c>
      <c r="I386" s="1153">
        <f>COUNT(D387:D388)*2</f>
        <v>4</v>
      </c>
    </row>
    <row r="387" spans="1:11" ht="45">
      <c r="A387" s="11" t="s">
        <v>853</v>
      </c>
      <c r="B387" s="16" t="s">
        <v>854</v>
      </c>
      <c r="C387" s="16" t="s">
        <v>855</v>
      </c>
      <c r="D387" s="435">
        <v>1</v>
      </c>
      <c r="E387" s="21" t="s">
        <v>379</v>
      </c>
      <c r="F387" s="16" t="s">
        <v>856</v>
      </c>
      <c r="G387" s="14"/>
    </row>
    <row r="388" spans="1:11" ht="30">
      <c r="A388" s="11" t="s">
        <v>857</v>
      </c>
      <c r="B388" s="16" t="s">
        <v>858</v>
      </c>
      <c r="C388" s="16" t="s">
        <v>859</v>
      </c>
      <c r="D388" s="435">
        <v>1</v>
      </c>
      <c r="E388" s="21" t="s">
        <v>379</v>
      </c>
      <c r="F388" s="16"/>
      <c r="G388" s="14"/>
    </row>
    <row r="389" spans="1:11" ht="35.1" customHeight="1">
      <c r="A389" s="1171" t="s">
        <v>73</v>
      </c>
      <c r="B389" s="1297" t="s">
        <v>72</v>
      </c>
      <c r="C389" s="1297"/>
      <c r="D389" s="1297"/>
      <c r="E389" s="1297"/>
      <c r="F389" s="1297"/>
      <c r="G389" s="1297"/>
      <c r="H389" s="1153">
        <f>SUM(D390:D394)</f>
        <v>3</v>
      </c>
      <c r="I389" s="1153">
        <f>COUNT(D390:D394)*2</f>
        <v>6</v>
      </c>
    </row>
    <row r="390" spans="1:11" ht="30">
      <c r="A390" s="11" t="s">
        <v>860</v>
      </c>
      <c r="B390" s="16" t="s">
        <v>861</v>
      </c>
      <c r="C390" s="16" t="s">
        <v>862</v>
      </c>
      <c r="D390" s="435">
        <v>1</v>
      </c>
      <c r="E390" s="21" t="s">
        <v>648</v>
      </c>
      <c r="F390" s="21"/>
      <c r="G390" s="14"/>
    </row>
    <row r="391" spans="1:11" ht="62.25" customHeight="1">
      <c r="A391" s="11" t="s">
        <v>863</v>
      </c>
      <c r="B391" s="16" t="s">
        <v>864</v>
      </c>
      <c r="C391" s="23" t="s">
        <v>865</v>
      </c>
      <c r="D391" s="473">
        <v>1</v>
      </c>
      <c r="E391" s="19" t="s">
        <v>648</v>
      </c>
      <c r="F391" s="21"/>
      <c r="G391" s="14"/>
    </row>
    <row r="392" spans="1:11" ht="30" hidden="1">
      <c r="A392" s="602"/>
      <c r="B392" s="16"/>
      <c r="C392" s="16" t="s">
        <v>866</v>
      </c>
      <c r="D392" s="93"/>
      <c r="E392" s="21" t="s">
        <v>540</v>
      </c>
      <c r="F392" s="21"/>
      <c r="G392" s="423"/>
      <c r="H392" s="469"/>
      <c r="I392" s="469"/>
    </row>
    <row r="393" spans="1:11" ht="30">
      <c r="A393" s="11"/>
      <c r="B393" s="16"/>
      <c r="C393" s="16" t="s">
        <v>867</v>
      </c>
      <c r="D393" s="435">
        <v>1</v>
      </c>
      <c r="E393" s="21" t="s">
        <v>648</v>
      </c>
      <c r="F393" s="21"/>
      <c r="G393" s="14"/>
    </row>
    <row r="394" spans="1:11" ht="40.5" hidden="1" customHeight="1">
      <c r="A394" s="602"/>
      <c r="B394" s="16"/>
      <c r="C394" s="16" t="s">
        <v>868</v>
      </c>
      <c r="D394" s="93"/>
      <c r="E394" s="21" t="s">
        <v>271</v>
      </c>
      <c r="F394" s="21"/>
      <c r="G394" s="423"/>
      <c r="H394" s="469"/>
      <c r="I394" s="469"/>
    </row>
    <row r="395" spans="1:11" ht="35.1" customHeight="1">
      <c r="A395" s="1171" t="s">
        <v>71</v>
      </c>
      <c r="B395" s="1297" t="s">
        <v>70</v>
      </c>
      <c r="C395" s="1297"/>
      <c r="D395" s="1297"/>
      <c r="E395" s="1297"/>
      <c r="F395" s="1297"/>
      <c r="G395" s="1297"/>
      <c r="H395" s="1153">
        <f>SUM(D396:D406)</f>
        <v>3</v>
      </c>
      <c r="I395" s="1153">
        <f>COUNT(D396:D406)*2</f>
        <v>6</v>
      </c>
    </row>
    <row r="396" spans="1:11" ht="126.75" customHeight="1">
      <c r="A396" s="11" t="s">
        <v>869</v>
      </c>
      <c r="B396" s="12" t="s">
        <v>870</v>
      </c>
      <c r="C396" s="16" t="s">
        <v>871</v>
      </c>
      <c r="D396" s="435">
        <v>1</v>
      </c>
      <c r="E396" s="21" t="s">
        <v>271</v>
      </c>
      <c r="F396" s="16" t="s">
        <v>872</v>
      </c>
      <c r="G396" s="14"/>
    </row>
    <row r="397" spans="1:11" ht="60">
      <c r="A397" s="11"/>
      <c r="B397" s="12"/>
      <c r="C397" s="16" t="s">
        <v>873</v>
      </c>
      <c r="D397" s="435">
        <v>1</v>
      </c>
      <c r="E397" s="21" t="s">
        <v>540</v>
      </c>
      <c r="F397" s="16" t="s">
        <v>874</v>
      </c>
      <c r="G397" s="14"/>
    </row>
    <row r="398" spans="1:11" ht="89.25" hidden="1" customHeight="1">
      <c r="A398" s="602"/>
      <c r="B398" s="12"/>
      <c r="C398" s="16" t="s">
        <v>875</v>
      </c>
      <c r="D398" s="93"/>
      <c r="E398" s="21" t="s">
        <v>540</v>
      </c>
      <c r="F398" s="16" t="s">
        <v>876</v>
      </c>
      <c r="G398" s="423"/>
      <c r="H398" s="470"/>
      <c r="I398" s="470"/>
    </row>
    <row r="399" spans="1:11" ht="47.25" hidden="1">
      <c r="A399" s="602" t="s">
        <v>877</v>
      </c>
      <c r="B399" s="12" t="s">
        <v>878</v>
      </c>
      <c r="C399" s="12" t="s">
        <v>879</v>
      </c>
      <c r="D399" s="93"/>
      <c r="E399" s="21" t="s">
        <v>648</v>
      </c>
      <c r="F399" s="21"/>
      <c r="G399" s="423"/>
      <c r="H399" s="434"/>
      <c r="I399" s="434"/>
    </row>
    <row r="400" spans="1:11" ht="30" hidden="1">
      <c r="A400" s="602"/>
      <c r="B400" s="12"/>
      <c r="C400" s="16" t="s">
        <v>880</v>
      </c>
      <c r="D400" s="93"/>
      <c r="E400" s="21" t="s">
        <v>653</v>
      </c>
      <c r="F400" s="21"/>
      <c r="G400" s="423"/>
      <c r="H400" s="434"/>
      <c r="I400" s="434"/>
    </row>
    <row r="401" spans="1:11" ht="31.5" hidden="1">
      <c r="A401" s="602" t="s">
        <v>881</v>
      </c>
      <c r="B401" s="12" t="s">
        <v>882</v>
      </c>
      <c r="C401" s="63" t="s">
        <v>883</v>
      </c>
      <c r="D401" s="93"/>
      <c r="E401" s="21" t="s">
        <v>379</v>
      </c>
      <c r="F401" s="16"/>
      <c r="G401" s="423"/>
      <c r="H401" s="434"/>
      <c r="I401" s="434"/>
      <c r="J401" s="81"/>
      <c r="K401" s="4"/>
    </row>
    <row r="402" spans="1:11" ht="45" hidden="1">
      <c r="A402" s="602"/>
      <c r="B402" s="12"/>
      <c r="C402" s="16" t="s">
        <v>884</v>
      </c>
      <c r="D402" s="93"/>
      <c r="E402" s="21" t="s">
        <v>341</v>
      </c>
      <c r="F402" s="16" t="s">
        <v>885</v>
      </c>
      <c r="G402" s="423"/>
      <c r="H402" s="434"/>
      <c r="I402" s="434"/>
      <c r="J402" s="81"/>
      <c r="K402" s="4"/>
    </row>
    <row r="403" spans="1:11" ht="48" hidden="1" customHeight="1">
      <c r="A403" s="602"/>
      <c r="B403" s="12"/>
      <c r="C403" s="16" t="s">
        <v>886</v>
      </c>
      <c r="D403" s="93"/>
      <c r="E403" s="21" t="s">
        <v>341</v>
      </c>
      <c r="F403" s="23" t="s">
        <v>887</v>
      </c>
      <c r="G403" s="423"/>
      <c r="H403" s="434"/>
      <c r="I403" s="434"/>
      <c r="J403" s="81"/>
      <c r="K403" s="4"/>
    </row>
    <row r="404" spans="1:11" ht="30" hidden="1">
      <c r="A404" s="602"/>
      <c r="B404" s="12"/>
      <c r="C404" s="16" t="s">
        <v>888</v>
      </c>
      <c r="D404" s="93"/>
      <c r="E404" s="21" t="s">
        <v>653</v>
      </c>
      <c r="F404" s="16"/>
      <c r="G404" s="423"/>
      <c r="H404" s="467"/>
      <c r="I404" s="467"/>
      <c r="J404" s="81"/>
      <c r="K404" s="4"/>
    </row>
    <row r="405" spans="1:11" ht="85.5" customHeight="1">
      <c r="A405" s="11" t="s">
        <v>889</v>
      </c>
      <c r="B405" s="12" t="s">
        <v>890</v>
      </c>
      <c r="C405" s="12" t="s">
        <v>891</v>
      </c>
      <c r="D405" s="435">
        <v>1</v>
      </c>
      <c r="E405" s="21" t="s">
        <v>271</v>
      </c>
      <c r="F405" s="21"/>
      <c r="G405" s="14"/>
    </row>
    <row r="406" spans="1:11" ht="31.5" hidden="1">
      <c r="A406" s="602" t="s">
        <v>892</v>
      </c>
      <c r="B406" s="12" t="s">
        <v>893</v>
      </c>
      <c r="C406" s="16" t="s">
        <v>894</v>
      </c>
      <c r="D406" s="93"/>
      <c r="E406" s="21" t="s">
        <v>895</v>
      </c>
      <c r="F406" s="21"/>
      <c r="G406" s="423"/>
      <c r="H406" s="469"/>
      <c r="I406" s="469"/>
      <c r="J406" s="81"/>
      <c r="K406" s="4"/>
    </row>
    <row r="407" spans="1:11" ht="35.1" customHeight="1">
      <c r="A407" s="1171" t="s">
        <v>69</v>
      </c>
      <c r="B407" s="1297" t="s">
        <v>68</v>
      </c>
      <c r="C407" s="1297"/>
      <c r="D407" s="1297"/>
      <c r="E407" s="1297"/>
      <c r="F407" s="1297"/>
      <c r="G407" s="1297"/>
      <c r="H407" s="1153">
        <f>SUM(D408:D415)</f>
        <v>4</v>
      </c>
      <c r="I407" s="1153">
        <f>COUNT(D408:D415)*2</f>
        <v>8</v>
      </c>
    </row>
    <row r="408" spans="1:11" ht="31.5">
      <c r="A408" s="11" t="s">
        <v>896</v>
      </c>
      <c r="B408" s="12" t="s">
        <v>897</v>
      </c>
      <c r="C408" s="16" t="s">
        <v>898</v>
      </c>
      <c r="D408" s="435">
        <v>1</v>
      </c>
      <c r="E408" s="21" t="s">
        <v>648</v>
      </c>
      <c r="F408" s="16" t="s">
        <v>899</v>
      </c>
      <c r="G408" s="14"/>
    </row>
    <row r="409" spans="1:11" ht="31.5">
      <c r="A409" s="11" t="s">
        <v>900</v>
      </c>
      <c r="B409" s="12" t="s">
        <v>901</v>
      </c>
      <c r="C409" s="16" t="s">
        <v>902</v>
      </c>
      <c r="D409" s="435">
        <v>1</v>
      </c>
      <c r="E409" s="21" t="s">
        <v>648</v>
      </c>
      <c r="F409" s="16" t="s">
        <v>903</v>
      </c>
      <c r="G409" s="14"/>
    </row>
    <row r="410" spans="1:11" ht="31.5">
      <c r="A410" s="11" t="s">
        <v>904</v>
      </c>
      <c r="B410" s="12" t="s">
        <v>905</v>
      </c>
      <c r="C410" s="16" t="s">
        <v>906</v>
      </c>
      <c r="D410" s="435">
        <v>1</v>
      </c>
      <c r="E410" s="21" t="s">
        <v>648</v>
      </c>
      <c r="F410" s="16" t="s">
        <v>907</v>
      </c>
      <c r="G410" s="14"/>
    </row>
    <row r="411" spans="1:11" ht="31.5">
      <c r="A411" s="11" t="s">
        <v>908</v>
      </c>
      <c r="B411" s="42" t="s">
        <v>909</v>
      </c>
      <c r="C411" s="16" t="s">
        <v>910</v>
      </c>
      <c r="D411" s="435">
        <v>1</v>
      </c>
      <c r="E411" s="21" t="s">
        <v>648</v>
      </c>
      <c r="F411" s="16" t="s">
        <v>911</v>
      </c>
      <c r="G411" s="14"/>
    </row>
    <row r="412" spans="1:11" ht="45" hidden="1">
      <c r="A412" s="602" t="s">
        <v>912</v>
      </c>
      <c r="B412" s="12" t="s">
        <v>913</v>
      </c>
      <c r="C412" s="16" t="s">
        <v>914</v>
      </c>
      <c r="D412" s="93"/>
      <c r="E412" s="21" t="s">
        <v>379</v>
      </c>
      <c r="F412" s="16" t="s">
        <v>915</v>
      </c>
      <c r="G412" s="423"/>
      <c r="H412" s="470"/>
      <c r="I412" s="470"/>
      <c r="J412" s="81"/>
      <c r="K412" s="4"/>
    </row>
    <row r="413" spans="1:11" ht="31.5" hidden="1">
      <c r="A413" s="602" t="s">
        <v>916</v>
      </c>
      <c r="B413" s="12" t="s">
        <v>917</v>
      </c>
      <c r="C413" s="16" t="s">
        <v>918</v>
      </c>
      <c r="D413" s="93"/>
      <c r="E413" s="21" t="s">
        <v>377</v>
      </c>
      <c r="F413" s="16" t="s">
        <v>919</v>
      </c>
      <c r="G413" s="423"/>
      <c r="H413" s="434"/>
      <c r="I413" s="434"/>
      <c r="J413" s="81"/>
      <c r="K413" s="4"/>
    </row>
    <row r="414" spans="1:11" ht="30" hidden="1">
      <c r="A414" s="602"/>
      <c r="B414" s="12"/>
      <c r="C414" s="16" t="s">
        <v>920</v>
      </c>
      <c r="D414" s="93"/>
      <c r="E414" s="21" t="s">
        <v>377</v>
      </c>
      <c r="F414" s="21"/>
      <c r="G414" s="423" t="s">
        <v>6499</v>
      </c>
      <c r="H414" s="434"/>
      <c r="I414" s="434"/>
      <c r="J414" s="81"/>
      <c r="K414" s="4"/>
    </row>
    <row r="415" spans="1:11" ht="31.5" hidden="1">
      <c r="A415" s="602" t="s">
        <v>921</v>
      </c>
      <c r="B415" s="12" t="s">
        <v>922</v>
      </c>
      <c r="C415" s="16" t="s">
        <v>923</v>
      </c>
      <c r="D415" s="93"/>
      <c r="E415" s="21" t="s">
        <v>379</v>
      </c>
      <c r="F415" s="21"/>
      <c r="G415" s="423"/>
      <c r="H415" s="467"/>
      <c r="I415" s="467"/>
      <c r="J415" s="81"/>
      <c r="K415" s="4"/>
    </row>
    <row r="416" spans="1:11" ht="35.1" customHeight="1">
      <c r="A416" s="1171" t="s">
        <v>67</v>
      </c>
      <c r="B416" s="1297" t="s">
        <v>66</v>
      </c>
      <c r="C416" s="1297"/>
      <c r="D416" s="1297"/>
      <c r="E416" s="1297"/>
      <c r="F416" s="1297"/>
      <c r="G416" s="1297"/>
      <c r="H416" s="1153">
        <f>SUM(D417:D424)</f>
        <v>3</v>
      </c>
      <c r="I416" s="1153">
        <f>COUNT(D417:D424)*2</f>
        <v>6</v>
      </c>
    </row>
    <row r="417" spans="1:12" ht="144" customHeight="1">
      <c r="A417" s="11" t="s">
        <v>924</v>
      </c>
      <c r="B417" s="12" t="s">
        <v>925</v>
      </c>
      <c r="C417" s="16" t="s">
        <v>926</v>
      </c>
      <c r="D417" s="435">
        <v>1</v>
      </c>
      <c r="E417" s="21" t="s">
        <v>540</v>
      </c>
      <c r="F417" s="16" t="s">
        <v>927</v>
      </c>
      <c r="G417" s="14"/>
    </row>
    <row r="418" spans="1:12" ht="30" hidden="1">
      <c r="A418" s="602"/>
      <c r="B418" s="12"/>
      <c r="C418" s="34" t="s">
        <v>928</v>
      </c>
      <c r="D418" s="93"/>
      <c r="E418" s="21" t="s">
        <v>540</v>
      </c>
      <c r="F418" s="16"/>
      <c r="G418" s="423"/>
      <c r="H418" s="470"/>
      <c r="I418" s="470"/>
    </row>
    <row r="419" spans="1:12" ht="30" hidden="1">
      <c r="A419" s="602"/>
      <c r="B419" s="12"/>
      <c r="C419" s="34" t="s">
        <v>929</v>
      </c>
      <c r="D419" s="93"/>
      <c r="E419" s="21" t="s">
        <v>424</v>
      </c>
      <c r="F419" s="16"/>
      <c r="G419" s="423"/>
      <c r="H419" s="434"/>
      <c r="I419" s="434"/>
      <c r="J419" s="81"/>
      <c r="K419" s="4"/>
    </row>
    <row r="420" spans="1:12" ht="45" hidden="1" customHeight="1">
      <c r="A420" s="602"/>
      <c r="B420" s="12"/>
      <c r="C420" s="34" t="s">
        <v>930</v>
      </c>
      <c r="D420" s="93"/>
      <c r="E420" s="21" t="s">
        <v>540</v>
      </c>
      <c r="F420" s="16"/>
      <c r="G420" s="423"/>
      <c r="H420" s="467"/>
      <c r="I420" s="467"/>
      <c r="J420" s="81"/>
      <c r="K420" s="4"/>
    </row>
    <row r="421" spans="1:12" ht="31.5">
      <c r="A421" s="11" t="s">
        <v>931</v>
      </c>
      <c r="B421" s="12" t="s">
        <v>932</v>
      </c>
      <c r="C421" s="16" t="s">
        <v>933</v>
      </c>
      <c r="D421" s="435">
        <v>1</v>
      </c>
      <c r="E421" s="21" t="s">
        <v>934</v>
      </c>
      <c r="F421" s="16" t="s">
        <v>935</v>
      </c>
      <c r="G421" s="14"/>
    </row>
    <row r="422" spans="1:12" ht="45">
      <c r="A422" s="11"/>
      <c r="B422" s="12"/>
      <c r="C422" s="34" t="s">
        <v>936</v>
      </c>
      <c r="D422" s="435">
        <v>1</v>
      </c>
      <c r="E422" s="21" t="s">
        <v>648</v>
      </c>
      <c r="F422" s="34"/>
      <c r="G422" s="14"/>
    </row>
    <row r="423" spans="1:12" ht="30" hidden="1">
      <c r="A423" s="602"/>
      <c r="B423" s="12"/>
      <c r="C423" s="16" t="s">
        <v>937</v>
      </c>
      <c r="D423" s="93"/>
      <c r="E423" s="21" t="s">
        <v>540</v>
      </c>
      <c r="F423" s="16"/>
      <c r="G423" s="423"/>
      <c r="H423" s="470"/>
      <c r="I423" s="470"/>
    </row>
    <row r="424" spans="1:12" ht="31.5" hidden="1">
      <c r="A424" s="602" t="s">
        <v>938</v>
      </c>
      <c r="B424" s="12" t="s">
        <v>939</v>
      </c>
      <c r="C424" s="16" t="s">
        <v>940</v>
      </c>
      <c r="D424" s="93"/>
      <c r="E424" s="21" t="s">
        <v>895</v>
      </c>
      <c r="F424" s="21"/>
      <c r="G424" s="423"/>
      <c r="H424" s="434"/>
      <c r="I424" s="434"/>
      <c r="J424" s="81"/>
      <c r="K424" s="4"/>
    </row>
    <row r="425" spans="1:12" ht="18.75" hidden="1">
      <c r="A425" s="57" t="s">
        <v>65</v>
      </c>
      <c r="B425" s="1311" t="s">
        <v>64</v>
      </c>
      <c r="C425" s="1312"/>
      <c r="D425" s="1312"/>
      <c r="E425" s="1312"/>
      <c r="F425" s="1312"/>
      <c r="G425" s="1313"/>
      <c r="H425" s="421">
        <f>SUM(D426:D428)</f>
        <v>0</v>
      </c>
      <c r="I425" s="421">
        <f>COUNT(D426:D428)*2</f>
        <v>0</v>
      </c>
      <c r="J425" s="421"/>
      <c r="K425" s="223"/>
      <c r="L425" s="223"/>
    </row>
    <row r="426" spans="1:12" ht="45" hidden="1">
      <c r="A426" s="20" t="s">
        <v>942</v>
      </c>
      <c r="B426" s="16" t="s">
        <v>943</v>
      </c>
      <c r="C426" s="16"/>
      <c r="D426" s="43"/>
      <c r="E426" s="21"/>
      <c r="F426" s="16"/>
      <c r="G426" s="33"/>
      <c r="H426" s="422"/>
      <c r="I426" s="422"/>
      <c r="J426" s="422"/>
      <c r="K426" s="19"/>
      <c r="L426" s="19"/>
    </row>
    <row r="427" spans="1:12" ht="30" hidden="1">
      <c r="A427" s="20" t="s">
        <v>944</v>
      </c>
      <c r="B427" s="16" t="s">
        <v>945</v>
      </c>
      <c r="C427" s="21"/>
      <c r="D427" s="43"/>
      <c r="E427" s="21"/>
      <c r="F427" s="21"/>
      <c r="G427" s="33"/>
      <c r="H427" s="422"/>
      <c r="I427" s="422"/>
      <c r="J427" s="422"/>
      <c r="K427" s="19"/>
      <c r="L427" s="19"/>
    </row>
    <row r="428" spans="1:12" ht="63" hidden="1">
      <c r="A428" s="20" t="s">
        <v>946</v>
      </c>
      <c r="B428" s="26" t="s">
        <v>947</v>
      </c>
      <c r="C428" s="58"/>
      <c r="D428" s="436"/>
      <c r="E428" s="27"/>
      <c r="F428" s="27"/>
      <c r="G428" s="40"/>
      <c r="H428" s="419"/>
      <c r="I428" s="419"/>
      <c r="J428" s="419"/>
      <c r="K428" s="105"/>
      <c r="L428" s="105"/>
    </row>
    <row r="429" spans="1:12" ht="35.1" customHeight="1">
      <c r="A429" s="1171" t="s">
        <v>63</v>
      </c>
      <c r="B429" s="1297" t="s">
        <v>62</v>
      </c>
      <c r="C429" s="1297"/>
      <c r="D429" s="1297"/>
      <c r="E429" s="1297"/>
      <c r="F429" s="1297"/>
      <c r="G429" s="1297"/>
      <c r="H429" s="1153">
        <f>SUM(D430:D454)</f>
        <v>12</v>
      </c>
      <c r="I429" s="1153">
        <f>COUNT(D430:D454)*2</f>
        <v>24</v>
      </c>
    </row>
    <row r="430" spans="1:12" ht="76.5" customHeight="1">
      <c r="A430" s="11" t="s">
        <v>948</v>
      </c>
      <c r="B430" s="12" t="s">
        <v>949</v>
      </c>
      <c r="C430" s="16" t="s">
        <v>950</v>
      </c>
      <c r="D430" s="435">
        <v>1</v>
      </c>
      <c r="E430" s="21" t="s">
        <v>271</v>
      </c>
      <c r="F430" s="16" t="s">
        <v>951</v>
      </c>
      <c r="G430" s="14"/>
    </row>
    <row r="431" spans="1:12" ht="15.75" hidden="1">
      <c r="A431" s="602"/>
      <c r="B431" s="12"/>
      <c r="C431" s="16" t="s">
        <v>952</v>
      </c>
      <c r="D431" s="93"/>
      <c r="E431" s="21" t="s">
        <v>379</v>
      </c>
      <c r="F431" s="21"/>
      <c r="G431" s="423"/>
      <c r="H431" s="470"/>
      <c r="I431" s="470"/>
    </row>
    <row r="432" spans="1:12" ht="15.75" hidden="1">
      <c r="A432" s="602"/>
      <c r="B432" s="12"/>
      <c r="C432" s="16" t="s">
        <v>953</v>
      </c>
      <c r="D432" s="93"/>
      <c r="E432" s="21" t="s">
        <v>341</v>
      </c>
      <c r="F432" s="21"/>
      <c r="G432" s="423"/>
      <c r="H432" s="434"/>
      <c r="I432" s="434"/>
      <c r="J432" s="81"/>
      <c r="K432" s="4"/>
    </row>
    <row r="433" spans="1:11" ht="48.75" hidden="1" customHeight="1">
      <c r="A433" s="602"/>
      <c r="B433" s="12"/>
      <c r="C433" s="16" t="s">
        <v>954</v>
      </c>
      <c r="D433" s="93"/>
      <c r="E433" s="21" t="s">
        <v>420</v>
      </c>
      <c r="F433" s="21"/>
      <c r="G433" s="423"/>
      <c r="H433" s="467"/>
      <c r="I433" s="467"/>
      <c r="J433" s="81"/>
      <c r="K433" s="4"/>
    </row>
    <row r="434" spans="1:11" ht="31.5">
      <c r="A434" s="11" t="s">
        <v>955</v>
      </c>
      <c r="B434" s="12" t="s">
        <v>956</v>
      </c>
      <c r="C434" s="16" t="s">
        <v>957</v>
      </c>
      <c r="D434" s="435">
        <v>1</v>
      </c>
      <c r="E434" s="21" t="s">
        <v>341</v>
      </c>
      <c r="F434" s="16" t="s">
        <v>958</v>
      </c>
      <c r="G434" s="14"/>
    </row>
    <row r="435" spans="1:11" ht="15.75">
      <c r="A435" s="11"/>
      <c r="B435" s="12"/>
      <c r="C435" s="16" t="s">
        <v>959</v>
      </c>
      <c r="D435" s="435">
        <v>1</v>
      </c>
      <c r="E435" s="21" t="s">
        <v>540</v>
      </c>
      <c r="F435" s="16"/>
      <c r="G435" s="14"/>
    </row>
    <row r="436" spans="1:11" ht="15.75" hidden="1">
      <c r="A436" s="602"/>
      <c r="B436" s="12"/>
      <c r="C436" s="16" t="s">
        <v>960</v>
      </c>
      <c r="D436" s="93"/>
      <c r="E436" s="21" t="s">
        <v>540</v>
      </c>
      <c r="F436" s="16"/>
      <c r="G436" s="423"/>
      <c r="H436" s="469"/>
      <c r="I436" s="469"/>
      <c r="J436" s="81"/>
      <c r="K436" s="4"/>
    </row>
    <row r="437" spans="1:11" ht="31.5">
      <c r="A437" s="11" t="s">
        <v>961</v>
      </c>
      <c r="B437" s="12" t="s">
        <v>962</v>
      </c>
      <c r="C437" s="16" t="s">
        <v>965</v>
      </c>
      <c r="D437" s="435">
        <v>1</v>
      </c>
      <c r="E437" s="21" t="s">
        <v>540</v>
      </c>
      <c r="F437" s="21"/>
      <c r="G437" s="14"/>
    </row>
    <row r="438" spans="1:11" ht="15.75" hidden="1">
      <c r="A438" s="602"/>
      <c r="B438" s="12"/>
      <c r="C438" s="16" t="s">
        <v>963</v>
      </c>
      <c r="D438" s="93"/>
      <c r="E438" s="21" t="s">
        <v>540</v>
      </c>
      <c r="F438" s="21"/>
      <c r="G438" s="423"/>
      <c r="H438" s="470"/>
      <c r="I438" s="470"/>
    </row>
    <row r="439" spans="1:11" ht="30" hidden="1">
      <c r="A439" s="602"/>
      <c r="B439" s="12"/>
      <c r="C439" s="16" t="s">
        <v>964</v>
      </c>
      <c r="D439" s="93"/>
      <c r="E439" s="21" t="s">
        <v>540</v>
      </c>
      <c r="F439" s="21"/>
      <c r="G439" s="423"/>
      <c r="H439" s="467"/>
      <c r="I439" s="467"/>
    </row>
    <row r="440" spans="1:11" ht="30">
      <c r="A440" s="11"/>
      <c r="B440" s="12"/>
      <c r="C440" s="16" t="s">
        <v>966</v>
      </c>
      <c r="D440" s="435">
        <v>1</v>
      </c>
      <c r="E440" s="21" t="s">
        <v>540</v>
      </c>
      <c r="F440" s="21"/>
      <c r="G440" s="14"/>
    </row>
    <row r="441" spans="1:11" ht="30">
      <c r="A441" s="11"/>
      <c r="B441" s="12"/>
      <c r="C441" s="16" t="s">
        <v>967</v>
      </c>
      <c r="D441" s="435">
        <v>1</v>
      </c>
      <c r="E441" s="21" t="s">
        <v>540</v>
      </c>
      <c r="F441" s="21"/>
      <c r="G441" s="14"/>
    </row>
    <row r="442" spans="1:11" ht="34.5" hidden="1" customHeight="1">
      <c r="A442" s="602"/>
      <c r="B442" s="12"/>
      <c r="C442" s="16" t="s">
        <v>968</v>
      </c>
      <c r="D442" s="93"/>
      <c r="E442" s="21" t="s">
        <v>540</v>
      </c>
      <c r="F442" s="21"/>
      <c r="G442" s="423"/>
      <c r="H442" s="469"/>
      <c r="I442" s="469"/>
    </row>
    <row r="443" spans="1:11" ht="47.25">
      <c r="A443" s="11" t="s">
        <v>969</v>
      </c>
      <c r="B443" s="42" t="s">
        <v>970</v>
      </c>
      <c r="C443" s="16" t="s">
        <v>971</v>
      </c>
      <c r="D443" s="435">
        <v>1</v>
      </c>
      <c r="E443" s="21" t="s">
        <v>540</v>
      </c>
      <c r="F443" s="21"/>
      <c r="G443" s="14"/>
    </row>
    <row r="444" spans="1:11" ht="15.75">
      <c r="A444" s="11"/>
      <c r="B444" s="42"/>
      <c r="C444" s="16" t="s">
        <v>972</v>
      </c>
      <c r="D444" s="435">
        <v>1</v>
      </c>
      <c r="E444" s="21" t="s">
        <v>341</v>
      </c>
      <c r="F444" s="21"/>
      <c r="G444" s="14"/>
    </row>
    <row r="445" spans="1:11" ht="45" hidden="1">
      <c r="A445" s="602"/>
      <c r="B445" s="42"/>
      <c r="C445" s="13" t="s">
        <v>973</v>
      </c>
      <c r="D445" s="93"/>
      <c r="E445" s="21" t="s">
        <v>540</v>
      </c>
      <c r="F445" s="21"/>
      <c r="G445" s="423"/>
      <c r="H445" s="470"/>
      <c r="I445" s="470"/>
    </row>
    <row r="446" spans="1:11" ht="60" hidden="1">
      <c r="A446" s="602"/>
      <c r="B446" s="42"/>
      <c r="C446" s="13" t="s">
        <v>974</v>
      </c>
      <c r="D446" s="93"/>
      <c r="E446" s="21" t="s">
        <v>540</v>
      </c>
      <c r="F446" s="21"/>
      <c r="G446" s="423"/>
      <c r="H446" s="434"/>
      <c r="I446" s="434"/>
    </row>
    <row r="447" spans="1:11" ht="30" hidden="1">
      <c r="A447" s="602"/>
      <c r="B447" s="42"/>
      <c r="C447" s="13" t="s">
        <v>975</v>
      </c>
      <c r="D447" s="93"/>
      <c r="E447" s="21" t="s">
        <v>540</v>
      </c>
      <c r="F447" s="21"/>
      <c r="G447" s="423"/>
      <c r="H447" s="434"/>
      <c r="I447" s="434"/>
    </row>
    <row r="448" spans="1:11" ht="30" hidden="1">
      <c r="A448" s="602"/>
      <c r="B448" s="42"/>
      <c r="C448" s="16" t="s">
        <v>976</v>
      </c>
      <c r="D448" s="93"/>
      <c r="E448" s="21" t="s">
        <v>377</v>
      </c>
      <c r="F448" s="21"/>
      <c r="G448" s="423"/>
      <c r="H448" s="467"/>
      <c r="I448" s="467"/>
    </row>
    <row r="449" spans="1:12" ht="30">
      <c r="A449" s="11"/>
      <c r="B449" s="42"/>
      <c r="C449" s="16" t="s">
        <v>977</v>
      </c>
      <c r="D449" s="435">
        <v>1</v>
      </c>
      <c r="E449" s="21" t="s">
        <v>648</v>
      </c>
      <c r="F449" s="21"/>
      <c r="G449" s="14"/>
    </row>
    <row r="450" spans="1:12" ht="64.5" hidden="1" customHeight="1">
      <c r="A450" s="602"/>
      <c r="B450" s="42"/>
      <c r="C450" s="13" t="s">
        <v>978</v>
      </c>
      <c r="D450" s="93"/>
      <c r="E450" s="21" t="s">
        <v>648</v>
      </c>
      <c r="F450" s="21"/>
      <c r="G450" s="423"/>
      <c r="H450" s="470"/>
      <c r="I450" s="470"/>
    </row>
    <row r="451" spans="1:12" ht="63.75" hidden="1" customHeight="1">
      <c r="A451" s="602"/>
      <c r="B451" s="42"/>
      <c r="C451" s="13" t="s">
        <v>979</v>
      </c>
      <c r="D451" s="93"/>
      <c r="E451" s="21" t="s">
        <v>648</v>
      </c>
      <c r="F451" s="21"/>
      <c r="G451" s="423"/>
      <c r="H451" s="467"/>
      <c r="I451" s="467"/>
    </row>
    <row r="452" spans="1:12" ht="31.5">
      <c r="A452" s="11" t="s">
        <v>980</v>
      </c>
      <c r="B452" s="12" t="s">
        <v>981</v>
      </c>
      <c r="C452" s="16" t="s">
        <v>983</v>
      </c>
      <c r="D452" s="435">
        <v>1</v>
      </c>
      <c r="E452" s="21" t="s">
        <v>984</v>
      </c>
      <c r="F452" s="19"/>
      <c r="G452" s="19"/>
      <c r="H452" s="1154"/>
    </row>
    <row r="453" spans="1:12" ht="30">
      <c r="A453" s="11"/>
      <c r="B453" s="12"/>
      <c r="C453" s="16" t="s">
        <v>985</v>
      </c>
      <c r="D453" s="435">
        <v>1</v>
      </c>
      <c r="E453" s="21" t="s">
        <v>540</v>
      </c>
      <c r="F453" s="16" t="s">
        <v>986</v>
      </c>
      <c r="G453" s="14"/>
    </row>
    <row r="454" spans="1:12" ht="30">
      <c r="A454" s="11"/>
      <c r="B454" s="12"/>
      <c r="C454" s="16" t="s">
        <v>987</v>
      </c>
      <c r="D454" s="435">
        <v>1</v>
      </c>
      <c r="E454" s="21" t="s">
        <v>255</v>
      </c>
      <c r="F454" s="16" t="s">
        <v>988</v>
      </c>
      <c r="G454" s="14"/>
    </row>
    <row r="455" spans="1:12" ht="30" hidden="1">
      <c r="A455" s="602"/>
      <c r="B455" s="12"/>
      <c r="C455" s="16" t="s">
        <v>982</v>
      </c>
      <c r="D455" s="93"/>
      <c r="E455" s="19"/>
      <c r="F455" s="19"/>
      <c r="G455" s="423"/>
      <c r="H455" s="470"/>
      <c r="I455" s="470"/>
    </row>
    <row r="456" spans="1:12" ht="30" hidden="1" customHeight="1">
      <c r="A456" s="73" t="s">
        <v>61</v>
      </c>
      <c r="B456" s="1301" t="s">
        <v>60</v>
      </c>
      <c r="C456" s="1301"/>
      <c r="D456" s="1301"/>
      <c r="E456" s="1301"/>
      <c r="F456" s="1301"/>
      <c r="G456" s="1302"/>
      <c r="H456" s="434">
        <f>SUM(D457:D459)</f>
        <v>0</v>
      </c>
      <c r="I456" s="434">
        <f>COUNT(D457:D459)*2</f>
        <v>0</v>
      </c>
      <c r="J456" s="81"/>
      <c r="K456" s="4"/>
    </row>
    <row r="457" spans="1:12" ht="31.5" hidden="1">
      <c r="A457" s="602" t="s">
        <v>989</v>
      </c>
      <c r="B457" s="12" t="s">
        <v>990</v>
      </c>
      <c r="C457" s="16" t="s">
        <v>991</v>
      </c>
      <c r="D457" s="93"/>
      <c r="E457" s="21" t="s">
        <v>341</v>
      </c>
      <c r="F457" s="21"/>
      <c r="G457" s="423"/>
      <c r="H457" s="434"/>
      <c r="I457" s="434"/>
      <c r="J457" s="81"/>
      <c r="K457" s="4"/>
    </row>
    <row r="458" spans="1:12" ht="31.5" hidden="1">
      <c r="A458" s="20" t="s">
        <v>992</v>
      </c>
      <c r="B458" s="56" t="s">
        <v>993</v>
      </c>
      <c r="C458" s="55"/>
      <c r="D458" s="442"/>
      <c r="E458" s="55"/>
      <c r="F458" s="55"/>
      <c r="G458" s="427"/>
      <c r="H458" s="420"/>
      <c r="I458" s="420"/>
      <c r="J458" s="420"/>
      <c r="K458" s="155"/>
      <c r="L458" s="155"/>
    </row>
    <row r="459" spans="1:12" ht="31.5" hidden="1">
      <c r="A459" s="602" t="s">
        <v>994</v>
      </c>
      <c r="B459" s="12" t="s">
        <v>995</v>
      </c>
      <c r="C459" s="16" t="s">
        <v>996</v>
      </c>
      <c r="D459" s="93"/>
      <c r="E459" s="21" t="s">
        <v>540</v>
      </c>
      <c r="F459" s="21"/>
      <c r="G459" s="423"/>
      <c r="H459" s="434"/>
      <c r="I459" s="434"/>
      <c r="J459" s="81"/>
      <c r="K459" s="4"/>
    </row>
    <row r="460" spans="1:12" ht="25.9" hidden="1" customHeight="1">
      <c r="A460" s="73" t="s">
        <v>59</v>
      </c>
      <c r="B460" s="1301" t="s">
        <v>58</v>
      </c>
      <c r="C460" s="1301"/>
      <c r="D460" s="1301"/>
      <c r="E460" s="1301"/>
      <c r="F460" s="1301"/>
      <c r="G460" s="1302"/>
      <c r="H460" s="434">
        <f>SUM(D461:D474)</f>
        <v>0</v>
      </c>
      <c r="I460" s="434">
        <f>COUNT(D461:D474)*2</f>
        <v>0</v>
      </c>
      <c r="J460" s="81"/>
      <c r="K460" s="4"/>
    </row>
    <row r="461" spans="1:12" ht="31.5" hidden="1">
      <c r="A461" s="20" t="s">
        <v>997</v>
      </c>
      <c r="B461" s="64" t="s">
        <v>998</v>
      </c>
      <c r="C461" s="30"/>
      <c r="D461" s="437"/>
      <c r="E461" s="30"/>
      <c r="F461" s="30"/>
      <c r="G461" s="428"/>
      <c r="H461" s="421"/>
      <c r="I461" s="421"/>
      <c r="J461" s="421"/>
      <c r="K461" s="223"/>
      <c r="L461" s="223"/>
    </row>
    <row r="462" spans="1:12" ht="31.5" hidden="1">
      <c r="A462" s="20" t="s">
        <v>999</v>
      </c>
      <c r="B462" s="12" t="s">
        <v>1000</v>
      </c>
      <c r="C462" s="21"/>
      <c r="D462" s="43"/>
      <c r="E462" s="21"/>
      <c r="F462" s="21"/>
      <c r="G462" s="33"/>
      <c r="H462" s="422"/>
      <c r="I462" s="422"/>
      <c r="J462" s="422"/>
      <c r="K462" s="19"/>
      <c r="L462" s="19"/>
    </row>
    <row r="463" spans="1:12" ht="31.5" hidden="1">
      <c r="A463" s="20" t="s">
        <v>1001</v>
      </c>
      <c r="B463" s="12" t="s">
        <v>1002</v>
      </c>
      <c r="C463" s="21"/>
      <c r="D463" s="43"/>
      <c r="E463" s="21"/>
      <c r="F463" s="21"/>
      <c r="G463" s="33"/>
      <c r="H463" s="422"/>
      <c r="I463" s="422"/>
      <c r="J463" s="422"/>
      <c r="K463" s="19"/>
      <c r="L463" s="19"/>
    </row>
    <row r="464" spans="1:12" ht="31.5" hidden="1">
      <c r="A464" s="20" t="s">
        <v>1003</v>
      </c>
      <c r="B464" s="12" t="s">
        <v>1004</v>
      </c>
      <c r="C464" s="21"/>
      <c r="D464" s="43"/>
      <c r="E464" s="21"/>
      <c r="F464" s="21"/>
      <c r="G464" s="33"/>
      <c r="H464" s="422"/>
      <c r="I464" s="422"/>
      <c r="J464" s="422"/>
      <c r="K464" s="19"/>
      <c r="L464" s="19"/>
    </row>
    <row r="465" spans="1:12" ht="31.5" hidden="1">
      <c r="A465" s="20" t="s">
        <v>1005</v>
      </c>
      <c r="B465" s="12" t="s">
        <v>1006</v>
      </c>
      <c r="C465" s="16"/>
      <c r="D465" s="43"/>
      <c r="E465" s="21"/>
      <c r="F465" s="21"/>
      <c r="G465" s="33"/>
      <c r="H465" s="422"/>
      <c r="I465" s="422"/>
      <c r="J465" s="422"/>
      <c r="K465" s="19"/>
      <c r="L465" s="19"/>
    </row>
    <row r="466" spans="1:12" ht="31.5" hidden="1">
      <c r="A466" s="20" t="s">
        <v>1007</v>
      </c>
      <c r="B466" s="12" t="s">
        <v>1008</v>
      </c>
      <c r="C466" s="21"/>
      <c r="D466" s="43"/>
      <c r="E466" s="21"/>
      <c r="F466" s="21"/>
      <c r="G466" s="33"/>
      <c r="H466" s="422"/>
      <c r="I466" s="422"/>
      <c r="J466" s="422"/>
      <c r="K466" s="19"/>
      <c r="L466" s="19"/>
    </row>
    <row r="467" spans="1:12" ht="15.75" hidden="1">
      <c r="A467" s="20" t="s">
        <v>1009</v>
      </c>
      <c r="B467" s="26" t="s">
        <v>1010</v>
      </c>
      <c r="C467" s="27"/>
      <c r="D467" s="436"/>
      <c r="E467" s="27"/>
      <c r="F467" s="27"/>
      <c r="G467" s="40"/>
      <c r="H467" s="419"/>
      <c r="I467" s="419"/>
      <c r="J467" s="419"/>
      <c r="K467" s="105"/>
      <c r="L467" s="105"/>
    </row>
    <row r="468" spans="1:12" ht="31.5" hidden="1">
      <c r="A468" s="602" t="s">
        <v>1011</v>
      </c>
      <c r="B468" s="12" t="s">
        <v>1012</v>
      </c>
      <c r="C468" s="16" t="s">
        <v>1013</v>
      </c>
      <c r="D468" s="93"/>
      <c r="E468" s="21" t="s">
        <v>653</v>
      </c>
      <c r="F468" s="21"/>
      <c r="G468" s="423"/>
      <c r="H468" s="434"/>
      <c r="I468" s="434"/>
      <c r="J468" s="81"/>
      <c r="K468" s="4"/>
    </row>
    <row r="469" spans="1:12" ht="31.5" hidden="1">
      <c r="A469" s="602" t="s">
        <v>1014</v>
      </c>
      <c r="B469" s="12" t="s">
        <v>1015</v>
      </c>
      <c r="C469" s="13" t="s">
        <v>1016</v>
      </c>
      <c r="D469" s="93"/>
      <c r="E469" s="21" t="s">
        <v>648</v>
      </c>
      <c r="F469" s="21"/>
      <c r="G469" s="423"/>
      <c r="H469" s="434"/>
      <c r="I469" s="434"/>
      <c r="J469" s="81"/>
      <c r="K469" s="4"/>
    </row>
    <row r="470" spans="1:12" ht="30" hidden="1">
      <c r="A470" s="602"/>
      <c r="B470" s="12"/>
      <c r="C470" s="13" t="s">
        <v>1017</v>
      </c>
      <c r="D470" s="93"/>
      <c r="E470" s="21" t="s">
        <v>271</v>
      </c>
      <c r="F470" s="21"/>
      <c r="G470" s="423"/>
      <c r="H470" s="434"/>
      <c r="I470" s="434"/>
      <c r="J470" s="81"/>
      <c r="K470" s="4"/>
    </row>
    <row r="471" spans="1:12" ht="30" hidden="1">
      <c r="A471" s="602"/>
      <c r="B471" s="12"/>
      <c r="C471" s="13" t="s">
        <v>1018</v>
      </c>
      <c r="D471" s="93"/>
      <c r="E471" s="21" t="s">
        <v>648</v>
      </c>
      <c r="F471" s="21"/>
      <c r="G471" s="423"/>
      <c r="H471" s="434"/>
      <c r="I471" s="434"/>
      <c r="J471" s="81"/>
      <c r="K471" s="4"/>
    </row>
    <row r="472" spans="1:12" ht="30" hidden="1">
      <c r="A472" s="602"/>
      <c r="B472" s="12"/>
      <c r="C472" s="13" t="s">
        <v>1019</v>
      </c>
      <c r="D472" s="93"/>
      <c r="E472" s="21" t="s">
        <v>540</v>
      </c>
      <c r="F472" s="21"/>
      <c r="G472" s="423"/>
      <c r="H472" s="434"/>
      <c r="I472" s="434"/>
      <c r="J472" s="81"/>
      <c r="K472" s="4"/>
    </row>
    <row r="473" spans="1:12" ht="30" hidden="1">
      <c r="A473" s="602"/>
      <c r="B473" s="12"/>
      <c r="C473" s="13" t="s">
        <v>1020</v>
      </c>
      <c r="D473" s="93"/>
      <c r="E473" s="21" t="s">
        <v>648</v>
      </c>
      <c r="F473" s="21"/>
      <c r="G473" s="423"/>
      <c r="H473" s="434"/>
      <c r="I473" s="434"/>
      <c r="J473" s="81"/>
      <c r="K473" s="4"/>
    </row>
    <row r="474" spans="1:12" ht="31.5" hidden="1">
      <c r="A474" s="602" t="s">
        <v>1021</v>
      </c>
      <c r="B474" s="12" t="s">
        <v>1022</v>
      </c>
      <c r="C474" s="13" t="s">
        <v>1023</v>
      </c>
      <c r="D474" s="93"/>
      <c r="E474" s="21" t="s">
        <v>648</v>
      </c>
      <c r="F474" s="21"/>
      <c r="G474" s="423"/>
      <c r="H474" s="434"/>
      <c r="I474" s="434"/>
      <c r="J474" s="81"/>
      <c r="K474" s="4"/>
    </row>
    <row r="475" spans="1:12" ht="27" hidden="1" customHeight="1">
      <c r="A475" s="57" t="s">
        <v>57</v>
      </c>
      <c r="B475" s="1311" t="s">
        <v>56</v>
      </c>
      <c r="C475" s="1312"/>
      <c r="D475" s="1312"/>
      <c r="E475" s="1312"/>
      <c r="F475" s="1312"/>
      <c r="G475" s="1313"/>
      <c r="H475" s="421">
        <f>SUM(D476:D478)</f>
        <v>0</v>
      </c>
      <c r="I475" s="421">
        <f>COUNT(D476:D478)*2</f>
        <v>0</v>
      </c>
      <c r="J475" s="421"/>
      <c r="K475" s="223"/>
      <c r="L475" s="223"/>
    </row>
    <row r="476" spans="1:12" ht="31.5" hidden="1">
      <c r="A476" s="20" t="s">
        <v>1024</v>
      </c>
      <c r="B476" s="12" t="s">
        <v>1025</v>
      </c>
      <c r="C476" s="21"/>
      <c r="D476" s="43"/>
      <c r="E476" s="21"/>
      <c r="F476" s="21"/>
      <c r="G476" s="33"/>
      <c r="H476" s="422"/>
      <c r="I476" s="422"/>
      <c r="J476" s="422"/>
      <c r="K476" s="19"/>
      <c r="L476" s="19"/>
    </row>
    <row r="477" spans="1:12" ht="31.5" hidden="1">
      <c r="A477" s="20" t="s">
        <v>1026</v>
      </c>
      <c r="B477" s="12" t="s">
        <v>1027</v>
      </c>
      <c r="C477" s="21"/>
      <c r="D477" s="43"/>
      <c r="E477" s="21"/>
      <c r="F477" s="21"/>
      <c r="G477" s="33"/>
      <c r="H477" s="422"/>
      <c r="I477" s="422"/>
      <c r="J477" s="422"/>
      <c r="K477" s="19"/>
      <c r="L477" s="19"/>
    </row>
    <row r="478" spans="1:12" ht="31.5" hidden="1">
      <c r="A478" s="20" t="s">
        <v>1028</v>
      </c>
      <c r="B478" s="26" t="s">
        <v>1029</v>
      </c>
      <c r="C478" s="27"/>
      <c r="D478" s="436"/>
      <c r="E478" s="27"/>
      <c r="F478" s="27"/>
      <c r="G478" s="40"/>
      <c r="H478" s="419"/>
      <c r="I478" s="419"/>
      <c r="J478" s="419"/>
      <c r="K478" s="105"/>
      <c r="L478" s="105"/>
    </row>
    <row r="479" spans="1:12" ht="25.9" hidden="1" customHeight="1">
      <c r="A479" s="73" t="s">
        <v>55</v>
      </c>
      <c r="B479" s="1301" t="s">
        <v>54</v>
      </c>
      <c r="C479" s="1301"/>
      <c r="D479" s="1301"/>
      <c r="E479" s="1301"/>
      <c r="F479" s="1301"/>
      <c r="G479" s="1302"/>
      <c r="H479" s="434">
        <f>SUM(D480:D484)</f>
        <v>0</v>
      </c>
      <c r="I479" s="434">
        <f>COUNT(D480:D484)*2</f>
        <v>0</v>
      </c>
      <c r="J479" s="81"/>
      <c r="K479" s="4"/>
    </row>
    <row r="480" spans="1:12" ht="31.5" hidden="1">
      <c r="A480" s="602" t="s">
        <v>1030</v>
      </c>
      <c r="B480" s="12" t="s">
        <v>1031</v>
      </c>
      <c r="C480" s="16" t="s">
        <v>1032</v>
      </c>
      <c r="D480" s="93"/>
      <c r="E480" s="21" t="s">
        <v>540</v>
      </c>
      <c r="F480" s="16" t="s">
        <v>1033</v>
      </c>
      <c r="G480" s="423"/>
      <c r="H480" s="434"/>
      <c r="I480" s="434"/>
      <c r="J480" s="81"/>
      <c r="K480" s="4"/>
    </row>
    <row r="481" spans="1:12" ht="30" hidden="1">
      <c r="A481" s="602"/>
      <c r="B481" s="12"/>
      <c r="C481" s="16" t="s">
        <v>1034</v>
      </c>
      <c r="D481" s="93"/>
      <c r="E481" s="21" t="s">
        <v>420</v>
      </c>
      <c r="F481" s="16" t="s">
        <v>1035</v>
      </c>
      <c r="G481" s="423"/>
      <c r="H481" s="434"/>
      <c r="I481" s="434"/>
      <c r="J481" s="81"/>
      <c r="K481" s="4"/>
    </row>
    <row r="482" spans="1:12" ht="31.5" hidden="1">
      <c r="A482" s="20" t="s">
        <v>1036</v>
      </c>
      <c r="B482" s="64" t="s">
        <v>1037</v>
      </c>
      <c r="C482" s="30"/>
      <c r="D482" s="437"/>
      <c r="E482" s="30"/>
      <c r="F482" s="30"/>
      <c r="G482" s="428"/>
      <c r="H482" s="421"/>
      <c r="I482" s="421"/>
      <c r="J482" s="421"/>
      <c r="K482" s="223"/>
      <c r="L482" s="223"/>
    </row>
    <row r="483" spans="1:12" ht="31.5" hidden="1">
      <c r="A483" s="20" t="s">
        <v>1038</v>
      </c>
      <c r="B483" s="12" t="s">
        <v>1039</v>
      </c>
      <c r="C483" s="21"/>
      <c r="D483" s="43"/>
      <c r="E483" s="21"/>
      <c r="F483" s="21"/>
      <c r="G483" s="33"/>
      <c r="H483" s="422"/>
      <c r="I483" s="422"/>
      <c r="J483" s="422"/>
      <c r="K483" s="19"/>
      <c r="L483" s="19"/>
    </row>
    <row r="484" spans="1:12" ht="31.5" hidden="1">
      <c r="A484" s="20" t="s">
        <v>1040</v>
      </c>
      <c r="B484" s="26" t="s">
        <v>1041</v>
      </c>
      <c r="C484" s="27"/>
      <c r="D484" s="436"/>
      <c r="E484" s="27"/>
      <c r="F484" s="27"/>
      <c r="G484" s="40"/>
      <c r="H484" s="419"/>
      <c r="I484" s="419"/>
      <c r="J484" s="419"/>
      <c r="K484" s="105"/>
      <c r="L484" s="105"/>
    </row>
    <row r="485" spans="1:12" ht="35.1" customHeight="1">
      <c r="A485" s="1171" t="s">
        <v>53</v>
      </c>
      <c r="B485" s="1297" t="s">
        <v>52</v>
      </c>
      <c r="C485" s="1297"/>
      <c r="D485" s="1297"/>
      <c r="E485" s="1297"/>
      <c r="F485" s="1297"/>
      <c r="G485" s="1297"/>
      <c r="H485" s="1153">
        <f>SUM(D486:D492)</f>
        <v>3</v>
      </c>
      <c r="I485" s="1153">
        <f>COUNT(D486:D492)*2</f>
        <v>6</v>
      </c>
    </row>
    <row r="486" spans="1:12" ht="31.5" hidden="1">
      <c r="A486" s="602" t="s">
        <v>1042</v>
      </c>
      <c r="B486" s="12" t="s">
        <v>1043</v>
      </c>
      <c r="C486" s="12" t="s">
        <v>1044</v>
      </c>
      <c r="D486" s="93"/>
      <c r="E486" s="21" t="s">
        <v>420</v>
      </c>
      <c r="F486" s="21"/>
      <c r="G486" s="423"/>
      <c r="H486" s="470"/>
      <c r="I486" s="470"/>
      <c r="J486" s="81"/>
      <c r="K486" s="4"/>
    </row>
    <row r="487" spans="1:12" ht="15.75" hidden="1">
      <c r="A487" s="602"/>
      <c r="B487" s="12"/>
      <c r="C487" s="16" t="s">
        <v>1045</v>
      </c>
      <c r="D487" s="93"/>
      <c r="E487" s="21" t="s">
        <v>648</v>
      </c>
      <c r="F487" s="21"/>
      <c r="G487" s="423"/>
      <c r="H487" s="467"/>
      <c r="I487" s="467"/>
      <c r="J487" s="81"/>
      <c r="K487" s="4"/>
    </row>
    <row r="488" spans="1:12" ht="62.25" customHeight="1">
      <c r="A488" s="11" t="s">
        <v>1046</v>
      </c>
      <c r="B488" s="12" t="s">
        <v>1047</v>
      </c>
      <c r="C488" s="16" t="s">
        <v>1048</v>
      </c>
      <c r="D488" s="435">
        <v>1</v>
      </c>
      <c r="E488" s="21" t="s">
        <v>648</v>
      </c>
      <c r="F488" s="16" t="s">
        <v>1049</v>
      </c>
      <c r="G488" s="14"/>
    </row>
    <row r="489" spans="1:12" ht="30">
      <c r="A489" s="11"/>
      <c r="B489" s="12"/>
      <c r="C489" s="16" t="s">
        <v>1050</v>
      </c>
      <c r="D489" s="435">
        <v>1</v>
      </c>
      <c r="E489" s="21" t="s">
        <v>540</v>
      </c>
      <c r="F489" s="16" t="s">
        <v>1051</v>
      </c>
      <c r="G489" s="14"/>
    </row>
    <row r="490" spans="1:12" ht="15.75" hidden="1">
      <c r="A490" s="602"/>
      <c r="B490" s="12"/>
      <c r="C490" s="16" t="s">
        <v>1052</v>
      </c>
      <c r="D490" s="93"/>
      <c r="E490" s="21" t="s">
        <v>420</v>
      </c>
      <c r="F490" s="16"/>
      <c r="G490" s="423"/>
      <c r="H490" s="469"/>
      <c r="I490" s="469"/>
    </row>
    <row r="491" spans="1:12" ht="15.75">
      <c r="A491" s="11"/>
      <c r="B491" s="12"/>
      <c r="C491" s="16" t="s">
        <v>1053</v>
      </c>
      <c r="D491" s="435">
        <v>1</v>
      </c>
      <c r="E491" s="21" t="s">
        <v>540</v>
      </c>
      <c r="F491" s="16"/>
      <c r="G491" s="14"/>
    </row>
    <row r="492" spans="1:12" ht="47.25" hidden="1">
      <c r="A492" s="20" t="s">
        <v>1054</v>
      </c>
      <c r="B492" s="64" t="s">
        <v>1059</v>
      </c>
      <c r="C492" s="65"/>
      <c r="D492" s="437"/>
      <c r="E492" s="30"/>
      <c r="F492" s="30"/>
      <c r="G492" s="428"/>
      <c r="H492" s="421"/>
      <c r="I492" s="421"/>
      <c r="J492" s="421"/>
      <c r="K492" s="223"/>
      <c r="L492" s="223"/>
    </row>
    <row r="493" spans="1:12" ht="21" hidden="1">
      <c r="A493" s="57"/>
      <c r="B493" s="1316" t="s">
        <v>6526</v>
      </c>
      <c r="C493" s="1316"/>
      <c r="D493" s="1316"/>
      <c r="E493" s="1316"/>
      <c r="F493" s="1316"/>
      <c r="G493" s="1316"/>
      <c r="H493" s="422"/>
      <c r="I493" s="422"/>
      <c r="J493" s="422"/>
      <c r="K493" s="19"/>
      <c r="L493" s="19"/>
    </row>
    <row r="494" spans="1:12" ht="18.75" hidden="1">
      <c r="A494" s="57" t="s">
        <v>51</v>
      </c>
      <c r="B494" s="1302" t="s">
        <v>50</v>
      </c>
      <c r="C494" s="1303"/>
      <c r="D494" s="1303"/>
      <c r="E494" s="1303"/>
      <c r="F494" s="1303"/>
      <c r="G494" s="1304"/>
      <c r="H494" s="422">
        <f>SUM(D495:D500)</f>
        <v>0</v>
      </c>
      <c r="I494" s="422">
        <f>COUNT(D495:D500)*2</f>
        <v>0</v>
      </c>
      <c r="J494" s="422"/>
      <c r="K494" s="19"/>
      <c r="L494" s="19"/>
    </row>
    <row r="495" spans="1:12" ht="31.5" hidden="1">
      <c r="A495" s="20" t="s">
        <v>1060</v>
      </c>
      <c r="B495" s="12" t="s">
        <v>1061</v>
      </c>
      <c r="C495" s="12"/>
      <c r="D495" s="43"/>
      <c r="E495" s="21"/>
      <c r="F495" s="21"/>
      <c r="G495" s="33"/>
      <c r="H495" s="422"/>
      <c r="I495" s="422"/>
      <c r="J495" s="422"/>
      <c r="K495" s="19"/>
      <c r="L495" s="19"/>
    </row>
    <row r="496" spans="1:12" ht="47.25" hidden="1">
      <c r="A496" s="20" t="s">
        <v>1062</v>
      </c>
      <c r="B496" s="12" t="s">
        <v>1063</v>
      </c>
      <c r="C496" s="21"/>
      <c r="D496" s="43"/>
      <c r="E496" s="21"/>
      <c r="F496" s="21"/>
      <c r="G496" s="33"/>
      <c r="H496" s="422"/>
      <c r="I496" s="422"/>
      <c r="J496" s="422"/>
      <c r="K496" s="19"/>
      <c r="L496" s="19"/>
    </row>
    <row r="497" spans="1:12" ht="31.5" hidden="1">
      <c r="A497" s="20" t="s">
        <v>1064</v>
      </c>
      <c r="B497" s="12" t="s">
        <v>1065</v>
      </c>
      <c r="C497" s="21"/>
      <c r="D497" s="43"/>
      <c r="E497" s="21"/>
      <c r="F497" s="21"/>
      <c r="G497" s="33"/>
      <c r="H497" s="422"/>
      <c r="I497" s="422"/>
      <c r="J497" s="422"/>
      <c r="K497" s="19"/>
      <c r="L497" s="19"/>
    </row>
    <row r="498" spans="1:12" ht="63" hidden="1">
      <c r="A498" s="20" t="s">
        <v>1066</v>
      </c>
      <c r="B498" s="12" t="s">
        <v>1067</v>
      </c>
      <c r="C498" s="21"/>
      <c r="D498" s="43"/>
      <c r="E498" s="21"/>
      <c r="F498" s="21"/>
      <c r="G498" s="33"/>
      <c r="H498" s="422"/>
      <c r="I498" s="422"/>
      <c r="J498" s="422"/>
      <c r="K498" s="19"/>
      <c r="L498" s="19"/>
    </row>
    <row r="499" spans="1:12" ht="47.25" hidden="1">
      <c r="A499" s="20" t="s">
        <v>1068</v>
      </c>
      <c r="B499" s="12" t="s">
        <v>1069</v>
      </c>
      <c r="C499" s="21"/>
      <c r="D499" s="43"/>
      <c r="E499" s="21"/>
      <c r="F499" s="21"/>
      <c r="G499" s="33"/>
      <c r="H499" s="422"/>
      <c r="I499" s="422"/>
      <c r="J499" s="422"/>
      <c r="K499" s="19"/>
      <c r="L499" s="19"/>
    </row>
    <row r="500" spans="1:12" ht="30" hidden="1">
      <c r="A500" s="20" t="s">
        <v>1070</v>
      </c>
      <c r="B500" s="16" t="s">
        <v>1071</v>
      </c>
      <c r="C500" s="21"/>
      <c r="D500" s="43"/>
      <c r="E500" s="21"/>
      <c r="F500" s="21"/>
      <c r="G500" s="33"/>
      <c r="H500" s="422"/>
      <c r="I500" s="422"/>
      <c r="J500" s="422"/>
      <c r="K500" s="19"/>
      <c r="L500" s="19"/>
    </row>
    <row r="501" spans="1:12" ht="18.75" hidden="1">
      <c r="A501" s="57" t="s">
        <v>49</v>
      </c>
      <c r="B501" s="1302" t="s">
        <v>48</v>
      </c>
      <c r="C501" s="1303"/>
      <c r="D501" s="1303"/>
      <c r="E501" s="1303"/>
      <c r="F501" s="1303"/>
      <c r="G501" s="1304"/>
      <c r="H501" s="422">
        <f>SUM(D502:D512)</f>
        <v>0</v>
      </c>
      <c r="I501" s="422">
        <f>COUNT(D502:D512)*2</f>
        <v>0</v>
      </c>
      <c r="J501" s="422"/>
      <c r="K501" s="19"/>
      <c r="L501" s="19"/>
    </row>
    <row r="502" spans="1:12" ht="60" hidden="1">
      <c r="A502" s="20" t="s">
        <v>1072</v>
      </c>
      <c r="B502" s="16" t="s">
        <v>1964</v>
      </c>
      <c r="C502" s="21"/>
      <c r="D502" s="43"/>
      <c r="E502" s="21"/>
      <c r="F502" s="21"/>
      <c r="G502" s="424"/>
      <c r="H502" s="422"/>
      <c r="I502" s="422"/>
      <c r="J502" s="422"/>
      <c r="K502" s="19"/>
      <c r="L502" s="19"/>
    </row>
    <row r="503" spans="1:12" ht="30" hidden="1">
      <c r="A503" s="20" t="s">
        <v>1073</v>
      </c>
      <c r="B503" s="16" t="s">
        <v>1975</v>
      </c>
      <c r="C503" s="21"/>
      <c r="D503" s="43"/>
      <c r="E503" s="21"/>
      <c r="F503" s="21"/>
      <c r="G503" s="424"/>
      <c r="H503" s="422"/>
      <c r="I503" s="422"/>
      <c r="J503" s="422"/>
      <c r="K503" s="19"/>
      <c r="L503" s="19"/>
    </row>
    <row r="504" spans="1:12" ht="30" hidden="1">
      <c r="A504" s="20" t="s">
        <v>1075</v>
      </c>
      <c r="B504" s="147" t="s">
        <v>1985</v>
      </c>
      <c r="C504" s="21"/>
      <c r="D504" s="43"/>
      <c r="E504" s="21"/>
      <c r="F504" s="21"/>
      <c r="G504" s="424"/>
      <c r="H504" s="422"/>
      <c r="I504" s="422"/>
      <c r="J504" s="422"/>
      <c r="K504" s="19"/>
      <c r="L504" s="19"/>
    </row>
    <row r="505" spans="1:12" ht="30" hidden="1">
      <c r="A505" s="20" t="s">
        <v>1076</v>
      </c>
      <c r="B505" s="16" t="s">
        <v>1074</v>
      </c>
      <c r="C505" s="21"/>
      <c r="D505" s="43"/>
      <c r="E505" s="21"/>
      <c r="F505" s="21"/>
      <c r="G505" s="424"/>
      <c r="H505" s="422"/>
      <c r="I505" s="422"/>
      <c r="J505" s="422"/>
      <c r="K505" s="19"/>
      <c r="L505" s="19"/>
    </row>
    <row r="506" spans="1:12" ht="45" hidden="1">
      <c r="A506" s="20" t="s">
        <v>1995</v>
      </c>
      <c r="B506" s="16" t="s">
        <v>1996</v>
      </c>
      <c r="C506" s="21"/>
      <c r="D506" s="43"/>
      <c r="E506" s="21"/>
      <c r="F506" s="21"/>
      <c r="G506" s="424"/>
      <c r="H506" s="422"/>
      <c r="I506" s="422"/>
      <c r="J506" s="422"/>
      <c r="K506" s="19"/>
      <c r="L506" s="19"/>
    </row>
    <row r="507" spans="1:12" ht="30" hidden="1">
      <c r="A507" s="20" t="s">
        <v>2001</v>
      </c>
      <c r="B507" s="16" t="s">
        <v>2002</v>
      </c>
      <c r="C507" s="21"/>
      <c r="D507" s="43"/>
      <c r="E507" s="21"/>
      <c r="F507" s="21"/>
      <c r="G507" s="424"/>
      <c r="H507" s="422"/>
      <c r="I507" s="422"/>
      <c r="J507" s="422"/>
      <c r="K507" s="19"/>
      <c r="L507" s="19"/>
    </row>
    <row r="508" spans="1:12" ht="45" hidden="1">
      <c r="A508" s="20" t="s">
        <v>2013</v>
      </c>
      <c r="B508" s="16" t="s">
        <v>2014</v>
      </c>
      <c r="C508" s="21"/>
      <c r="D508" s="43"/>
      <c r="E508" s="21"/>
      <c r="F508" s="21"/>
      <c r="G508" s="424"/>
      <c r="H508" s="422"/>
      <c r="I508" s="422"/>
      <c r="J508" s="422"/>
      <c r="K508" s="19"/>
      <c r="L508" s="19"/>
    </row>
    <row r="509" spans="1:12" ht="45" hidden="1">
      <c r="A509" s="20" t="s">
        <v>2018</v>
      </c>
      <c r="B509" s="16" t="s">
        <v>2019</v>
      </c>
      <c r="C509" s="21"/>
      <c r="D509" s="43"/>
      <c r="E509" s="21"/>
      <c r="F509" s="21"/>
      <c r="G509" s="424"/>
      <c r="H509" s="422"/>
      <c r="I509" s="422"/>
      <c r="J509" s="422"/>
      <c r="K509" s="19"/>
      <c r="L509" s="19"/>
    </row>
    <row r="510" spans="1:12" ht="30" hidden="1">
      <c r="A510" s="20" t="s">
        <v>2026</v>
      </c>
      <c r="B510" s="16" t="s">
        <v>2027</v>
      </c>
      <c r="C510" s="21"/>
      <c r="D510" s="43"/>
      <c r="E510" s="21"/>
      <c r="F510" s="21"/>
      <c r="G510" s="424"/>
      <c r="H510" s="422"/>
      <c r="I510" s="422"/>
      <c r="J510" s="422"/>
      <c r="K510" s="19"/>
      <c r="L510" s="19"/>
    </row>
    <row r="511" spans="1:12" ht="30" hidden="1">
      <c r="A511" s="20" t="s">
        <v>2030</v>
      </c>
      <c r="B511" s="16" t="s">
        <v>2031</v>
      </c>
      <c r="C511" s="21"/>
      <c r="D511" s="43"/>
      <c r="E511" s="21"/>
      <c r="F511" s="21"/>
      <c r="G511" s="424"/>
      <c r="H511" s="422"/>
      <c r="I511" s="422"/>
      <c r="J511" s="422"/>
      <c r="K511" s="19"/>
      <c r="L511" s="19"/>
    </row>
    <row r="512" spans="1:12" ht="45" hidden="1">
      <c r="A512" s="20" t="s">
        <v>2038</v>
      </c>
      <c r="B512" s="16" t="s">
        <v>2039</v>
      </c>
      <c r="C512" s="21"/>
      <c r="D512" s="43"/>
      <c r="E512" s="21"/>
      <c r="F512" s="21"/>
      <c r="G512" s="424"/>
      <c r="H512" s="422"/>
      <c r="I512" s="422"/>
      <c r="J512" s="422"/>
      <c r="K512" s="19"/>
      <c r="L512" s="19"/>
    </row>
    <row r="513" spans="1:12" ht="18.75" hidden="1">
      <c r="A513" s="57" t="s">
        <v>47</v>
      </c>
      <c r="B513" s="1302" t="s">
        <v>46</v>
      </c>
      <c r="C513" s="1303"/>
      <c r="D513" s="1303"/>
      <c r="E513" s="1303"/>
      <c r="F513" s="1303"/>
      <c r="G513" s="1304"/>
      <c r="H513" s="422">
        <f>SUM(D514:D519)</f>
        <v>0</v>
      </c>
      <c r="I513" s="422">
        <f>COUNT(D514:D519)*2</f>
        <v>0</v>
      </c>
      <c r="J513" s="422"/>
      <c r="K513" s="19"/>
      <c r="L513" s="19"/>
    </row>
    <row r="514" spans="1:12" ht="45" hidden="1">
      <c r="A514" s="20" t="s">
        <v>1077</v>
      </c>
      <c r="B514" s="16" t="s">
        <v>2043</v>
      </c>
      <c r="C514" s="21"/>
      <c r="D514" s="43"/>
      <c r="E514" s="21"/>
      <c r="F514" s="21"/>
      <c r="G514" s="424"/>
      <c r="H514" s="422"/>
      <c r="I514" s="422"/>
      <c r="J514" s="422"/>
      <c r="K514" s="19"/>
      <c r="L514" s="19"/>
    </row>
    <row r="515" spans="1:12" ht="45" hidden="1">
      <c r="A515" s="20" t="s">
        <v>1078</v>
      </c>
      <c r="B515" s="16" t="s">
        <v>2052</v>
      </c>
      <c r="C515" s="21"/>
      <c r="D515" s="43"/>
      <c r="E515" s="21"/>
      <c r="F515" s="21"/>
      <c r="G515" s="424"/>
      <c r="H515" s="422"/>
      <c r="I515" s="422"/>
      <c r="J515" s="422"/>
      <c r="K515" s="19"/>
      <c r="L515" s="19"/>
    </row>
    <row r="516" spans="1:12" ht="30" hidden="1">
      <c r="A516" s="20" t="s">
        <v>1079</v>
      </c>
      <c r="B516" s="16" t="s">
        <v>2055</v>
      </c>
      <c r="C516" s="21"/>
      <c r="D516" s="43"/>
      <c r="E516" s="21"/>
      <c r="F516" s="21"/>
      <c r="G516" s="424"/>
      <c r="H516" s="422"/>
      <c r="I516" s="422"/>
      <c r="J516" s="422"/>
      <c r="K516" s="19"/>
      <c r="L516" s="19"/>
    </row>
    <row r="517" spans="1:12" ht="45" hidden="1">
      <c r="A517" s="20" t="s">
        <v>2060</v>
      </c>
      <c r="B517" s="16" t="s">
        <v>2061</v>
      </c>
      <c r="C517" s="21"/>
      <c r="D517" s="43"/>
      <c r="E517" s="21"/>
      <c r="F517" s="21"/>
      <c r="G517" s="424"/>
      <c r="H517" s="422"/>
      <c r="I517" s="422"/>
      <c r="J517" s="422"/>
      <c r="K517" s="19"/>
      <c r="L517" s="19"/>
    </row>
    <row r="518" spans="1:12" ht="45" hidden="1">
      <c r="A518" s="20" t="s">
        <v>1081</v>
      </c>
      <c r="B518" s="16" t="s">
        <v>6096</v>
      </c>
      <c r="C518" s="21"/>
      <c r="D518" s="43"/>
      <c r="E518" s="21"/>
      <c r="F518" s="21"/>
      <c r="G518" s="424"/>
      <c r="H518" s="422"/>
      <c r="I518" s="422"/>
      <c r="J518" s="422"/>
      <c r="K518" s="19"/>
      <c r="L518" s="19"/>
    </row>
    <row r="519" spans="1:12" ht="31.5" hidden="1">
      <c r="A519" s="20" t="s">
        <v>6094</v>
      </c>
      <c r="B519" s="94" t="s">
        <v>1082</v>
      </c>
      <c r="C519" s="21"/>
      <c r="D519" s="43"/>
      <c r="E519" s="21"/>
      <c r="F519" s="21"/>
      <c r="G519" s="424"/>
      <c r="H519" s="422"/>
      <c r="I519" s="422"/>
      <c r="J519" s="422"/>
      <c r="K519" s="19"/>
      <c r="L519" s="19"/>
    </row>
    <row r="520" spans="1:12" ht="18.75" hidden="1">
      <c r="A520" s="57" t="s">
        <v>45</v>
      </c>
      <c r="B520" s="1302" t="s">
        <v>44</v>
      </c>
      <c r="C520" s="1303"/>
      <c r="D520" s="1303"/>
      <c r="E520" s="1303"/>
      <c r="F520" s="1303"/>
      <c r="G520" s="1304"/>
      <c r="H520" s="422">
        <f>SUM(D521:D530)</f>
        <v>0</v>
      </c>
      <c r="I520" s="422">
        <f>COUNT(D521:D530)*2</f>
        <v>0</v>
      </c>
      <c r="J520" s="422"/>
      <c r="K520" s="19"/>
      <c r="L520" s="19"/>
    </row>
    <row r="521" spans="1:12" ht="31.5" hidden="1">
      <c r="A521" s="20" t="s">
        <v>1083</v>
      </c>
      <c r="B521" s="12" t="s">
        <v>1084</v>
      </c>
      <c r="C521" s="21"/>
      <c r="D521" s="43"/>
      <c r="E521" s="21"/>
      <c r="F521" s="21"/>
      <c r="G521" s="424"/>
      <c r="H521" s="422"/>
      <c r="I521" s="422"/>
      <c r="J521" s="422"/>
      <c r="K521" s="19"/>
      <c r="L521" s="19"/>
    </row>
    <row r="522" spans="1:12" ht="47.25" hidden="1">
      <c r="A522" s="20" t="s">
        <v>1085</v>
      </c>
      <c r="B522" s="12" t="s">
        <v>1086</v>
      </c>
      <c r="C522" s="21"/>
      <c r="D522" s="43"/>
      <c r="E522" s="21"/>
      <c r="F522" s="21"/>
      <c r="G522" s="424"/>
      <c r="H522" s="422"/>
      <c r="I522" s="422"/>
      <c r="J522" s="422"/>
      <c r="K522" s="19"/>
      <c r="L522" s="19"/>
    </row>
    <row r="523" spans="1:12" ht="31.5" hidden="1">
      <c r="A523" s="20" t="s">
        <v>1087</v>
      </c>
      <c r="B523" s="12" t="s">
        <v>1088</v>
      </c>
      <c r="C523" s="21"/>
      <c r="D523" s="43"/>
      <c r="E523" s="21"/>
      <c r="F523" s="21"/>
      <c r="G523" s="424"/>
      <c r="H523" s="422"/>
      <c r="I523" s="422"/>
      <c r="J523" s="422"/>
      <c r="K523" s="19"/>
      <c r="L523" s="19"/>
    </row>
    <row r="524" spans="1:12" ht="31.5" hidden="1">
      <c r="A524" s="20" t="s">
        <v>1089</v>
      </c>
      <c r="B524" s="12" t="s">
        <v>6097</v>
      </c>
      <c r="C524" s="21"/>
      <c r="D524" s="43"/>
      <c r="E524" s="21"/>
      <c r="F524" s="21"/>
      <c r="G524" s="424"/>
      <c r="H524" s="422"/>
      <c r="I524" s="422"/>
      <c r="J524" s="422"/>
      <c r="K524" s="19"/>
      <c r="L524" s="19"/>
    </row>
    <row r="525" spans="1:12" ht="31.5" hidden="1">
      <c r="A525" s="20" t="s">
        <v>1090</v>
      </c>
      <c r="B525" s="12" t="s">
        <v>6098</v>
      </c>
      <c r="C525" s="21"/>
      <c r="D525" s="43"/>
      <c r="E525" s="21"/>
      <c r="F525" s="21"/>
      <c r="G525" s="424"/>
      <c r="H525" s="422"/>
      <c r="I525" s="422"/>
      <c r="J525" s="422"/>
      <c r="K525" s="19"/>
      <c r="L525" s="19"/>
    </row>
    <row r="526" spans="1:12" ht="31.5" hidden="1">
      <c r="A526" s="20" t="s">
        <v>1092</v>
      </c>
      <c r="B526" s="12" t="s">
        <v>6099</v>
      </c>
      <c r="C526" s="21"/>
      <c r="D526" s="43"/>
      <c r="E526" s="21"/>
      <c r="F526" s="21"/>
      <c r="G526" s="424"/>
      <c r="H526" s="422"/>
      <c r="I526" s="422"/>
      <c r="J526" s="422"/>
      <c r="K526" s="19"/>
      <c r="L526" s="19"/>
    </row>
    <row r="527" spans="1:12" ht="47.25" hidden="1">
      <c r="A527" s="20" t="s">
        <v>1094</v>
      </c>
      <c r="B527" s="12" t="s">
        <v>1091</v>
      </c>
      <c r="C527" s="21"/>
      <c r="D527" s="43"/>
      <c r="E527" s="21"/>
      <c r="F527" s="21"/>
      <c r="G527" s="424"/>
      <c r="H527" s="422"/>
      <c r="I527" s="422"/>
      <c r="J527" s="422"/>
      <c r="K527" s="19"/>
      <c r="L527" s="19"/>
    </row>
    <row r="528" spans="1:12" ht="31.5" hidden="1">
      <c r="A528" s="20" t="s">
        <v>3403</v>
      </c>
      <c r="B528" s="12" t="s">
        <v>6100</v>
      </c>
      <c r="C528" s="21"/>
      <c r="D528" s="43"/>
      <c r="E528" s="21"/>
      <c r="F528" s="21"/>
      <c r="G528" s="424"/>
      <c r="H528" s="422"/>
      <c r="I528" s="422"/>
      <c r="J528" s="422"/>
      <c r="K528" s="19"/>
      <c r="L528" s="19"/>
    </row>
    <row r="529" spans="1:12" ht="31.5" hidden="1">
      <c r="A529" s="20" t="s">
        <v>3404</v>
      </c>
      <c r="B529" s="12" t="s">
        <v>1095</v>
      </c>
      <c r="C529" s="21"/>
      <c r="D529" s="43"/>
      <c r="E529" s="21"/>
      <c r="F529" s="21"/>
      <c r="G529" s="424"/>
      <c r="H529" s="422"/>
      <c r="I529" s="422"/>
      <c r="J529" s="422"/>
      <c r="K529" s="19"/>
      <c r="L529" s="19"/>
    </row>
    <row r="530" spans="1:12" ht="47.25" hidden="1">
      <c r="A530" s="20" t="s">
        <v>6101</v>
      </c>
      <c r="B530" s="12" t="s">
        <v>6102</v>
      </c>
      <c r="C530" s="21"/>
      <c r="D530" s="43"/>
      <c r="E530" s="21"/>
      <c r="F530" s="21"/>
      <c r="G530" s="429"/>
      <c r="H530" s="422"/>
      <c r="I530" s="422"/>
      <c r="J530" s="422"/>
      <c r="K530" s="19"/>
      <c r="L530" s="19"/>
    </row>
    <row r="531" spans="1:12" ht="18.75" hidden="1">
      <c r="A531" s="57" t="s">
        <v>43</v>
      </c>
      <c r="B531" s="1302" t="s">
        <v>42</v>
      </c>
      <c r="C531" s="1303"/>
      <c r="D531" s="1303"/>
      <c r="E531" s="1303"/>
      <c r="F531" s="1303"/>
      <c r="G531" s="1304"/>
      <c r="H531" s="422">
        <f>SUM(D532:D537)</f>
        <v>0</v>
      </c>
      <c r="I531" s="422">
        <f>COUNT(D532:D537)*2</f>
        <v>0</v>
      </c>
      <c r="J531" s="422"/>
      <c r="K531" s="19"/>
      <c r="L531" s="19"/>
    </row>
    <row r="532" spans="1:12" ht="31.5" hidden="1">
      <c r="A532" s="20" t="s">
        <v>1096</v>
      </c>
      <c r="B532" s="12" t="s">
        <v>1097</v>
      </c>
      <c r="C532" s="21"/>
      <c r="D532" s="43"/>
      <c r="E532" s="21"/>
      <c r="F532" s="21"/>
      <c r="G532" s="33"/>
      <c r="H532" s="422"/>
      <c r="I532" s="422"/>
      <c r="J532" s="422"/>
      <c r="K532" s="19"/>
      <c r="L532" s="19"/>
    </row>
    <row r="533" spans="1:12" ht="31.5" hidden="1">
      <c r="A533" s="20" t="s">
        <v>1098</v>
      </c>
      <c r="B533" s="12" t="s">
        <v>1099</v>
      </c>
      <c r="C533" s="21"/>
      <c r="D533" s="43"/>
      <c r="E533" s="21"/>
      <c r="F533" s="21"/>
      <c r="G533" s="33"/>
      <c r="H533" s="422"/>
      <c r="I533" s="422"/>
      <c r="J533" s="422"/>
      <c r="K533" s="19"/>
      <c r="L533" s="19"/>
    </row>
    <row r="534" spans="1:12" ht="31.5" hidden="1">
      <c r="A534" s="20" t="s">
        <v>1100</v>
      </c>
      <c r="B534" s="12" t="s">
        <v>1101</v>
      </c>
      <c r="C534" s="21"/>
      <c r="D534" s="43"/>
      <c r="E534" s="21"/>
      <c r="F534" s="21"/>
      <c r="G534" s="33"/>
      <c r="H534" s="422"/>
      <c r="I534" s="422"/>
      <c r="J534" s="422"/>
      <c r="K534" s="19"/>
      <c r="L534" s="19"/>
    </row>
    <row r="535" spans="1:12" ht="31.5" hidden="1">
      <c r="A535" s="20" t="s">
        <v>1102</v>
      </c>
      <c r="B535" s="12" t="s">
        <v>1103</v>
      </c>
      <c r="C535" s="21"/>
      <c r="D535" s="43"/>
      <c r="E535" s="21"/>
      <c r="F535" s="21"/>
      <c r="G535" s="33"/>
      <c r="H535" s="422"/>
      <c r="I535" s="422"/>
      <c r="J535" s="422"/>
      <c r="K535" s="19"/>
      <c r="L535" s="19"/>
    </row>
    <row r="536" spans="1:12" ht="31.5" hidden="1">
      <c r="A536" s="20" t="s">
        <v>1104</v>
      </c>
      <c r="B536" s="12" t="s">
        <v>1105</v>
      </c>
      <c r="C536" s="21"/>
      <c r="D536" s="43"/>
      <c r="E536" s="21"/>
      <c r="F536" s="21"/>
      <c r="G536" s="33"/>
      <c r="H536" s="422"/>
      <c r="I536" s="422"/>
      <c r="J536" s="422"/>
      <c r="K536" s="19"/>
      <c r="L536" s="19"/>
    </row>
    <row r="537" spans="1:12" ht="31.5" hidden="1">
      <c r="A537" s="20" t="s">
        <v>1106</v>
      </c>
      <c r="B537" s="12" t="s">
        <v>1107</v>
      </c>
      <c r="C537" s="21"/>
      <c r="D537" s="43"/>
      <c r="E537" s="21"/>
      <c r="F537" s="21"/>
      <c r="G537" s="33"/>
      <c r="H537" s="422"/>
      <c r="I537" s="422"/>
      <c r="J537" s="422"/>
      <c r="K537" s="19"/>
      <c r="L537" s="19"/>
    </row>
    <row r="538" spans="1:12" ht="18.75" hidden="1">
      <c r="A538" s="57" t="s">
        <v>41</v>
      </c>
      <c r="B538" s="1302" t="s">
        <v>40</v>
      </c>
      <c r="C538" s="1303"/>
      <c r="D538" s="1303"/>
      <c r="E538" s="1303"/>
      <c r="F538" s="1303"/>
      <c r="G538" s="1304"/>
      <c r="H538" s="422">
        <f>SUM(D539:D542)</f>
        <v>0</v>
      </c>
      <c r="I538" s="422">
        <f>COUNT(D539:D542)*2</f>
        <v>0</v>
      </c>
      <c r="J538" s="422"/>
      <c r="K538" s="19"/>
      <c r="L538" s="19"/>
    </row>
    <row r="539" spans="1:12" ht="15.75" hidden="1">
      <c r="A539" s="20" t="s">
        <v>1108</v>
      </c>
      <c r="B539" s="12" t="s">
        <v>1109</v>
      </c>
      <c r="C539" s="21"/>
      <c r="D539" s="43"/>
      <c r="E539" s="21"/>
      <c r="F539" s="21"/>
      <c r="G539" s="33"/>
      <c r="H539" s="422"/>
      <c r="I539" s="422"/>
      <c r="J539" s="422"/>
      <c r="K539" s="19"/>
      <c r="L539" s="19"/>
    </row>
    <row r="540" spans="1:12" ht="15.75" hidden="1">
      <c r="A540" s="20" t="s">
        <v>1110</v>
      </c>
      <c r="B540" s="12" t="s">
        <v>1111</v>
      </c>
      <c r="C540" s="21"/>
      <c r="D540" s="43"/>
      <c r="E540" s="21"/>
      <c r="F540" s="21"/>
      <c r="G540" s="33"/>
      <c r="H540" s="422"/>
      <c r="I540" s="422"/>
      <c r="J540" s="422"/>
      <c r="K540" s="19"/>
      <c r="L540" s="19"/>
    </row>
    <row r="541" spans="1:12" ht="15.75" hidden="1">
      <c r="A541" s="20" t="s">
        <v>1112</v>
      </c>
      <c r="B541" s="12" t="s">
        <v>1113</v>
      </c>
      <c r="C541" s="21"/>
      <c r="D541" s="43"/>
      <c r="E541" s="21"/>
      <c r="F541" s="21"/>
      <c r="G541" s="33"/>
      <c r="H541" s="422"/>
      <c r="I541" s="422"/>
      <c r="J541" s="422"/>
      <c r="K541" s="19"/>
      <c r="L541" s="19"/>
    </row>
    <row r="542" spans="1:12" ht="15.75" hidden="1">
      <c r="A542" s="20" t="s">
        <v>1114</v>
      </c>
      <c r="B542" s="12" t="s">
        <v>1115</v>
      </c>
      <c r="C542" s="21"/>
      <c r="D542" s="43"/>
      <c r="E542" s="21"/>
      <c r="F542" s="21"/>
      <c r="G542" s="33"/>
      <c r="H542" s="422"/>
      <c r="I542" s="422"/>
      <c r="J542" s="422"/>
      <c r="K542" s="19"/>
      <c r="L542" s="19"/>
    </row>
    <row r="543" spans="1:12" ht="30.75" hidden="1" customHeight="1">
      <c r="A543" s="20"/>
      <c r="B543" s="1314" t="s">
        <v>6403</v>
      </c>
      <c r="C543" s="1315"/>
      <c r="D543" s="1315"/>
      <c r="E543" s="1315"/>
      <c r="F543" s="1315"/>
      <c r="G543" s="1315"/>
      <c r="H543" s="422"/>
      <c r="I543" s="422"/>
      <c r="J543" s="422"/>
      <c r="K543" s="19"/>
      <c r="L543" s="19"/>
    </row>
    <row r="544" spans="1:12" ht="18.75" hidden="1">
      <c r="A544" s="57" t="s">
        <v>39</v>
      </c>
      <c r="B544" s="1302" t="s">
        <v>38</v>
      </c>
      <c r="C544" s="1303"/>
      <c r="D544" s="1303"/>
      <c r="E544" s="1303"/>
      <c r="F544" s="1303"/>
      <c r="G544" s="1304"/>
      <c r="H544" s="422">
        <f>SUM(D545:D554)</f>
        <v>0</v>
      </c>
      <c r="I544" s="422">
        <f>COUNT(D545:D554)*2</f>
        <v>0</v>
      </c>
      <c r="J544" s="422"/>
      <c r="K544" s="19"/>
      <c r="L544" s="19"/>
    </row>
    <row r="545" spans="1:12" ht="47.25" hidden="1">
      <c r="A545" s="20" t="s">
        <v>1116</v>
      </c>
      <c r="B545" s="12" t="s">
        <v>1117</v>
      </c>
      <c r="C545" s="21"/>
      <c r="D545" s="43"/>
      <c r="E545" s="21"/>
      <c r="F545" s="21"/>
      <c r="G545" s="33"/>
      <c r="H545" s="422"/>
      <c r="I545" s="422"/>
      <c r="J545" s="422"/>
      <c r="K545" s="19"/>
      <c r="L545" s="19"/>
    </row>
    <row r="546" spans="1:12" ht="31.5" hidden="1">
      <c r="A546" s="20" t="s">
        <v>1118</v>
      </c>
      <c r="B546" s="12" t="s">
        <v>1119</v>
      </c>
      <c r="C546" s="21"/>
      <c r="D546" s="43"/>
      <c r="E546" s="21"/>
      <c r="F546" s="21"/>
      <c r="G546" s="33"/>
      <c r="H546" s="422"/>
      <c r="I546" s="422"/>
      <c r="J546" s="422"/>
      <c r="K546" s="19"/>
      <c r="L546" s="19"/>
    </row>
    <row r="547" spans="1:12" ht="31.5" hidden="1">
      <c r="A547" s="20" t="s">
        <v>1120</v>
      </c>
      <c r="B547" s="12" t="s">
        <v>1121</v>
      </c>
      <c r="C547" s="21"/>
      <c r="D547" s="43"/>
      <c r="E547" s="21"/>
      <c r="F547" s="21"/>
      <c r="G547" s="33"/>
      <c r="H547" s="422"/>
      <c r="I547" s="422"/>
      <c r="J547" s="422"/>
      <c r="K547" s="19"/>
      <c r="L547" s="19"/>
    </row>
    <row r="548" spans="1:12" ht="31.5" hidden="1">
      <c r="A548" s="20" t="s">
        <v>1122</v>
      </c>
      <c r="B548" s="12" t="s">
        <v>1123</v>
      </c>
      <c r="C548" s="21"/>
      <c r="D548" s="43"/>
      <c r="E548" s="21"/>
      <c r="F548" s="21"/>
      <c r="G548" s="33"/>
      <c r="H548" s="422"/>
      <c r="I548" s="422"/>
      <c r="J548" s="422"/>
      <c r="K548" s="19"/>
      <c r="L548" s="19"/>
    </row>
    <row r="549" spans="1:12" ht="47.25" hidden="1">
      <c r="A549" s="20" t="s">
        <v>1124</v>
      </c>
      <c r="B549" s="12" t="s">
        <v>1125</v>
      </c>
      <c r="C549" s="21"/>
      <c r="D549" s="43"/>
      <c r="E549" s="21"/>
      <c r="F549" s="21"/>
      <c r="G549" s="33"/>
      <c r="H549" s="422"/>
      <c r="I549" s="422"/>
      <c r="J549" s="422"/>
      <c r="K549" s="19"/>
      <c r="L549" s="19"/>
    </row>
    <row r="550" spans="1:12" ht="31.5" hidden="1">
      <c r="A550" s="20" t="s">
        <v>1126</v>
      </c>
      <c r="B550" s="12" t="s">
        <v>1127</v>
      </c>
      <c r="C550" s="21"/>
      <c r="D550" s="43"/>
      <c r="E550" s="21"/>
      <c r="F550" s="21"/>
      <c r="G550" s="33"/>
      <c r="H550" s="422"/>
      <c r="I550" s="422"/>
      <c r="J550" s="422"/>
      <c r="K550" s="19"/>
      <c r="L550" s="19"/>
    </row>
    <row r="551" spans="1:12" ht="47.25" hidden="1">
      <c r="A551" s="20" t="s">
        <v>1128</v>
      </c>
      <c r="B551" s="12" t="s">
        <v>1129</v>
      </c>
      <c r="C551" s="21"/>
      <c r="D551" s="43"/>
      <c r="E551" s="21"/>
      <c r="F551" s="21"/>
      <c r="G551" s="33"/>
      <c r="H551" s="422"/>
      <c r="I551" s="422"/>
      <c r="J551" s="422"/>
      <c r="K551" s="19"/>
      <c r="L551" s="19"/>
    </row>
    <row r="552" spans="1:12" ht="63" hidden="1">
      <c r="A552" s="20" t="s">
        <v>1130</v>
      </c>
      <c r="B552" s="12" t="s">
        <v>1131</v>
      </c>
      <c r="C552" s="21"/>
      <c r="D552" s="43"/>
      <c r="E552" s="21"/>
      <c r="F552" s="21"/>
      <c r="G552" s="33"/>
      <c r="H552" s="422"/>
      <c r="I552" s="422"/>
      <c r="J552" s="422"/>
      <c r="K552" s="19"/>
      <c r="L552" s="19"/>
    </row>
    <row r="553" spans="1:12" ht="31.5" hidden="1">
      <c r="A553" s="20" t="s">
        <v>1132</v>
      </c>
      <c r="B553" s="12" t="s">
        <v>1133</v>
      </c>
      <c r="C553" s="21"/>
      <c r="D553" s="43"/>
      <c r="E553" s="21"/>
      <c r="F553" s="21"/>
      <c r="G553" s="33"/>
      <c r="H553" s="422"/>
      <c r="I553" s="422"/>
      <c r="J553" s="422"/>
      <c r="K553" s="19"/>
      <c r="L553" s="19"/>
    </row>
    <row r="554" spans="1:12" ht="47.25" hidden="1">
      <c r="A554" s="25" t="s">
        <v>1134</v>
      </c>
      <c r="B554" s="26" t="s">
        <v>1135</v>
      </c>
      <c r="C554" s="27"/>
      <c r="D554" s="436"/>
      <c r="E554" s="27"/>
      <c r="F554" s="27"/>
      <c r="G554" s="40"/>
      <c r="H554" s="419"/>
      <c r="I554" s="419"/>
      <c r="J554" s="419"/>
      <c r="K554" s="105"/>
      <c r="L554" s="105"/>
    </row>
    <row r="555" spans="1:12" ht="21">
      <c r="A555" s="66" t="s">
        <v>336</v>
      </c>
      <c r="B555" s="1296" t="s">
        <v>1136</v>
      </c>
      <c r="C555" s="1296"/>
      <c r="D555" s="1296"/>
      <c r="E555" s="1296"/>
      <c r="F555" s="1296"/>
      <c r="G555" s="1296"/>
      <c r="H555" s="1153">
        <f>H556+H564+H574+H580+H591+H603</f>
        <v>27</v>
      </c>
      <c r="I555" s="1153">
        <f>I556+I564+I574+I580+I591+I603</f>
        <v>54</v>
      </c>
    </row>
    <row r="556" spans="1:12" ht="35.1" customHeight="1">
      <c r="A556" s="1172" t="s">
        <v>37</v>
      </c>
      <c r="B556" s="1297" t="s">
        <v>36</v>
      </c>
      <c r="C556" s="1297"/>
      <c r="D556" s="1297"/>
      <c r="E556" s="1297"/>
      <c r="F556" s="1297"/>
      <c r="G556" s="1297"/>
      <c r="H556" s="1153">
        <f>SUM(D557:D563)</f>
        <v>2</v>
      </c>
      <c r="I556" s="1153">
        <f>COUNT(D557:D563)*2</f>
        <v>4</v>
      </c>
    </row>
    <row r="557" spans="1:12" ht="31.5" hidden="1">
      <c r="A557" s="67" t="s">
        <v>1137</v>
      </c>
      <c r="B557" s="56" t="s">
        <v>1138</v>
      </c>
      <c r="C557" s="68"/>
      <c r="D557" s="443"/>
      <c r="E557" s="69"/>
      <c r="F557" s="69"/>
      <c r="G557" s="430"/>
      <c r="H557" s="420"/>
      <c r="I557" s="420"/>
      <c r="J557" s="420"/>
      <c r="K557" s="155"/>
      <c r="L557" s="155"/>
    </row>
    <row r="558" spans="1:12" ht="31.5">
      <c r="A558" s="670" t="s">
        <v>1139</v>
      </c>
      <c r="B558" s="12" t="s">
        <v>1140</v>
      </c>
      <c r="C558" s="13" t="s">
        <v>1141</v>
      </c>
      <c r="D558" s="498">
        <v>1</v>
      </c>
      <c r="E558" s="24" t="s">
        <v>540</v>
      </c>
      <c r="F558" s="13" t="s">
        <v>1142</v>
      </c>
      <c r="G558" s="1068"/>
    </row>
    <row r="559" spans="1:12" ht="31.5" hidden="1">
      <c r="A559" s="67" t="s">
        <v>1143</v>
      </c>
      <c r="B559" s="56" t="s">
        <v>1144</v>
      </c>
      <c r="C559" s="68"/>
      <c r="D559" s="444"/>
      <c r="E559" s="69"/>
      <c r="F559" s="69"/>
      <c r="G559" s="430"/>
      <c r="H559" s="420"/>
      <c r="I559" s="420"/>
      <c r="J559" s="420"/>
      <c r="K559" s="155"/>
      <c r="L559" s="155"/>
    </row>
    <row r="560" spans="1:12" ht="31.5" hidden="1">
      <c r="A560" s="604" t="s">
        <v>1145</v>
      </c>
      <c r="B560" s="12" t="s">
        <v>1146</v>
      </c>
      <c r="C560" s="16" t="s">
        <v>1147</v>
      </c>
      <c r="D560" s="458"/>
      <c r="E560" s="15" t="s">
        <v>540</v>
      </c>
      <c r="F560" s="18" t="s">
        <v>1148</v>
      </c>
      <c r="G560" s="431"/>
      <c r="H560" s="434"/>
      <c r="I560" s="434"/>
      <c r="J560" s="81"/>
      <c r="K560" s="4"/>
    </row>
    <row r="561" spans="1:11" ht="15.75" hidden="1">
      <c r="A561" s="604"/>
      <c r="B561" s="12"/>
      <c r="C561" s="16" t="s">
        <v>1149</v>
      </c>
      <c r="D561" s="458"/>
      <c r="E561" s="15" t="s">
        <v>540</v>
      </c>
      <c r="F561" s="15"/>
      <c r="G561" s="431"/>
      <c r="H561" s="434"/>
      <c r="I561" s="434"/>
      <c r="J561" s="81"/>
      <c r="K561" s="4"/>
    </row>
    <row r="562" spans="1:11" ht="31.5" hidden="1">
      <c r="A562" s="604" t="s">
        <v>1150</v>
      </c>
      <c r="B562" s="12" t="s">
        <v>1151</v>
      </c>
      <c r="C562" s="13" t="s">
        <v>1152</v>
      </c>
      <c r="D562" s="458"/>
      <c r="E562" s="15" t="s">
        <v>540</v>
      </c>
      <c r="F562" s="23" t="s">
        <v>1153</v>
      </c>
      <c r="G562" s="431"/>
      <c r="H562" s="467"/>
      <c r="I562" s="467"/>
      <c r="J562" s="81"/>
      <c r="K562" s="4"/>
    </row>
    <row r="563" spans="1:11" ht="50.25" customHeight="1">
      <c r="A563" s="670" t="s">
        <v>1154</v>
      </c>
      <c r="B563" s="12" t="s">
        <v>1155</v>
      </c>
      <c r="C563" s="13" t="s">
        <v>1156</v>
      </c>
      <c r="D563" s="498">
        <v>1</v>
      </c>
      <c r="E563" s="24" t="s">
        <v>540</v>
      </c>
      <c r="F563" s="24"/>
      <c r="G563" s="1068"/>
    </row>
    <row r="564" spans="1:11" ht="35.1" customHeight="1">
      <c r="A564" s="1171" t="s">
        <v>35</v>
      </c>
      <c r="B564" s="1297" t="s">
        <v>34</v>
      </c>
      <c r="C564" s="1297"/>
      <c r="D564" s="1297"/>
      <c r="E564" s="1297"/>
      <c r="F564" s="1297"/>
      <c r="G564" s="1297"/>
      <c r="H564" s="1153">
        <f>SUM(D565:D573)</f>
        <v>6</v>
      </c>
      <c r="I564" s="1153">
        <f>COUNT(D565:D573)*2</f>
        <v>12</v>
      </c>
    </row>
    <row r="565" spans="1:11" ht="31.5">
      <c r="A565" s="670" t="s">
        <v>1157</v>
      </c>
      <c r="B565" s="12" t="s">
        <v>1158</v>
      </c>
      <c r="C565" s="16" t="s">
        <v>1159</v>
      </c>
      <c r="D565" s="498">
        <v>1</v>
      </c>
      <c r="E565" s="24" t="s">
        <v>341</v>
      </c>
      <c r="F565" s="34" t="s">
        <v>1160</v>
      </c>
      <c r="G565" s="1068"/>
    </row>
    <row r="566" spans="1:11" ht="30">
      <c r="A566" s="670"/>
      <c r="B566" s="12"/>
      <c r="C566" s="16" t="s">
        <v>1161</v>
      </c>
      <c r="D566" s="498">
        <v>1</v>
      </c>
      <c r="E566" s="24" t="s">
        <v>379</v>
      </c>
      <c r="F566" s="34" t="s">
        <v>1162</v>
      </c>
      <c r="G566" s="1068"/>
    </row>
    <row r="567" spans="1:11" ht="45">
      <c r="A567" s="670"/>
      <c r="B567" s="12"/>
      <c r="C567" s="16" t="s">
        <v>1163</v>
      </c>
      <c r="D567" s="498">
        <v>1</v>
      </c>
      <c r="E567" s="24" t="s">
        <v>379</v>
      </c>
      <c r="F567" s="34" t="s">
        <v>1164</v>
      </c>
      <c r="G567" s="1068"/>
    </row>
    <row r="568" spans="1:11" ht="57" hidden="1" customHeight="1">
      <c r="A568" s="604"/>
      <c r="B568" s="12"/>
      <c r="C568" s="16" t="s">
        <v>1165</v>
      </c>
      <c r="D568" s="458"/>
      <c r="E568" s="15" t="s">
        <v>379</v>
      </c>
      <c r="F568" s="41" t="s">
        <v>1166</v>
      </c>
      <c r="G568" s="431"/>
      <c r="H568" s="469"/>
      <c r="I568" s="469"/>
    </row>
    <row r="569" spans="1:11" ht="45">
      <c r="A569" s="670"/>
      <c r="B569" s="12"/>
      <c r="C569" s="16" t="s">
        <v>1167</v>
      </c>
      <c r="D569" s="498">
        <v>1</v>
      </c>
      <c r="E569" s="24" t="s">
        <v>341</v>
      </c>
      <c r="F569" s="34" t="s">
        <v>1168</v>
      </c>
      <c r="G569" s="1068"/>
    </row>
    <row r="570" spans="1:11" ht="31.5">
      <c r="A570" s="670" t="s">
        <v>1169</v>
      </c>
      <c r="B570" s="12" t="s">
        <v>1170</v>
      </c>
      <c r="C570" s="16" t="s">
        <v>1171</v>
      </c>
      <c r="D570" s="498">
        <v>1</v>
      </c>
      <c r="E570" s="24" t="s">
        <v>271</v>
      </c>
      <c r="F570" s="34" t="s">
        <v>1172</v>
      </c>
      <c r="G570" s="1068"/>
    </row>
    <row r="571" spans="1:11" ht="15.75">
      <c r="A571" s="670"/>
      <c r="B571" s="12"/>
      <c r="C571" s="16" t="s">
        <v>1173</v>
      </c>
      <c r="D571" s="498">
        <v>1</v>
      </c>
      <c r="E571" s="24" t="s">
        <v>420</v>
      </c>
      <c r="F571" s="24"/>
      <c r="G571" s="1068"/>
    </row>
    <row r="572" spans="1:11" ht="31.5" hidden="1">
      <c r="A572" s="604" t="s">
        <v>1174</v>
      </c>
      <c r="B572" s="12" t="s">
        <v>1175</v>
      </c>
      <c r="C572" s="16" t="s">
        <v>1176</v>
      </c>
      <c r="D572" s="458"/>
      <c r="E572" s="15" t="s">
        <v>341</v>
      </c>
      <c r="F572" s="15"/>
      <c r="G572" s="431"/>
      <c r="H572" s="470"/>
      <c r="I572" s="470"/>
      <c r="J572" s="81"/>
      <c r="K572" s="4"/>
    </row>
    <row r="573" spans="1:11" ht="66" hidden="1" customHeight="1">
      <c r="A573" s="604"/>
      <c r="B573" s="12"/>
      <c r="C573" s="23" t="s">
        <v>1177</v>
      </c>
      <c r="D573" s="458"/>
      <c r="E573" s="19" t="s">
        <v>660</v>
      </c>
      <c r="F573" s="18" t="s">
        <v>1178</v>
      </c>
      <c r="G573" s="431"/>
      <c r="H573" s="467"/>
      <c r="I573" s="467"/>
      <c r="J573" s="81"/>
      <c r="K573" s="4"/>
    </row>
    <row r="574" spans="1:11" ht="35.1" customHeight="1">
      <c r="A574" s="1171" t="s">
        <v>33</v>
      </c>
      <c r="B574" s="1297" t="s">
        <v>32</v>
      </c>
      <c r="C574" s="1297"/>
      <c r="D574" s="1297"/>
      <c r="E574" s="1297"/>
      <c r="F574" s="1297"/>
      <c r="G574" s="1297"/>
      <c r="H574" s="1153">
        <f>SUM(D575:D579)</f>
        <v>4</v>
      </c>
      <c r="I574" s="1153">
        <f>COUNT(D575:D579)*2</f>
        <v>8</v>
      </c>
    </row>
    <row r="575" spans="1:11" ht="31.5">
      <c r="A575" s="670" t="s">
        <v>1179</v>
      </c>
      <c r="B575" s="63" t="s">
        <v>1180</v>
      </c>
      <c r="C575" s="16" t="s">
        <v>1181</v>
      </c>
      <c r="D575" s="498">
        <v>1</v>
      </c>
      <c r="E575" s="24" t="s">
        <v>379</v>
      </c>
      <c r="F575" s="24"/>
      <c r="G575" s="1068"/>
    </row>
    <row r="576" spans="1:11" ht="15.75">
      <c r="A576" s="670"/>
      <c r="B576" s="63"/>
      <c r="C576" s="16" t="s">
        <v>1182</v>
      </c>
      <c r="D576" s="498">
        <v>1</v>
      </c>
      <c r="E576" s="24" t="s">
        <v>379</v>
      </c>
      <c r="F576" s="24"/>
      <c r="G576" s="1068"/>
    </row>
    <row r="577" spans="1:11" ht="30">
      <c r="A577" s="670"/>
      <c r="B577" s="63"/>
      <c r="C577" s="13" t="s">
        <v>1183</v>
      </c>
      <c r="D577" s="498">
        <v>1</v>
      </c>
      <c r="E577" s="24" t="s">
        <v>379</v>
      </c>
      <c r="F577" s="24"/>
      <c r="G577" s="1068"/>
    </row>
    <row r="578" spans="1:11" ht="31.5">
      <c r="A578" s="670" t="s">
        <v>1184</v>
      </c>
      <c r="B578" s="12" t="s">
        <v>1185</v>
      </c>
      <c r="C578" s="13" t="s">
        <v>1187</v>
      </c>
      <c r="D578" s="498">
        <v>1</v>
      </c>
      <c r="E578" s="24" t="s">
        <v>379</v>
      </c>
      <c r="F578" s="24"/>
      <c r="G578" s="1068"/>
    </row>
    <row r="579" spans="1:11" ht="30" hidden="1">
      <c r="A579" s="604"/>
      <c r="C579" s="13" t="s">
        <v>1186</v>
      </c>
      <c r="D579" s="458"/>
      <c r="E579" s="15" t="s">
        <v>420</v>
      </c>
      <c r="F579" s="15"/>
      <c r="G579" s="431"/>
      <c r="H579" s="469"/>
      <c r="I579" s="469"/>
    </row>
    <row r="580" spans="1:11" ht="35.1" customHeight="1">
      <c r="A580" s="1171" t="s">
        <v>31</v>
      </c>
      <c r="B580" s="1297" t="s">
        <v>30</v>
      </c>
      <c r="C580" s="1297"/>
      <c r="D580" s="1297"/>
      <c r="E580" s="1297"/>
      <c r="F580" s="1297"/>
      <c r="G580" s="1297"/>
      <c r="H580" s="1153">
        <f>SUM(D581:D590)</f>
        <v>5</v>
      </c>
      <c r="I580" s="1153">
        <f>COUNT(D581:D590)*2</f>
        <v>10</v>
      </c>
    </row>
    <row r="581" spans="1:11" ht="90">
      <c r="A581" s="670" t="s">
        <v>1188</v>
      </c>
      <c r="B581" s="13" t="s">
        <v>1189</v>
      </c>
      <c r="C581" s="13" t="s">
        <v>1190</v>
      </c>
      <c r="D581" s="498">
        <v>1</v>
      </c>
      <c r="E581" s="24" t="s">
        <v>271</v>
      </c>
      <c r="F581" s="34" t="s">
        <v>1191</v>
      </c>
      <c r="G581" s="1068"/>
    </row>
    <row r="582" spans="1:11" ht="195.75" customHeight="1">
      <c r="A582" s="670"/>
      <c r="B582" s="13"/>
      <c r="C582" s="13" t="s">
        <v>1192</v>
      </c>
      <c r="D582" s="498">
        <v>1</v>
      </c>
      <c r="E582" s="24" t="s">
        <v>271</v>
      </c>
      <c r="F582" s="34" t="s">
        <v>1193</v>
      </c>
      <c r="G582" s="1068"/>
    </row>
    <row r="583" spans="1:11" ht="30" hidden="1">
      <c r="A583" s="604"/>
      <c r="B583" s="13"/>
      <c r="C583" s="23" t="s">
        <v>1194</v>
      </c>
      <c r="D583" s="459"/>
      <c r="E583" s="15" t="s">
        <v>271</v>
      </c>
      <c r="F583" s="19" t="s">
        <v>1195</v>
      </c>
      <c r="G583" s="431"/>
      <c r="H583" s="470"/>
      <c r="I583" s="470"/>
      <c r="J583" s="81"/>
      <c r="K583" s="4"/>
    </row>
    <row r="584" spans="1:11" ht="63" hidden="1" customHeight="1">
      <c r="A584" s="604"/>
      <c r="B584" s="13"/>
      <c r="C584" s="23" t="s">
        <v>1196</v>
      </c>
      <c r="D584" s="458"/>
      <c r="E584" s="15" t="s">
        <v>271</v>
      </c>
      <c r="F584" s="18" t="s">
        <v>1197</v>
      </c>
      <c r="G584" s="387"/>
      <c r="H584" s="434"/>
      <c r="I584" s="434"/>
      <c r="J584" s="81"/>
      <c r="K584" s="4"/>
    </row>
    <row r="585" spans="1:11" ht="30" hidden="1">
      <c r="A585" s="604"/>
      <c r="B585" s="13"/>
      <c r="C585" s="13" t="s">
        <v>1198</v>
      </c>
      <c r="D585" s="458"/>
      <c r="E585" s="15" t="s">
        <v>271</v>
      </c>
      <c r="F585" s="41" t="s">
        <v>1199</v>
      </c>
      <c r="G585" s="431"/>
      <c r="H585" s="434"/>
      <c r="I585" s="434"/>
      <c r="J585" s="81"/>
      <c r="K585" s="4"/>
    </row>
    <row r="586" spans="1:11" hidden="1">
      <c r="A586" s="604"/>
      <c r="B586" s="13"/>
      <c r="C586" s="13" t="s">
        <v>1200</v>
      </c>
      <c r="D586" s="458"/>
      <c r="E586" s="15" t="s">
        <v>271</v>
      </c>
      <c r="F586" s="41"/>
      <c r="G586" s="431"/>
      <c r="H586" s="467"/>
      <c r="I586" s="467"/>
      <c r="J586" s="81"/>
      <c r="K586" s="4"/>
    </row>
    <row r="587" spans="1:11" ht="45">
      <c r="A587" s="670" t="s">
        <v>1201</v>
      </c>
      <c r="B587" s="13" t="s">
        <v>1202</v>
      </c>
      <c r="C587" s="16" t="s">
        <v>1203</v>
      </c>
      <c r="D587" s="498">
        <v>1</v>
      </c>
      <c r="E587" s="24" t="s">
        <v>379</v>
      </c>
      <c r="F587" s="23" t="s">
        <v>1204</v>
      </c>
      <c r="G587" s="1068"/>
    </row>
    <row r="588" spans="1:11" ht="45">
      <c r="A588" s="670"/>
      <c r="B588" s="13"/>
      <c r="C588" s="16" t="s">
        <v>1205</v>
      </c>
      <c r="D588" s="498">
        <v>1</v>
      </c>
      <c r="E588" s="24" t="s">
        <v>379</v>
      </c>
      <c r="F588" s="23" t="s">
        <v>1206</v>
      </c>
      <c r="G588" s="1068"/>
    </row>
    <row r="589" spans="1:11" ht="45" hidden="1">
      <c r="A589" s="604"/>
      <c r="B589" s="13"/>
      <c r="C589" s="16" t="s">
        <v>1207</v>
      </c>
      <c r="D589" s="458"/>
      <c r="E589" s="15" t="s">
        <v>379</v>
      </c>
      <c r="F589" s="23" t="s">
        <v>1208</v>
      </c>
      <c r="G589" s="431"/>
      <c r="H589" s="469"/>
      <c r="I589" s="469"/>
    </row>
    <row r="590" spans="1:11">
      <c r="A590" s="670"/>
      <c r="B590" s="13"/>
      <c r="C590" s="13" t="s">
        <v>1209</v>
      </c>
      <c r="D590" s="498">
        <v>1</v>
      </c>
      <c r="E590" s="24" t="s">
        <v>379</v>
      </c>
      <c r="F590" s="23"/>
      <c r="G590" s="1068"/>
    </row>
    <row r="591" spans="1:11" ht="35.1" customHeight="1">
      <c r="A591" s="1171" t="s">
        <v>29</v>
      </c>
      <c r="B591" s="1297" t="s">
        <v>28</v>
      </c>
      <c r="C591" s="1297"/>
      <c r="D591" s="1297"/>
      <c r="E591" s="1297"/>
      <c r="F591" s="1297"/>
      <c r="G591" s="1297"/>
      <c r="H591" s="1153">
        <f>SUM(D592:D602)</f>
        <v>3</v>
      </c>
      <c r="I591" s="1153">
        <f>COUNT(D592:D602)*2</f>
        <v>6</v>
      </c>
    </row>
    <row r="592" spans="1:11" ht="30">
      <c r="A592" s="670" t="s">
        <v>1210</v>
      </c>
      <c r="B592" s="16" t="s">
        <v>1211</v>
      </c>
      <c r="C592" s="16" t="s">
        <v>1212</v>
      </c>
      <c r="D592" s="498">
        <v>1</v>
      </c>
      <c r="E592" s="24" t="s">
        <v>341</v>
      </c>
      <c r="F592" s="24"/>
      <c r="G592" s="1068"/>
    </row>
    <row r="593" spans="1:12" ht="30" hidden="1">
      <c r="A593" s="604" t="s">
        <v>1213</v>
      </c>
      <c r="B593" s="13" t="s">
        <v>1214</v>
      </c>
      <c r="C593" s="16" t="s">
        <v>1215</v>
      </c>
      <c r="D593" s="458"/>
      <c r="E593" s="15" t="s">
        <v>379</v>
      </c>
      <c r="F593" s="18" t="s">
        <v>1216</v>
      </c>
      <c r="G593" s="431"/>
      <c r="H593" s="470"/>
      <c r="I593" s="470"/>
      <c r="J593" s="81"/>
      <c r="K593" s="4"/>
    </row>
    <row r="594" spans="1:12" ht="30" hidden="1">
      <c r="A594" s="604"/>
      <c r="B594" s="13"/>
      <c r="C594" s="16" t="s">
        <v>1217</v>
      </c>
      <c r="D594" s="458"/>
      <c r="E594" s="15" t="s">
        <v>379</v>
      </c>
      <c r="F594" s="18" t="s">
        <v>1218</v>
      </c>
      <c r="G594" s="431"/>
      <c r="H594" s="467"/>
      <c r="I594" s="467"/>
      <c r="J594" s="81"/>
      <c r="K594" s="4"/>
    </row>
    <row r="595" spans="1:12" ht="30">
      <c r="A595" s="670" t="s">
        <v>1219</v>
      </c>
      <c r="B595" s="13" t="s">
        <v>1220</v>
      </c>
      <c r="C595" s="16" t="s">
        <v>1221</v>
      </c>
      <c r="D595" s="498">
        <v>1</v>
      </c>
      <c r="E595" s="24" t="s">
        <v>540</v>
      </c>
      <c r="F595" s="24"/>
      <c r="G595" s="164"/>
    </row>
    <row r="596" spans="1:12" ht="30" hidden="1">
      <c r="A596" s="604"/>
      <c r="B596" s="13"/>
      <c r="C596" s="16" t="s">
        <v>1222</v>
      </c>
      <c r="D596" s="458"/>
      <c r="E596" s="15" t="s">
        <v>540</v>
      </c>
      <c r="F596" s="15"/>
      <c r="G596" s="431"/>
      <c r="H596" s="469"/>
      <c r="I596" s="469"/>
    </row>
    <row r="597" spans="1:12" ht="60" customHeight="1">
      <c r="A597" s="670"/>
      <c r="B597" s="13"/>
      <c r="C597" s="23" t="s">
        <v>1223</v>
      </c>
      <c r="D597" s="498">
        <v>1</v>
      </c>
      <c r="E597" s="24" t="s">
        <v>540</v>
      </c>
      <c r="F597" s="24"/>
      <c r="G597" s="1068"/>
    </row>
    <row r="598" spans="1:12" ht="46.5" hidden="1" customHeight="1">
      <c r="A598" s="604"/>
      <c r="B598" s="13"/>
      <c r="C598" s="16" t="s">
        <v>1224</v>
      </c>
      <c r="D598" s="458"/>
      <c r="E598" s="15" t="s">
        <v>379</v>
      </c>
      <c r="F598" s="18" t="s">
        <v>1225</v>
      </c>
      <c r="G598" s="431"/>
      <c r="H598" s="470"/>
      <c r="I598" s="470"/>
    </row>
    <row r="599" spans="1:12" ht="45" hidden="1">
      <c r="A599" s="604"/>
      <c r="B599" s="13"/>
      <c r="C599" s="16" t="s">
        <v>1226</v>
      </c>
      <c r="D599" s="458"/>
      <c r="E599" s="15" t="s">
        <v>379</v>
      </c>
      <c r="F599" s="18" t="s">
        <v>1227</v>
      </c>
      <c r="G599" s="431"/>
      <c r="H599" s="434"/>
      <c r="I599" s="434"/>
    </row>
    <row r="600" spans="1:12" ht="45" hidden="1">
      <c r="A600" s="604" t="s">
        <v>1228</v>
      </c>
      <c r="B600" s="16" t="s">
        <v>1229</v>
      </c>
      <c r="C600" s="16" t="s">
        <v>1230</v>
      </c>
      <c r="D600" s="458"/>
      <c r="E600" s="15" t="s">
        <v>379</v>
      </c>
      <c r="F600" s="15"/>
      <c r="G600" s="431"/>
      <c r="H600" s="434"/>
      <c r="I600" s="434"/>
      <c r="J600" s="81"/>
      <c r="K600" s="4"/>
    </row>
    <row r="601" spans="1:12" hidden="1">
      <c r="A601" s="604"/>
      <c r="B601" s="16"/>
      <c r="C601" s="16" t="s">
        <v>1231</v>
      </c>
      <c r="D601" s="458"/>
      <c r="E601" s="15"/>
      <c r="F601" s="15"/>
      <c r="G601" s="431"/>
      <c r="H601" s="434"/>
      <c r="I601" s="434"/>
      <c r="J601" s="81"/>
      <c r="K601" s="4"/>
    </row>
    <row r="602" spans="1:12" ht="34.5" hidden="1" customHeight="1">
      <c r="A602" s="67" t="s">
        <v>1232</v>
      </c>
      <c r="B602" s="71" t="s">
        <v>1233</v>
      </c>
      <c r="C602" s="68"/>
      <c r="D602" s="443"/>
      <c r="E602" s="69"/>
      <c r="F602" s="69"/>
      <c r="G602" s="430"/>
      <c r="H602" s="420"/>
      <c r="I602" s="420"/>
      <c r="J602" s="420"/>
      <c r="K602" s="155"/>
      <c r="L602" s="155"/>
    </row>
    <row r="603" spans="1:12" ht="35.1" customHeight="1">
      <c r="A603" s="1171" t="s">
        <v>27</v>
      </c>
      <c r="B603" s="1297" t="s">
        <v>26</v>
      </c>
      <c r="C603" s="1297"/>
      <c r="D603" s="1297"/>
      <c r="E603" s="1297"/>
      <c r="F603" s="1297"/>
      <c r="G603" s="1297"/>
      <c r="H603" s="1153">
        <f>SUM(D604:D618)</f>
        <v>7</v>
      </c>
      <c r="I603" s="1153">
        <f>COUNT(D604:D618)*2</f>
        <v>14</v>
      </c>
    </row>
    <row r="604" spans="1:12" ht="31.5">
      <c r="A604" s="670" t="s">
        <v>1234</v>
      </c>
      <c r="B604" s="63" t="s">
        <v>1235</v>
      </c>
      <c r="C604" s="13" t="s">
        <v>3021</v>
      </c>
      <c r="D604" s="498">
        <v>1</v>
      </c>
      <c r="E604" s="24" t="s">
        <v>341</v>
      </c>
      <c r="F604" s="34" t="s">
        <v>3476</v>
      </c>
      <c r="G604" s="1068"/>
    </row>
    <row r="605" spans="1:12" ht="30" hidden="1">
      <c r="A605" s="604"/>
      <c r="B605" s="63"/>
      <c r="C605" s="18" t="s">
        <v>6532</v>
      </c>
      <c r="D605" s="458"/>
      <c r="E605" s="15" t="s">
        <v>341</v>
      </c>
      <c r="F605" s="15"/>
      <c r="G605" s="431"/>
      <c r="H605" s="469"/>
      <c r="I605" s="469"/>
    </row>
    <row r="606" spans="1:12" ht="105">
      <c r="A606" s="670"/>
      <c r="B606" s="63"/>
      <c r="C606" s="13" t="s">
        <v>6531</v>
      </c>
      <c r="D606" s="498">
        <v>1</v>
      </c>
      <c r="E606" s="24" t="s">
        <v>379</v>
      </c>
      <c r="F606" s="13" t="s">
        <v>6542</v>
      </c>
      <c r="G606" s="1068"/>
    </row>
    <row r="607" spans="1:12" ht="102.75" customHeight="1">
      <c r="A607" s="670"/>
      <c r="B607" s="63"/>
      <c r="C607" s="13" t="s">
        <v>2168</v>
      </c>
      <c r="D607" s="498">
        <v>1</v>
      </c>
      <c r="E607" s="24" t="s">
        <v>341</v>
      </c>
      <c r="F607" s="13" t="s">
        <v>6541</v>
      </c>
      <c r="G607" s="1068"/>
    </row>
    <row r="608" spans="1:12" ht="50.25" customHeight="1">
      <c r="A608" s="670"/>
      <c r="B608" s="63"/>
      <c r="C608" s="13" t="s">
        <v>1237</v>
      </c>
      <c r="D608" s="498">
        <v>1</v>
      </c>
      <c r="E608" s="24" t="s">
        <v>341</v>
      </c>
      <c r="F608" s="34" t="s">
        <v>3477</v>
      </c>
      <c r="G608" s="1068"/>
    </row>
    <row r="609" spans="1:12" ht="50.25" hidden="1" customHeight="1">
      <c r="A609" s="604"/>
      <c r="B609" s="63"/>
      <c r="C609" s="16" t="s">
        <v>1238</v>
      </c>
      <c r="D609" s="458"/>
      <c r="E609" s="15"/>
      <c r="F609" s="15"/>
      <c r="G609" s="431"/>
      <c r="H609" s="469"/>
      <c r="I609" s="469"/>
    </row>
    <row r="610" spans="1:12" ht="77.25" customHeight="1">
      <c r="A610" s="670" t="s">
        <v>1239</v>
      </c>
      <c r="B610" s="63" t="s">
        <v>1240</v>
      </c>
      <c r="C610" s="16" t="s">
        <v>6534</v>
      </c>
      <c r="D610" s="43">
        <v>1</v>
      </c>
      <c r="E610" s="24" t="s">
        <v>341</v>
      </c>
      <c r="F610" s="13" t="s">
        <v>6540</v>
      </c>
      <c r="G610" s="1068"/>
    </row>
    <row r="611" spans="1:12" ht="80.25" customHeight="1">
      <c r="A611" s="670"/>
      <c r="B611" s="63"/>
      <c r="C611" s="16" t="s">
        <v>1243</v>
      </c>
      <c r="D611" s="43">
        <v>1</v>
      </c>
      <c r="E611" s="24" t="s">
        <v>271</v>
      </c>
      <c r="F611" s="13" t="s">
        <v>1244</v>
      </c>
      <c r="G611" s="1068"/>
    </row>
    <row r="612" spans="1:12" ht="52.5" customHeight="1">
      <c r="A612" s="670"/>
      <c r="B612" s="63"/>
      <c r="C612" s="16" t="s">
        <v>1245</v>
      </c>
      <c r="D612" s="43">
        <v>1</v>
      </c>
      <c r="E612" s="24" t="s">
        <v>420</v>
      </c>
      <c r="F612" s="13" t="s">
        <v>1246</v>
      </c>
      <c r="G612" s="1068"/>
    </row>
    <row r="613" spans="1:12" ht="49.5" hidden="1" customHeight="1">
      <c r="A613" s="604"/>
      <c r="B613" s="63"/>
      <c r="C613" s="46" t="s">
        <v>1241</v>
      </c>
      <c r="D613" s="466"/>
      <c r="E613" s="24" t="s">
        <v>341</v>
      </c>
      <c r="F613" s="13" t="s">
        <v>1242</v>
      </c>
      <c r="G613" s="431"/>
      <c r="H613" s="470"/>
      <c r="I613" s="470"/>
    </row>
    <row r="614" spans="1:12" ht="45" hidden="1">
      <c r="A614" s="604"/>
      <c r="B614" s="63"/>
      <c r="C614" s="16" t="s">
        <v>6535</v>
      </c>
      <c r="D614" s="461"/>
      <c r="E614" s="15" t="s">
        <v>341</v>
      </c>
      <c r="F614" s="23" t="s">
        <v>6538</v>
      </c>
      <c r="G614" s="431"/>
      <c r="H614" s="434"/>
      <c r="I614" s="434"/>
    </row>
    <row r="615" spans="1:12" ht="31.5" hidden="1">
      <c r="A615" s="605" t="s">
        <v>1247</v>
      </c>
      <c r="B615" s="63" t="s">
        <v>1248</v>
      </c>
      <c r="C615" s="101" t="s">
        <v>1249</v>
      </c>
      <c r="D615" s="458"/>
      <c r="E615" s="15" t="s">
        <v>420</v>
      </c>
      <c r="F615" s="15"/>
      <c r="G615" s="431"/>
      <c r="H615" s="434"/>
      <c r="I615" s="434"/>
      <c r="J615" s="81"/>
      <c r="K615" s="4"/>
    </row>
    <row r="616" spans="1:12" ht="15.75" hidden="1">
      <c r="A616" s="605"/>
      <c r="B616" s="63"/>
      <c r="C616" s="74" t="s">
        <v>1250</v>
      </c>
      <c r="D616" s="458"/>
      <c r="E616" s="15" t="s">
        <v>271</v>
      </c>
      <c r="F616" s="15"/>
      <c r="G616" s="431"/>
      <c r="H616" s="434"/>
      <c r="I616" s="434"/>
      <c r="J616" s="81"/>
      <c r="K616" s="4"/>
    </row>
    <row r="617" spans="1:12" ht="30" hidden="1">
      <c r="A617" s="605"/>
      <c r="B617" s="63"/>
      <c r="C617" s="74" t="s">
        <v>1251</v>
      </c>
      <c r="D617" s="458"/>
      <c r="E617" s="15" t="s">
        <v>271</v>
      </c>
      <c r="F617" s="15"/>
      <c r="G617" s="431"/>
      <c r="H617" s="434"/>
      <c r="I617" s="434"/>
      <c r="J617" s="81"/>
      <c r="K617" s="4"/>
    </row>
    <row r="618" spans="1:12" ht="15.75" hidden="1">
      <c r="A618" s="605"/>
      <c r="B618" s="63"/>
      <c r="C618" s="606" t="s">
        <v>6533</v>
      </c>
      <c r="D618" s="458"/>
      <c r="E618" s="15" t="s">
        <v>540</v>
      </c>
      <c r="F618" s="15"/>
      <c r="G618" s="431"/>
      <c r="H618" s="467"/>
      <c r="I618" s="467"/>
      <c r="J618" s="81"/>
      <c r="K618" s="4"/>
    </row>
    <row r="619" spans="1:12" ht="23.25">
      <c r="A619" s="52" t="s">
        <v>336</v>
      </c>
      <c r="B619" s="1317" t="s">
        <v>1253</v>
      </c>
      <c r="C619" s="1317"/>
      <c r="D619" s="1317"/>
      <c r="E619" s="1317"/>
      <c r="F619" s="1317"/>
      <c r="G619" s="1317"/>
      <c r="H619" s="1153">
        <f>H620+H627+H632+H650+H654+H662+H670+H623+H674+H681</f>
        <v>19</v>
      </c>
      <c r="I619" s="1153">
        <f>I620+I627+I632+I650+I654+I662+I670+I623+I674+I681</f>
        <v>38</v>
      </c>
    </row>
    <row r="620" spans="1:12" ht="18.75" hidden="1">
      <c r="A620" s="607" t="s">
        <v>25</v>
      </c>
      <c r="B620" s="1301" t="s">
        <v>24</v>
      </c>
      <c r="C620" s="1301"/>
      <c r="D620" s="1301"/>
      <c r="E620" s="1301"/>
      <c r="F620" s="1301"/>
      <c r="G620" s="1302"/>
      <c r="H620" s="470">
        <f>SUM(D621:D622)</f>
        <v>0</v>
      </c>
      <c r="I620" s="470">
        <f>COUNT(D621:D622)*2</f>
        <v>0</v>
      </c>
      <c r="J620" s="81"/>
      <c r="K620" s="4"/>
    </row>
    <row r="621" spans="1:12" ht="80.25" hidden="1" customHeight="1">
      <c r="A621" s="73" t="s">
        <v>1254</v>
      </c>
      <c r="B621" s="12" t="s">
        <v>1255</v>
      </c>
      <c r="C621" s="63" t="s">
        <v>1256</v>
      </c>
      <c r="D621" s="458"/>
      <c r="E621" s="21" t="s">
        <v>540</v>
      </c>
      <c r="F621" s="21"/>
      <c r="G621" s="423"/>
      <c r="H621" s="434"/>
      <c r="I621" s="434"/>
      <c r="J621" s="81"/>
      <c r="K621" s="4"/>
    </row>
    <row r="622" spans="1:12" ht="30" hidden="1">
      <c r="A622" s="57" t="s">
        <v>1257</v>
      </c>
      <c r="B622" s="65" t="s">
        <v>1258</v>
      </c>
      <c r="C622" s="30"/>
      <c r="D622" s="437"/>
      <c r="E622" s="30"/>
      <c r="F622" s="30"/>
      <c r="G622" s="428"/>
      <c r="H622" s="421"/>
      <c r="I622" s="421"/>
      <c r="J622" s="421"/>
      <c r="K622" s="223"/>
      <c r="L622" s="223"/>
    </row>
    <row r="623" spans="1:12" ht="18.75" hidden="1">
      <c r="A623" s="57" t="s">
        <v>23</v>
      </c>
      <c r="B623" s="1302" t="s">
        <v>22</v>
      </c>
      <c r="C623" s="1303"/>
      <c r="D623" s="1303"/>
      <c r="E623" s="1303"/>
      <c r="F623" s="1303"/>
      <c r="G623" s="1304"/>
      <c r="H623" s="422">
        <f>SUM(D624:D626)</f>
        <v>0</v>
      </c>
      <c r="I623" s="422">
        <f>COUNT(D624:D6248*2)</f>
        <v>0</v>
      </c>
      <c r="J623" s="422"/>
      <c r="K623" s="19"/>
      <c r="L623" s="19"/>
    </row>
    <row r="624" spans="1:12" ht="31.5" hidden="1">
      <c r="A624" s="57" t="s">
        <v>1259</v>
      </c>
      <c r="B624" s="63" t="s">
        <v>1260</v>
      </c>
      <c r="C624" s="21"/>
      <c r="D624" s="43"/>
      <c r="E624" s="21" t="s">
        <v>540</v>
      </c>
      <c r="F624" s="21"/>
      <c r="G624" s="33"/>
      <c r="H624" s="422"/>
      <c r="I624" s="422"/>
      <c r="J624" s="422"/>
      <c r="K624" s="19"/>
      <c r="L624" s="19"/>
    </row>
    <row r="625" spans="1:12" ht="31.5" hidden="1">
      <c r="A625" s="57" t="s">
        <v>1261</v>
      </c>
      <c r="B625" s="63" t="s">
        <v>1262</v>
      </c>
      <c r="C625" s="21"/>
      <c r="D625" s="43"/>
      <c r="E625" s="21" t="s">
        <v>540</v>
      </c>
      <c r="F625" s="21"/>
      <c r="G625" s="33"/>
      <c r="H625" s="422"/>
      <c r="I625" s="422"/>
      <c r="J625" s="422"/>
      <c r="K625" s="19"/>
      <c r="L625" s="19"/>
    </row>
    <row r="626" spans="1:12" ht="31.5" hidden="1">
      <c r="A626" s="57" t="s">
        <v>1263</v>
      </c>
      <c r="B626" s="72" t="s">
        <v>1264</v>
      </c>
      <c r="C626" s="27"/>
      <c r="D626" s="436"/>
      <c r="E626" s="27" t="s">
        <v>540</v>
      </c>
      <c r="F626" s="27"/>
      <c r="G626" s="40"/>
      <c r="H626" s="419"/>
      <c r="I626" s="419"/>
      <c r="J626" s="419"/>
      <c r="K626" s="105"/>
      <c r="L626" s="105"/>
    </row>
    <row r="627" spans="1:12" ht="18.75" hidden="1">
      <c r="A627" s="73" t="s">
        <v>21</v>
      </c>
      <c r="B627" s="1301" t="s">
        <v>20</v>
      </c>
      <c r="C627" s="1301"/>
      <c r="D627" s="1301"/>
      <c r="E627" s="1301"/>
      <c r="F627" s="1301"/>
      <c r="G627" s="1302"/>
      <c r="H627" s="434">
        <f>SUM(D628:D631)</f>
        <v>0</v>
      </c>
      <c r="I627" s="434">
        <f>COUNT(D628:D631)*2</f>
        <v>0</v>
      </c>
      <c r="J627" s="81"/>
      <c r="K627" s="4"/>
    </row>
    <row r="628" spans="1:12" ht="60" hidden="1">
      <c r="A628" s="602" t="s">
        <v>1265</v>
      </c>
      <c r="B628" s="63" t="s">
        <v>1266</v>
      </c>
      <c r="C628" s="13" t="s">
        <v>1267</v>
      </c>
      <c r="D628" s="93"/>
      <c r="E628" s="21" t="s">
        <v>540</v>
      </c>
      <c r="F628" s="21"/>
      <c r="G628" s="423"/>
      <c r="H628" s="434"/>
      <c r="I628" s="434"/>
      <c r="J628" s="81"/>
      <c r="K628" s="4"/>
    </row>
    <row r="629" spans="1:12" ht="64.5" hidden="1" customHeight="1">
      <c r="A629" s="602"/>
      <c r="B629" s="63"/>
      <c r="C629" s="16" t="s">
        <v>1268</v>
      </c>
      <c r="D629" s="93"/>
      <c r="E629" s="21" t="s">
        <v>540</v>
      </c>
      <c r="F629" s="21"/>
      <c r="G629" s="423"/>
      <c r="H629" s="434"/>
      <c r="I629" s="434"/>
      <c r="J629" s="81"/>
      <c r="K629" s="4"/>
    </row>
    <row r="630" spans="1:12" ht="66" hidden="1" customHeight="1">
      <c r="A630" s="602" t="s">
        <v>1269</v>
      </c>
      <c r="B630" s="63" t="s">
        <v>1270</v>
      </c>
      <c r="C630" s="23" t="s">
        <v>1271</v>
      </c>
      <c r="D630" s="459"/>
      <c r="E630" s="21" t="s">
        <v>540</v>
      </c>
      <c r="F630" s="21"/>
      <c r="G630" s="423"/>
      <c r="H630" s="434"/>
      <c r="I630" s="434"/>
      <c r="J630" s="81"/>
      <c r="K630" s="4"/>
    </row>
    <row r="631" spans="1:12" ht="31.5" hidden="1">
      <c r="A631" s="602" t="s">
        <v>1272</v>
      </c>
      <c r="B631" s="12" t="s">
        <v>1273</v>
      </c>
      <c r="C631" s="63" t="s">
        <v>1274</v>
      </c>
      <c r="D631" s="93"/>
      <c r="E631" s="21" t="s">
        <v>540</v>
      </c>
      <c r="F631" s="63" t="s">
        <v>1275</v>
      </c>
      <c r="G631" s="423"/>
      <c r="H631" s="467"/>
      <c r="I631" s="467"/>
      <c r="J631" s="81"/>
      <c r="K631" s="4"/>
    </row>
    <row r="632" spans="1:12" ht="35.1" customHeight="1">
      <c r="A632" s="1171" t="s">
        <v>19</v>
      </c>
      <c r="B632" s="1297" t="s">
        <v>18</v>
      </c>
      <c r="C632" s="1297"/>
      <c r="D632" s="1297"/>
      <c r="E632" s="1297"/>
      <c r="F632" s="1297"/>
      <c r="G632" s="1297"/>
      <c r="H632" s="1153">
        <f>SUM(D633:D649)</f>
        <v>14</v>
      </c>
      <c r="I632" s="1153">
        <f>COUNT(D633:D649)*2</f>
        <v>28</v>
      </c>
    </row>
    <row r="633" spans="1:12" ht="45">
      <c r="A633" s="11" t="s">
        <v>1276</v>
      </c>
      <c r="B633" s="63" t="s">
        <v>1277</v>
      </c>
      <c r="C633" s="23" t="s">
        <v>1278</v>
      </c>
      <c r="D633" s="473">
        <v>1</v>
      </c>
      <c r="E633" s="19" t="s">
        <v>648</v>
      </c>
      <c r="F633" s="21"/>
      <c r="G633" s="14"/>
    </row>
    <row r="634" spans="1:12" ht="30" hidden="1">
      <c r="A634" s="602"/>
      <c r="B634" s="63"/>
      <c r="C634" s="16" t="s">
        <v>1279</v>
      </c>
      <c r="D634" s="93"/>
      <c r="E634" s="21" t="s">
        <v>341</v>
      </c>
      <c r="F634" s="21"/>
      <c r="G634" s="423"/>
      <c r="H634" s="469"/>
      <c r="I634" s="469"/>
      <c r="J634" s="81"/>
      <c r="K634" s="4"/>
    </row>
    <row r="635" spans="1:12" ht="31.5">
      <c r="A635" s="11" t="s">
        <v>1280</v>
      </c>
      <c r="B635" s="63" t="s">
        <v>1281</v>
      </c>
      <c r="C635" s="13" t="s">
        <v>1282</v>
      </c>
      <c r="D635" s="435">
        <v>1</v>
      </c>
      <c r="E635" s="21" t="s">
        <v>648</v>
      </c>
      <c r="F635" s="21"/>
      <c r="G635" s="14"/>
    </row>
    <row r="636" spans="1:12" ht="51" customHeight="1">
      <c r="A636" s="11"/>
      <c r="B636" s="63"/>
      <c r="C636" s="13" t="s">
        <v>1283</v>
      </c>
      <c r="D636" s="435">
        <v>1</v>
      </c>
      <c r="E636" s="21" t="s">
        <v>648</v>
      </c>
      <c r="F636" s="21"/>
      <c r="G636" s="14"/>
    </row>
    <row r="637" spans="1:12" ht="51.75" customHeight="1">
      <c r="A637" s="11"/>
      <c r="B637" s="63"/>
      <c r="C637" s="13" t="s">
        <v>1284</v>
      </c>
      <c r="D637" s="435">
        <v>1</v>
      </c>
      <c r="E637" s="21" t="s">
        <v>648</v>
      </c>
      <c r="F637" s="21"/>
      <c r="G637" s="14"/>
    </row>
    <row r="638" spans="1:12" ht="51.75" customHeight="1">
      <c r="A638" s="11"/>
      <c r="B638" s="63"/>
      <c r="C638" s="13" t="s">
        <v>1285</v>
      </c>
      <c r="D638" s="435">
        <v>1</v>
      </c>
      <c r="E638" s="21" t="s">
        <v>648</v>
      </c>
      <c r="F638" s="21"/>
      <c r="G638" s="14"/>
    </row>
    <row r="639" spans="1:12" ht="52.5" customHeight="1">
      <c r="A639" s="11"/>
      <c r="B639" s="63"/>
      <c r="C639" s="13" t="s">
        <v>1286</v>
      </c>
      <c r="D639" s="435">
        <v>1</v>
      </c>
      <c r="E639" s="21" t="s">
        <v>648</v>
      </c>
      <c r="F639" s="21"/>
      <c r="G639" s="14"/>
    </row>
    <row r="640" spans="1:12" ht="30">
      <c r="A640" s="11"/>
      <c r="B640" s="63"/>
      <c r="C640" s="13" t="s">
        <v>1287</v>
      </c>
      <c r="D640" s="435">
        <v>1</v>
      </c>
      <c r="E640" s="21" t="s">
        <v>648</v>
      </c>
      <c r="F640" s="21"/>
      <c r="G640" s="14"/>
    </row>
    <row r="641" spans="1:11" ht="30">
      <c r="A641" s="11"/>
      <c r="B641" s="63"/>
      <c r="C641" s="13" t="s">
        <v>1288</v>
      </c>
      <c r="D641" s="435">
        <v>1</v>
      </c>
      <c r="E641" s="21" t="s">
        <v>648</v>
      </c>
      <c r="F641" s="21"/>
      <c r="G641" s="14"/>
    </row>
    <row r="642" spans="1:11" ht="62.25" customHeight="1">
      <c r="A642" s="11"/>
      <c r="B642" s="63"/>
      <c r="C642" s="13" t="s">
        <v>1289</v>
      </c>
      <c r="D642" s="435">
        <v>1</v>
      </c>
      <c r="E642" s="21" t="s">
        <v>648</v>
      </c>
      <c r="F642" s="21"/>
      <c r="G642" s="14"/>
    </row>
    <row r="643" spans="1:11" ht="64.5" customHeight="1">
      <c r="A643" s="11"/>
      <c r="B643" s="63"/>
      <c r="C643" s="13" t="s">
        <v>1290</v>
      </c>
      <c r="D643" s="435">
        <v>1</v>
      </c>
      <c r="E643" s="21" t="s">
        <v>648</v>
      </c>
      <c r="F643" s="21"/>
      <c r="G643" s="14"/>
    </row>
    <row r="644" spans="1:11" ht="30">
      <c r="A644" s="11"/>
      <c r="B644" s="63"/>
      <c r="C644" s="13" t="s">
        <v>1291</v>
      </c>
      <c r="D644" s="435">
        <v>1</v>
      </c>
      <c r="E644" s="21" t="s">
        <v>648</v>
      </c>
      <c r="F644" s="21"/>
      <c r="G644" s="14"/>
    </row>
    <row r="645" spans="1:11" ht="79.5" customHeight="1">
      <c r="A645" s="11"/>
      <c r="B645" s="63"/>
      <c r="C645" s="13" t="s">
        <v>1292</v>
      </c>
      <c r="D645" s="435">
        <v>1</v>
      </c>
      <c r="E645" s="21" t="s">
        <v>648</v>
      </c>
      <c r="F645" s="21"/>
      <c r="G645" s="14"/>
    </row>
    <row r="646" spans="1:11" ht="45">
      <c r="A646" s="11"/>
      <c r="B646" s="63"/>
      <c r="C646" s="13" t="s">
        <v>1293</v>
      </c>
      <c r="D646" s="435">
        <v>1</v>
      </c>
      <c r="E646" s="21" t="s">
        <v>648</v>
      </c>
      <c r="F646" s="21"/>
      <c r="G646" s="14"/>
    </row>
    <row r="647" spans="1:11" ht="30">
      <c r="A647" s="11"/>
      <c r="B647" s="63"/>
      <c r="C647" s="13" t="s">
        <v>1294</v>
      </c>
      <c r="D647" s="435">
        <v>1</v>
      </c>
      <c r="E647" s="21" t="s">
        <v>648</v>
      </c>
      <c r="F647" s="21"/>
      <c r="G647" s="14"/>
    </row>
    <row r="648" spans="1:11" ht="31.5" hidden="1">
      <c r="A648" s="602" t="s">
        <v>1295</v>
      </c>
      <c r="B648" s="63" t="s">
        <v>1296</v>
      </c>
      <c r="C648" s="13" t="s">
        <v>1297</v>
      </c>
      <c r="D648" s="93"/>
      <c r="E648" s="21" t="s">
        <v>540</v>
      </c>
      <c r="F648" s="21"/>
      <c r="G648" s="423"/>
      <c r="H648" s="470"/>
      <c r="I648" s="470"/>
      <c r="J648" s="81"/>
      <c r="K648" s="4"/>
    </row>
    <row r="649" spans="1:11" ht="66" hidden="1" customHeight="1">
      <c r="A649" s="602" t="s">
        <v>1298</v>
      </c>
      <c r="B649" s="63" t="s">
        <v>1299</v>
      </c>
      <c r="C649" s="13" t="s">
        <v>1300</v>
      </c>
      <c r="D649" s="93"/>
      <c r="E649" s="21" t="s">
        <v>341</v>
      </c>
      <c r="F649" s="16" t="s">
        <v>1301</v>
      </c>
      <c r="G649" s="423"/>
      <c r="H649" s="467"/>
      <c r="I649" s="467"/>
      <c r="J649" s="81"/>
      <c r="K649" s="4"/>
    </row>
    <row r="650" spans="1:11" ht="35.1" customHeight="1">
      <c r="A650" s="1171" t="s">
        <v>1302</v>
      </c>
      <c r="B650" s="1297" t="s">
        <v>16</v>
      </c>
      <c r="C650" s="1297"/>
      <c r="D650" s="1297"/>
      <c r="E650" s="1297"/>
      <c r="F650" s="1297"/>
      <c r="G650" s="1297"/>
      <c r="H650" s="1153">
        <f>SUM(D651:D653)</f>
        <v>3</v>
      </c>
      <c r="I650" s="1153">
        <f>COUNT(D651:D653)*2</f>
        <v>6</v>
      </c>
    </row>
    <row r="651" spans="1:11" ht="15.75">
      <c r="A651" s="11" t="s">
        <v>1303</v>
      </c>
      <c r="B651" s="63" t="s">
        <v>1304</v>
      </c>
      <c r="C651" s="34" t="s">
        <v>1305</v>
      </c>
      <c r="D651" s="435">
        <v>1</v>
      </c>
      <c r="E651" s="21" t="s">
        <v>540</v>
      </c>
      <c r="F651" s="21"/>
      <c r="G651" s="14"/>
    </row>
    <row r="652" spans="1:11" ht="31.5">
      <c r="A652" s="11" t="s">
        <v>1306</v>
      </c>
      <c r="B652" s="63" t="s">
        <v>1307</v>
      </c>
      <c r="C652" s="13" t="s">
        <v>1308</v>
      </c>
      <c r="D652" s="435">
        <v>1</v>
      </c>
      <c r="E652" s="21" t="s">
        <v>540</v>
      </c>
      <c r="F652" s="21"/>
      <c r="G652" s="14"/>
    </row>
    <row r="653" spans="1:11" ht="31.5">
      <c r="A653" s="11" t="s">
        <v>1309</v>
      </c>
      <c r="B653" s="63" t="s">
        <v>1310</v>
      </c>
      <c r="C653" s="16" t="s">
        <v>1311</v>
      </c>
      <c r="D653" s="435">
        <v>1</v>
      </c>
      <c r="E653" s="21" t="s">
        <v>540</v>
      </c>
      <c r="F653" s="21"/>
      <c r="G653" s="14"/>
    </row>
    <row r="654" spans="1:11" ht="18.75" hidden="1">
      <c r="A654" s="73" t="s">
        <v>15</v>
      </c>
      <c r="B654" s="1301" t="s">
        <v>14</v>
      </c>
      <c r="C654" s="1301"/>
      <c r="D654" s="1301"/>
      <c r="E654" s="1301"/>
      <c r="F654" s="1301"/>
      <c r="G654" s="1302"/>
      <c r="H654" s="470">
        <f>SUM(D655:D661)</f>
        <v>0</v>
      </c>
      <c r="I654" s="470">
        <f>COUNT(D655:D661)*2</f>
        <v>0</v>
      </c>
      <c r="J654" s="81"/>
      <c r="K654" s="4"/>
    </row>
    <row r="655" spans="1:11" ht="31.5" hidden="1">
      <c r="A655" s="602" t="s">
        <v>1312</v>
      </c>
      <c r="B655" s="12" t="s">
        <v>1313</v>
      </c>
      <c r="C655" s="13" t="s">
        <v>1314</v>
      </c>
      <c r="D655" s="93"/>
      <c r="E655" s="21" t="s">
        <v>653</v>
      </c>
      <c r="F655" s="21"/>
      <c r="G655" s="423"/>
      <c r="H655" s="434"/>
      <c r="I655" s="434"/>
      <c r="J655" s="81"/>
      <c r="K655" s="4"/>
    </row>
    <row r="656" spans="1:11" ht="31.5" hidden="1">
      <c r="A656" s="602" t="s">
        <v>1315</v>
      </c>
      <c r="B656" s="12" t="s">
        <v>1316</v>
      </c>
      <c r="C656" s="37" t="s">
        <v>1317</v>
      </c>
      <c r="D656" s="93"/>
      <c r="E656" s="21" t="s">
        <v>653</v>
      </c>
      <c r="F656" s="21"/>
      <c r="G656" s="423"/>
      <c r="H656" s="434"/>
      <c r="I656" s="434"/>
      <c r="J656" s="81"/>
      <c r="K656" s="4"/>
    </row>
    <row r="657" spans="1:12" ht="30" hidden="1">
      <c r="A657" s="602"/>
      <c r="B657" s="12"/>
      <c r="C657" s="37" t="s">
        <v>1318</v>
      </c>
      <c r="D657" s="93"/>
      <c r="E657" s="21" t="s">
        <v>653</v>
      </c>
      <c r="F657" s="21"/>
      <c r="G657" s="423"/>
      <c r="H657" s="434"/>
      <c r="I657" s="434"/>
      <c r="J657" s="81"/>
      <c r="K657" s="4"/>
    </row>
    <row r="658" spans="1:12" ht="15.75" hidden="1">
      <c r="A658" s="602"/>
      <c r="B658" s="12"/>
      <c r="C658" s="37" t="s">
        <v>1319</v>
      </c>
      <c r="D658" s="93"/>
      <c r="E658" s="21" t="s">
        <v>653</v>
      </c>
      <c r="F658" s="21"/>
      <c r="G658" s="423"/>
      <c r="H658" s="434"/>
      <c r="I658" s="434"/>
      <c r="J658" s="81"/>
      <c r="K658" s="4"/>
    </row>
    <row r="659" spans="1:12" ht="31.5" hidden="1">
      <c r="A659" s="602" t="s">
        <v>1320</v>
      </c>
      <c r="B659" s="42" t="s">
        <v>1321</v>
      </c>
      <c r="C659" s="23" t="s">
        <v>1322</v>
      </c>
      <c r="D659" s="93"/>
      <c r="E659" s="21" t="s">
        <v>653</v>
      </c>
      <c r="F659" s="21"/>
      <c r="G659" s="423"/>
      <c r="H659" s="434"/>
      <c r="I659" s="434"/>
      <c r="J659" s="81"/>
      <c r="K659" s="4"/>
    </row>
    <row r="660" spans="1:12" ht="31.5" hidden="1">
      <c r="A660" s="602" t="s">
        <v>1323</v>
      </c>
      <c r="B660" s="12" t="s">
        <v>1324</v>
      </c>
      <c r="C660" s="24" t="s">
        <v>1325</v>
      </c>
      <c r="D660" s="93"/>
      <c r="E660" s="21" t="s">
        <v>653</v>
      </c>
      <c r="F660" s="21"/>
      <c r="G660" s="423"/>
      <c r="H660" s="434"/>
      <c r="I660" s="434"/>
      <c r="J660" s="81"/>
      <c r="K660" s="4"/>
    </row>
    <row r="661" spans="1:12" ht="79.5" hidden="1" customHeight="1">
      <c r="A661" s="602" t="s">
        <v>1326</v>
      </c>
      <c r="B661" s="12" t="s">
        <v>1327</v>
      </c>
      <c r="C661" s="13" t="s">
        <v>1328</v>
      </c>
      <c r="D661" s="93"/>
      <c r="E661" s="21" t="s">
        <v>653</v>
      </c>
      <c r="F661" s="21"/>
      <c r="G661" s="423"/>
      <c r="H661" s="434"/>
      <c r="I661" s="434"/>
      <c r="J661" s="81"/>
      <c r="K661" s="4"/>
    </row>
    <row r="662" spans="1:12" ht="54.75" hidden="1" customHeight="1">
      <c r="A662" s="73" t="s">
        <v>13</v>
      </c>
      <c r="B662" s="1318" t="s">
        <v>1329</v>
      </c>
      <c r="C662" s="1319"/>
      <c r="D662" s="1319"/>
      <c r="E662" s="1319"/>
      <c r="F662" s="1319"/>
      <c r="G662" s="1319"/>
      <c r="H662" s="434">
        <f>SUM(D663:D669)</f>
        <v>0</v>
      </c>
      <c r="I662" s="434">
        <f>COUNT(D663:D669)*2</f>
        <v>0</v>
      </c>
      <c r="J662" s="81"/>
      <c r="K662" s="4"/>
    </row>
    <row r="663" spans="1:12" ht="135" hidden="1">
      <c r="A663" s="73" t="s">
        <v>1330</v>
      </c>
      <c r="B663" s="41" t="s">
        <v>1332</v>
      </c>
      <c r="C663" s="41" t="s">
        <v>1333</v>
      </c>
      <c r="D663" s="445"/>
      <c r="E663" s="19" t="s">
        <v>540</v>
      </c>
      <c r="F663" s="75" t="s">
        <v>1334</v>
      </c>
      <c r="G663" s="432"/>
      <c r="H663" s="470"/>
      <c r="I663" s="470"/>
      <c r="J663" s="421"/>
      <c r="K663" s="223"/>
      <c r="L663" s="223"/>
    </row>
    <row r="664" spans="1:12" ht="75" hidden="1">
      <c r="A664" s="73" t="s">
        <v>1335</v>
      </c>
      <c r="B664" s="41" t="s">
        <v>1336</v>
      </c>
      <c r="C664" s="41" t="s">
        <v>1337</v>
      </c>
      <c r="D664" s="445"/>
      <c r="E664" s="19" t="s">
        <v>540</v>
      </c>
      <c r="F664" s="75" t="s">
        <v>1338</v>
      </c>
      <c r="G664" s="425"/>
      <c r="H664" s="434"/>
      <c r="I664" s="434"/>
      <c r="J664" s="422"/>
      <c r="K664" s="19"/>
      <c r="L664" s="19"/>
    </row>
    <row r="665" spans="1:12" ht="105" hidden="1">
      <c r="A665" s="73" t="s">
        <v>1339</v>
      </c>
      <c r="B665" s="41" t="s">
        <v>1340</v>
      </c>
      <c r="C665" s="41" t="s">
        <v>1341</v>
      </c>
      <c r="D665" s="445"/>
      <c r="E665" s="19" t="s">
        <v>540</v>
      </c>
      <c r="F665" s="75" t="s">
        <v>1342</v>
      </c>
      <c r="G665" s="425"/>
      <c r="H665" s="467"/>
      <c r="I665" s="467"/>
      <c r="J665" s="419"/>
      <c r="K665" s="105"/>
      <c r="L665" s="105"/>
    </row>
    <row r="666" spans="1:12" ht="105" hidden="1">
      <c r="A666" s="73" t="s">
        <v>1343</v>
      </c>
      <c r="B666" s="41" t="s">
        <v>1344</v>
      </c>
      <c r="C666" s="41" t="s">
        <v>1345</v>
      </c>
      <c r="D666" s="462"/>
      <c r="E666" s="19" t="s">
        <v>540</v>
      </c>
      <c r="F666" s="75" t="s">
        <v>1346</v>
      </c>
      <c r="G666" s="455"/>
      <c r="H666" s="434"/>
      <c r="I666" s="434"/>
      <c r="J666" s="81"/>
      <c r="K666" s="4"/>
    </row>
    <row r="667" spans="1:12" ht="75" hidden="1">
      <c r="A667" s="73" t="s">
        <v>1347</v>
      </c>
      <c r="B667" s="41" t="s">
        <v>1348</v>
      </c>
      <c r="C667" s="41" t="s">
        <v>1349</v>
      </c>
      <c r="D667" s="462"/>
      <c r="E667" s="19" t="s">
        <v>540</v>
      </c>
      <c r="F667" s="75" t="s">
        <v>1350</v>
      </c>
      <c r="G667" s="455"/>
      <c r="H667" s="434"/>
      <c r="I667" s="434"/>
      <c r="J667" s="81"/>
      <c r="K667" s="4"/>
    </row>
    <row r="668" spans="1:12" ht="105" hidden="1">
      <c r="A668" s="73" t="s">
        <v>1351</v>
      </c>
      <c r="B668" s="41" t="s">
        <v>1352</v>
      </c>
      <c r="C668" s="41" t="s">
        <v>1353</v>
      </c>
      <c r="D668" s="445"/>
      <c r="E668" s="19" t="s">
        <v>540</v>
      </c>
      <c r="F668" s="75" t="s">
        <v>1354</v>
      </c>
      <c r="G668" s="425"/>
      <c r="H668" s="469"/>
      <c r="I668" s="469"/>
      <c r="J668" s="420"/>
      <c r="K668" s="155"/>
      <c r="L668" s="155"/>
    </row>
    <row r="669" spans="1:12" ht="120" hidden="1">
      <c r="A669" s="73" t="s">
        <v>1355</v>
      </c>
      <c r="B669" s="41" t="s">
        <v>1356</v>
      </c>
      <c r="C669" s="41" t="s">
        <v>1357</v>
      </c>
      <c r="D669" s="462"/>
      <c r="E669" s="19" t="s">
        <v>540</v>
      </c>
      <c r="F669" s="75" t="s">
        <v>1358</v>
      </c>
      <c r="G669" s="455"/>
      <c r="H669" s="467"/>
      <c r="I669" s="467"/>
      <c r="J669" s="81"/>
      <c r="K669" s="4"/>
    </row>
    <row r="670" spans="1:12" ht="35.1" customHeight="1">
      <c r="A670" s="1171" t="s">
        <v>12</v>
      </c>
      <c r="B670" s="1297" t="s">
        <v>11</v>
      </c>
      <c r="C670" s="1297"/>
      <c r="D670" s="1297"/>
      <c r="E670" s="1297"/>
      <c r="F670" s="1297"/>
      <c r="G670" s="1297"/>
      <c r="H670" s="1153">
        <f>SUM(D671:D673)</f>
        <v>2</v>
      </c>
      <c r="I670" s="1153">
        <f>COUNT(D671:D673)*2</f>
        <v>4</v>
      </c>
    </row>
    <row r="671" spans="1:12" ht="31.5">
      <c r="A671" s="11" t="s">
        <v>1359</v>
      </c>
      <c r="B671" s="63" t="s">
        <v>1360</v>
      </c>
      <c r="C671" s="16" t="s">
        <v>1361</v>
      </c>
      <c r="D671" s="435">
        <v>1</v>
      </c>
      <c r="E671" s="21" t="s">
        <v>271</v>
      </c>
      <c r="F671" s="21" t="s">
        <v>1362</v>
      </c>
      <c r="G671" s="14"/>
    </row>
    <row r="672" spans="1:12" ht="15.75" hidden="1">
      <c r="A672" s="603"/>
      <c r="B672" s="63"/>
      <c r="C672" s="16" t="s">
        <v>1363</v>
      </c>
      <c r="D672" s="93"/>
      <c r="E672" s="21" t="s">
        <v>271</v>
      </c>
      <c r="F672" s="21" t="s">
        <v>1364</v>
      </c>
      <c r="G672" s="423"/>
      <c r="H672" s="469"/>
      <c r="I672" s="469"/>
    </row>
    <row r="673" spans="1:12" ht="31.5">
      <c r="A673" s="11" t="s">
        <v>1365</v>
      </c>
      <c r="B673" s="63" t="s">
        <v>1366</v>
      </c>
      <c r="C673" s="21" t="s">
        <v>2265</v>
      </c>
      <c r="D673" s="435">
        <v>1</v>
      </c>
      <c r="E673" s="21" t="s">
        <v>540</v>
      </c>
      <c r="F673" s="16" t="s">
        <v>1367</v>
      </c>
      <c r="G673" s="14"/>
    </row>
    <row r="674" spans="1:12" ht="15.75" hidden="1">
      <c r="A674" s="76" t="s">
        <v>10</v>
      </c>
      <c r="B674" s="1308" t="s">
        <v>1368</v>
      </c>
      <c r="C674" s="1309"/>
      <c r="D674" s="1309"/>
      <c r="E674" s="1309"/>
      <c r="F674" s="1309"/>
      <c r="G674" s="1320"/>
      <c r="H674" s="470">
        <f>SUM(D675:D680)</f>
        <v>0</v>
      </c>
      <c r="I674" s="470">
        <f>COUNT(D675:D680)*2</f>
        <v>0</v>
      </c>
      <c r="J674" s="421"/>
      <c r="K674" s="223"/>
      <c r="L674" s="223"/>
    </row>
    <row r="675" spans="1:12" ht="30" hidden="1">
      <c r="A675" s="76" t="s">
        <v>1369</v>
      </c>
      <c r="B675" s="41" t="s">
        <v>1370</v>
      </c>
      <c r="C675" s="41"/>
      <c r="D675" s="446"/>
      <c r="E675" s="41"/>
      <c r="F675" s="41"/>
      <c r="G675" s="433"/>
      <c r="H675" s="434"/>
      <c r="I675" s="434"/>
      <c r="J675" s="422"/>
      <c r="K675" s="19"/>
      <c r="L675" s="19"/>
    </row>
    <row r="676" spans="1:12" ht="45" hidden="1">
      <c r="A676" s="76" t="s">
        <v>1371</v>
      </c>
      <c r="B676" s="41" t="s">
        <v>1372</v>
      </c>
      <c r="C676" s="41"/>
      <c r="D676" s="446"/>
      <c r="E676" s="41"/>
      <c r="F676" s="41"/>
      <c r="G676" s="433"/>
      <c r="H676" s="434"/>
      <c r="I676" s="434"/>
      <c r="J676" s="422"/>
      <c r="K676" s="19"/>
      <c r="L676" s="19"/>
    </row>
    <row r="677" spans="1:12" ht="45" hidden="1">
      <c r="A677" s="76" t="s">
        <v>1373</v>
      </c>
      <c r="B677" s="41" t="s">
        <v>1374</v>
      </c>
      <c r="C677" s="41"/>
      <c r="D677" s="446"/>
      <c r="E677" s="41"/>
      <c r="F677" s="41"/>
      <c r="G677" s="433"/>
      <c r="H677" s="434"/>
      <c r="I677" s="434"/>
      <c r="J677" s="422"/>
      <c r="K677" s="19"/>
      <c r="L677" s="19"/>
    </row>
    <row r="678" spans="1:12" ht="60" hidden="1">
      <c r="A678" s="76" t="s">
        <v>1375</v>
      </c>
      <c r="B678" s="41" t="s">
        <v>1376</v>
      </c>
      <c r="C678" s="41"/>
      <c r="D678" s="446"/>
      <c r="E678" s="41"/>
      <c r="F678" s="41"/>
      <c r="G678" s="433"/>
      <c r="H678" s="434"/>
      <c r="I678" s="434"/>
      <c r="J678" s="422"/>
      <c r="K678" s="19"/>
      <c r="L678" s="19"/>
    </row>
    <row r="679" spans="1:12" ht="30" hidden="1">
      <c r="A679" s="76" t="s">
        <v>1377</v>
      </c>
      <c r="B679" s="41" t="s">
        <v>1378</v>
      </c>
      <c r="C679" s="41"/>
      <c r="D679" s="446"/>
      <c r="E679" s="41"/>
      <c r="F679" s="41"/>
      <c r="G679" s="433"/>
      <c r="H679" s="434"/>
      <c r="I679" s="434"/>
      <c r="J679" s="422"/>
      <c r="K679" s="19"/>
      <c r="L679" s="19"/>
    </row>
    <row r="680" spans="1:12" ht="30" hidden="1">
      <c r="A680" s="76" t="s">
        <v>1379</v>
      </c>
      <c r="B680" s="41" t="s">
        <v>1380</v>
      </c>
      <c r="C680" s="41"/>
      <c r="D680" s="446"/>
      <c r="E680" s="41"/>
      <c r="F680" s="41"/>
      <c r="G680" s="433"/>
      <c r="H680" s="467"/>
      <c r="I680" s="467"/>
      <c r="J680" s="419"/>
      <c r="K680" s="105"/>
      <c r="L680" s="105"/>
    </row>
    <row r="681" spans="1:12" ht="15.75" hidden="1">
      <c r="A681" s="575" t="s">
        <v>1381</v>
      </c>
      <c r="B681" s="1308" t="s">
        <v>8</v>
      </c>
      <c r="C681" s="1309"/>
      <c r="D681" s="1310"/>
      <c r="E681" s="1309"/>
      <c r="F681" s="1309"/>
      <c r="G681" s="1309"/>
      <c r="H681" s="434">
        <f>SUM(D682:D691)</f>
        <v>0</v>
      </c>
      <c r="I681" s="434">
        <f>COUNT(D682:D691)*2</f>
        <v>0</v>
      </c>
      <c r="J681" s="81"/>
      <c r="K681" s="4"/>
    </row>
    <row r="682" spans="1:12" ht="45" hidden="1">
      <c r="A682" s="76" t="s">
        <v>1382</v>
      </c>
      <c r="B682" s="41" t="s">
        <v>1383</v>
      </c>
      <c r="C682" s="41"/>
      <c r="D682" s="446"/>
      <c r="E682" s="41"/>
      <c r="F682" s="41"/>
      <c r="G682" s="433"/>
      <c r="H682" s="470"/>
      <c r="I682" s="470"/>
      <c r="J682" s="421"/>
      <c r="K682" s="223"/>
      <c r="L682" s="223"/>
    </row>
    <row r="683" spans="1:12" ht="45" hidden="1">
      <c r="A683" s="76" t="s">
        <v>1384</v>
      </c>
      <c r="B683" s="41" t="s">
        <v>1385</v>
      </c>
      <c r="C683" s="41"/>
      <c r="D683" s="446"/>
      <c r="E683" s="41"/>
      <c r="F683" s="41"/>
      <c r="G683" s="433"/>
      <c r="H683" s="434"/>
      <c r="I683" s="434"/>
      <c r="J683" s="422"/>
      <c r="K683" s="19"/>
      <c r="L683" s="19"/>
    </row>
    <row r="684" spans="1:12" ht="45" hidden="1">
      <c r="A684" s="76" t="s">
        <v>1386</v>
      </c>
      <c r="B684" s="41" t="s">
        <v>1387</v>
      </c>
      <c r="C684" s="41"/>
      <c r="D684" s="446"/>
      <c r="E684" s="41"/>
      <c r="F684" s="41"/>
      <c r="G684" s="433"/>
      <c r="H684" s="434"/>
      <c r="I684" s="434"/>
      <c r="J684" s="422"/>
      <c r="K684" s="19"/>
      <c r="L684" s="19"/>
    </row>
    <row r="685" spans="1:12" ht="30" hidden="1">
      <c r="A685" s="76" t="s">
        <v>1388</v>
      </c>
      <c r="B685" s="41" t="s">
        <v>1389</v>
      </c>
      <c r="C685" s="41"/>
      <c r="D685" s="446"/>
      <c r="E685" s="41"/>
      <c r="F685" s="41"/>
      <c r="G685" s="433"/>
      <c r="H685" s="434"/>
      <c r="I685" s="434"/>
      <c r="J685" s="422"/>
      <c r="K685" s="19"/>
      <c r="L685" s="19"/>
    </row>
    <row r="686" spans="1:12" ht="30" hidden="1">
      <c r="A686" s="76" t="s">
        <v>1390</v>
      </c>
      <c r="B686" s="41" t="s">
        <v>1391</v>
      </c>
      <c r="C686" s="41"/>
      <c r="D686" s="446"/>
      <c r="E686" s="41"/>
      <c r="F686" s="41"/>
      <c r="G686" s="433"/>
      <c r="H686" s="467"/>
      <c r="I686" s="467"/>
      <c r="J686" s="419"/>
      <c r="K686" s="105"/>
      <c r="L686" s="105"/>
    </row>
    <row r="687" spans="1:12" ht="75" hidden="1">
      <c r="A687" s="76" t="s">
        <v>1392</v>
      </c>
      <c r="B687" s="41" t="s">
        <v>1393</v>
      </c>
      <c r="C687" s="41" t="s">
        <v>1394</v>
      </c>
      <c r="D687" s="463"/>
      <c r="E687" s="27" t="s">
        <v>540</v>
      </c>
      <c r="F687" s="41" t="s">
        <v>1395</v>
      </c>
      <c r="G687" s="454"/>
      <c r="H687" s="434"/>
      <c r="I687" s="434"/>
      <c r="J687" s="81"/>
      <c r="K687" s="4"/>
    </row>
    <row r="688" spans="1:12" ht="60" hidden="1">
      <c r="A688" s="20" t="s">
        <v>1396</v>
      </c>
      <c r="B688" s="41" t="s">
        <v>1397</v>
      </c>
      <c r="C688" s="41"/>
      <c r="D688" s="446"/>
      <c r="E688" s="41"/>
      <c r="F688" s="41"/>
      <c r="G688" s="433"/>
      <c r="H688" s="470"/>
      <c r="I688" s="470"/>
      <c r="J688" s="421"/>
      <c r="K688" s="223"/>
      <c r="L688" s="223"/>
    </row>
    <row r="689" spans="1:12" ht="30" hidden="1">
      <c r="A689" s="20" t="s">
        <v>1398</v>
      </c>
      <c r="B689" s="41" t="s">
        <v>1399</v>
      </c>
      <c r="C689" s="41"/>
      <c r="D689" s="446"/>
      <c r="E689" s="41"/>
      <c r="F689" s="41"/>
      <c r="G689" s="433"/>
      <c r="H689" s="434"/>
      <c r="I689" s="434"/>
      <c r="J689" s="422"/>
      <c r="K689" s="19"/>
      <c r="L689" s="19"/>
    </row>
    <row r="690" spans="1:12" ht="30" hidden="1">
      <c r="A690" s="20" t="s">
        <v>1400</v>
      </c>
      <c r="B690" s="41" t="s">
        <v>1401</v>
      </c>
      <c r="C690" s="41"/>
      <c r="D690" s="446"/>
      <c r="E690" s="41"/>
      <c r="F690" s="41"/>
      <c r="G690" s="433"/>
      <c r="H690" s="434"/>
      <c r="I690" s="434"/>
      <c r="J690" s="422"/>
      <c r="K690" s="19"/>
      <c r="L690" s="19"/>
    </row>
    <row r="691" spans="1:12" ht="45" hidden="1">
      <c r="A691" s="20" t="s">
        <v>1402</v>
      </c>
      <c r="B691" s="41" t="s">
        <v>1403</v>
      </c>
      <c r="C691" s="41"/>
      <c r="D691" s="446"/>
      <c r="E691" s="41"/>
      <c r="F691" s="41"/>
      <c r="G691" s="433"/>
      <c r="H691" s="467"/>
      <c r="I691" s="467"/>
      <c r="J691" s="419"/>
      <c r="K691" s="105"/>
      <c r="L691" s="105"/>
    </row>
    <row r="692" spans="1:12" ht="21">
      <c r="A692" s="79"/>
      <c r="B692" s="1296" t="s">
        <v>1404</v>
      </c>
      <c r="C692" s="1296"/>
      <c r="D692" s="1296"/>
      <c r="E692" s="1296"/>
      <c r="F692" s="1296"/>
      <c r="G692" s="1296"/>
      <c r="H692" s="1153">
        <f>H693+H704+H711+H715</f>
        <v>18</v>
      </c>
      <c r="I692" s="1153">
        <f>I693+I704+I711+I715</f>
        <v>36</v>
      </c>
    </row>
    <row r="693" spans="1:12" ht="35.1" customHeight="1">
      <c r="A693" s="1172" t="s">
        <v>7</v>
      </c>
      <c r="B693" s="1297" t="s">
        <v>6</v>
      </c>
      <c r="C693" s="1297"/>
      <c r="D693" s="1297"/>
      <c r="E693" s="1297"/>
      <c r="F693" s="1297"/>
      <c r="G693" s="1297"/>
      <c r="H693" s="1153">
        <f>SUM(D694:D703)</f>
        <v>9</v>
      </c>
      <c r="I693" s="1153">
        <f>COUNT(D694:D703)*2</f>
        <v>18</v>
      </c>
    </row>
    <row r="694" spans="1:12" ht="30">
      <c r="A694" s="11" t="s">
        <v>1405</v>
      </c>
      <c r="B694" s="16" t="s">
        <v>1406</v>
      </c>
      <c r="C694" s="16" t="s">
        <v>1407</v>
      </c>
      <c r="D694" s="435">
        <v>1</v>
      </c>
      <c r="E694" s="24" t="s">
        <v>648</v>
      </c>
      <c r="F694" s="24"/>
      <c r="G694" s="1068"/>
    </row>
    <row r="695" spans="1:12">
      <c r="A695" s="11"/>
      <c r="B695" s="16"/>
      <c r="C695" s="16" t="s">
        <v>1408</v>
      </c>
      <c r="D695" s="435">
        <v>1</v>
      </c>
      <c r="E695" s="24" t="s">
        <v>648</v>
      </c>
      <c r="F695" s="24"/>
      <c r="G695" s="1068"/>
    </row>
    <row r="696" spans="1:12" ht="54" customHeight="1">
      <c r="A696" s="11"/>
      <c r="B696" s="16"/>
      <c r="C696" s="16" t="s">
        <v>1409</v>
      </c>
      <c r="D696" s="435">
        <v>1</v>
      </c>
      <c r="E696" s="24" t="s">
        <v>648</v>
      </c>
      <c r="F696" s="24"/>
      <c r="G696" s="1068"/>
    </row>
    <row r="697" spans="1:12" ht="30">
      <c r="A697" s="11"/>
      <c r="B697" s="16"/>
      <c r="C697" s="16" t="s">
        <v>1410</v>
      </c>
      <c r="D697" s="435">
        <v>1</v>
      </c>
      <c r="E697" s="24" t="s">
        <v>648</v>
      </c>
      <c r="F697" s="24"/>
      <c r="G697" s="1068"/>
    </row>
    <row r="698" spans="1:12" ht="50.25" customHeight="1">
      <c r="A698" s="11"/>
      <c r="B698" s="16"/>
      <c r="C698" s="16" t="s">
        <v>1411</v>
      </c>
      <c r="D698" s="435">
        <v>1</v>
      </c>
      <c r="E698" s="24" t="s">
        <v>648</v>
      </c>
      <c r="F698" s="24"/>
      <c r="G698" s="1068"/>
    </row>
    <row r="699" spans="1:12" ht="51" customHeight="1">
      <c r="A699" s="11"/>
      <c r="B699" s="16"/>
      <c r="C699" s="16" t="s">
        <v>1412</v>
      </c>
      <c r="D699" s="435">
        <v>1</v>
      </c>
      <c r="E699" s="24" t="s">
        <v>648</v>
      </c>
      <c r="F699" s="24"/>
      <c r="G699" s="1068"/>
    </row>
    <row r="700" spans="1:12" ht="30">
      <c r="A700" s="11"/>
      <c r="B700" s="16"/>
      <c r="C700" s="13" t="s">
        <v>1413</v>
      </c>
      <c r="D700" s="435">
        <v>1</v>
      </c>
      <c r="E700" s="24" t="s">
        <v>648</v>
      </c>
      <c r="F700" s="13" t="s">
        <v>1414</v>
      </c>
      <c r="G700" s="1068"/>
    </row>
    <row r="701" spans="1:12">
      <c r="A701" s="11"/>
      <c r="B701" s="16"/>
      <c r="C701" s="16" t="s">
        <v>1415</v>
      </c>
      <c r="D701" s="435">
        <v>1</v>
      </c>
      <c r="E701" s="24" t="s">
        <v>648</v>
      </c>
      <c r="F701" s="24"/>
      <c r="G701" s="1068"/>
    </row>
    <row r="702" spans="1:12">
      <c r="A702" s="11"/>
      <c r="B702" s="16"/>
      <c r="C702" s="24" t="s">
        <v>1416</v>
      </c>
      <c r="D702" s="435">
        <v>1</v>
      </c>
      <c r="E702" s="24" t="s">
        <v>648</v>
      </c>
      <c r="F702" s="24"/>
      <c r="G702" s="1068"/>
    </row>
    <row r="703" spans="1:12" ht="30" hidden="1">
      <c r="A703" s="20" t="s">
        <v>1417</v>
      </c>
      <c r="B703" s="48" t="s">
        <v>1418</v>
      </c>
      <c r="C703" s="24"/>
      <c r="D703" s="435"/>
      <c r="E703" s="15" t="s">
        <v>648</v>
      </c>
      <c r="F703" s="15"/>
      <c r="G703" s="431"/>
      <c r="H703" s="469"/>
      <c r="I703" s="469"/>
      <c r="J703" s="420"/>
      <c r="K703" s="155"/>
      <c r="L703" s="155"/>
    </row>
    <row r="704" spans="1:12" ht="35.1" customHeight="1">
      <c r="A704" s="1171" t="s">
        <v>5</v>
      </c>
      <c r="B704" s="1297" t="s">
        <v>4</v>
      </c>
      <c r="C704" s="1297"/>
      <c r="D704" s="1297"/>
      <c r="E704" s="1297"/>
      <c r="F704" s="1297"/>
      <c r="G704" s="1297"/>
      <c r="H704" s="1153">
        <f>SUM(D705:D710)</f>
        <v>5</v>
      </c>
      <c r="I704" s="1153">
        <f>COUNT(D705:D710)*2</f>
        <v>10</v>
      </c>
    </row>
    <row r="705" spans="1:12" ht="30">
      <c r="A705" s="11" t="s">
        <v>1419</v>
      </c>
      <c r="B705" s="16" t="s">
        <v>1420</v>
      </c>
      <c r="C705" s="16" t="s">
        <v>1421</v>
      </c>
      <c r="D705" s="435">
        <v>1</v>
      </c>
      <c r="E705" s="24" t="s">
        <v>648</v>
      </c>
      <c r="F705" s="24"/>
      <c r="G705" s="1068"/>
    </row>
    <row r="706" spans="1:12" ht="30" customHeight="1">
      <c r="A706" s="11"/>
      <c r="B706" s="16"/>
      <c r="C706" s="16" t="s">
        <v>1422</v>
      </c>
      <c r="D706" s="435">
        <v>1</v>
      </c>
      <c r="E706" s="24" t="s">
        <v>648</v>
      </c>
      <c r="F706" s="24"/>
      <c r="G706" s="1068"/>
    </row>
    <row r="707" spans="1:12" ht="47.25" customHeight="1">
      <c r="A707" s="11"/>
      <c r="B707" s="16"/>
      <c r="C707" s="13" t="s">
        <v>1423</v>
      </c>
      <c r="D707" s="435">
        <v>1</v>
      </c>
      <c r="E707" s="24" t="s">
        <v>648</v>
      </c>
      <c r="F707" s="24"/>
      <c r="G707" s="1068"/>
    </row>
    <row r="708" spans="1:12" ht="30">
      <c r="A708" s="11"/>
      <c r="B708" s="16"/>
      <c r="C708" s="24" t="s">
        <v>1424</v>
      </c>
      <c r="D708" s="435">
        <v>1</v>
      </c>
      <c r="E708" s="24" t="s">
        <v>648</v>
      </c>
      <c r="F708" s="13" t="s">
        <v>1425</v>
      </c>
      <c r="G708" s="1068"/>
    </row>
    <row r="709" spans="1:12" ht="45">
      <c r="A709" s="11" t="s">
        <v>1426</v>
      </c>
      <c r="B709" s="16"/>
      <c r="C709" s="13" t="s">
        <v>1427</v>
      </c>
      <c r="D709" s="435">
        <v>1</v>
      </c>
      <c r="E709" s="24" t="s">
        <v>648</v>
      </c>
      <c r="F709" s="24"/>
      <c r="G709" s="1068"/>
    </row>
    <row r="710" spans="1:12" ht="50.25" hidden="1" customHeight="1">
      <c r="A710" s="20" t="s">
        <v>1428</v>
      </c>
      <c r="B710" s="71" t="s">
        <v>1429</v>
      </c>
      <c r="C710" s="68"/>
      <c r="D710" s="443"/>
      <c r="E710" s="69"/>
      <c r="F710" s="69"/>
      <c r="G710" s="430"/>
      <c r="H710" s="420"/>
      <c r="I710" s="420"/>
      <c r="J710" s="420"/>
      <c r="K710" s="155"/>
      <c r="L710" s="155"/>
    </row>
    <row r="711" spans="1:12" ht="35.1" customHeight="1">
      <c r="A711" s="1171" t="s">
        <v>3</v>
      </c>
      <c r="B711" s="1297" t="s">
        <v>2</v>
      </c>
      <c r="C711" s="1297"/>
      <c r="D711" s="1297"/>
      <c r="E711" s="1297"/>
      <c r="F711" s="1297"/>
      <c r="G711" s="1297"/>
      <c r="H711" s="1153">
        <f>SUM(D712:D714)</f>
        <v>2</v>
      </c>
      <c r="I711" s="1153">
        <f>COUNT(D712:D714)*2</f>
        <v>4</v>
      </c>
    </row>
    <row r="712" spans="1:12" ht="30">
      <c r="A712" s="11" t="s">
        <v>1430</v>
      </c>
      <c r="B712" s="16" t="s">
        <v>1431</v>
      </c>
      <c r="C712" s="16" t="s">
        <v>1432</v>
      </c>
      <c r="D712" s="435">
        <v>1</v>
      </c>
      <c r="E712" s="24" t="s">
        <v>648</v>
      </c>
      <c r="F712" s="24"/>
      <c r="G712" s="1068"/>
    </row>
    <row r="713" spans="1:12" ht="30">
      <c r="A713" s="11"/>
      <c r="B713" s="16"/>
      <c r="C713" s="13" t="s">
        <v>1433</v>
      </c>
      <c r="D713" s="435">
        <v>1</v>
      </c>
      <c r="E713" s="24" t="s">
        <v>648</v>
      </c>
      <c r="F713" s="13" t="s">
        <v>1434</v>
      </c>
      <c r="G713" s="1068"/>
    </row>
    <row r="714" spans="1:12" ht="30.75" hidden="1" customHeight="1">
      <c r="A714" s="20" t="s">
        <v>1435</v>
      </c>
      <c r="B714" s="71" t="s">
        <v>1436</v>
      </c>
      <c r="C714" s="68"/>
      <c r="D714" s="443"/>
      <c r="E714" s="69"/>
      <c r="F714" s="69"/>
      <c r="G714" s="430"/>
      <c r="H714" s="420"/>
      <c r="I714" s="420"/>
      <c r="J714" s="420"/>
      <c r="K714" s="155"/>
      <c r="L714" s="155"/>
    </row>
    <row r="715" spans="1:12" ht="35.1" customHeight="1">
      <c r="A715" s="1171" t="s">
        <v>1</v>
      </c>
      <c r="B715" s="1297" t="s">
        <v>0</v>
      </c>
      <c r="C715" s="1297"/>
      <c r="D715" s="1297"/>
      <c r="E715" s="1297"/>
      <c r="F715" s="1297"/>
      <c r="G715" s="1297"/>
      <c r="H715" s="1153">
        <f>SUM(D716:D718)</f>
        <v>2</v>
      </c>
      <c r="I715" s="1153">
        <f>COUNT(D716:D718)*2</f>
        <v>4</v>
      </c>
    </row>
    <row r="716" spans="1:12" ht="30">
      <c r="A716" s="11" t="s">
        <v>1437</v>
      </c>
      <c r="B716" s="16" t="s">
        <v>1438</v>
      </c>
      <c r="C716" s="16" t="s">
        <v>1439</v>
      </c>
      <c r="D716" s="435">
        <v>1</v>
      </c>
      <c r="E716" s="24" t="s">
        <v>648</v>
      </c>
      <c r="F716" s="13" t="s">
        <v>1440</v>
      </c>
      <c r="G716" s="1068"/>
    </row>
    <row r="717" spans="1:12" ht="30">
      <c r="A717" s="11"/>
      <c r="B717" s="16"/>
      <c r="C717" s="13" t="s">
        <v>1441</v>
      </c>
      <c r="D717" s="435">
        <v>1</v>
      </c>
      <c r="E717" s="24" t="s">
        <v>648</v>
      </c>
      <c r="F717" s="13" t="s">
        <v>1442</v>
      </c>
      <c r="G717" s="1068"/>
    </row>
    <row r="718" spans="1:12" ht="36.75" hidden="1" customHeight="1">
      <c r="A718" s="20" t="s">
        <v>1443</v>
      </c>
      <c r="B718" s="16" t="s">
        <v>1444</v>
      </c>
      <c r="C718" s="24"/>
      <c r="D718" s="43"/>
      <c r="E718" s="15"/>
      <c r="F718" s="15"/>
      <c r="G718" s="15"/>
      <c r="H718" s="421"/>
      <c r="I718" s="421"/>
      <c r="J718" s="421"/>
      <c r="K718" s="223"/>
      <c r="L718" s="223"/>
    </row>
    <row r="719" spans="1:12" ht="21" hidden="1" customHeight="1">
      <c r="A719" s="29" t="s">
        <v>1445</v>
      </c>
      <c r="B719" s="29"/>
      <c r="C719" s="29"/>
      <c r="D719" s="491"/>
      <c r="E719" s="29"/>
      <c r="F719" s="29"/>
      <c r="G719" s="29"/>
      <c r="H719" s="419"/>
      <c r="I719" s="419"/>
      <c r="J719" s="419"/>
      <c r="K719" s="105"/>
      <c r="L719" s="105"/>
    </row>
    <row r="720" spans="1:12">
      <c r="B720" s="22"/>
      <c r="C720" s="22"/>
      <c r="D720" s="1174"/>
      <c r="E720" s="22"/>
      <c r="F720" s="22"/>
      <c r="G720" s="29"/>
    </row>
    <row r="721" spans="1:7">
      <c r="A721" s="1005"/>
      <c r="B721" s="1005"/>
      <c r="C721" s="1005"/>
      <c r="D721" s="1175"/>
      <c r="E721" s="1005"/>
      <c r="F721" s="1005"/>
      <c r="G721" s="82"/>
    </row>
    <row r="722" spans="1:7" ht="21">
      <c r="A722" s="1010"/>
      <c r="B722" s="1010" t="s">
        <v>1446</v>
      </c>
      <c r="C722" s="1010" t="s">
        <v>1447</v>
      </c>
      <c r="D722" s="1176" t="s">
        <v>1448</v>
      </c>
      <c r="E722" s="1079">
        <f>H3</f>
        <v>1</v>
      </c>
      <c r="F722" s="1005"/>
      <c r="G722" s="82"/>
    </row>
    <row r="723" spans="1:7">
      <c r="A723" s="1010" t="s">
        <v>176</v>
      </c>
      <c r="B723" s="1010">
        <f>IF(E722=0,0,H43)</f>
        <v>5</v>
      </c>
      <c r="C723" s="1010">
        <f>IF(E722=0,0,I43)</f>
        <v>10</v>
      </c>
      <c r="D723" s="1177">
        <f>IF(E722=0,0,B723/C723)</f>
        <v>0.5</v>
      </c>
      <c r="E723" s="1010"/>
      <c r="F723" s="1005"/>
      <c r="G723" s="82"/>
    </row>
    <row r="724" spans="1:7">
      <c r="A724" s="1010" t="s">
        <v>178</v>
      </c>
      <c r="B724" s="1010">
        <f>IF(E722=0,0,H100)</f>
        <v>18</v>
      </c>
      <c r="C724" s="1010">
        <f>IF(E722=0,0,I100)</f>
        <v>36</v>
      </c>
      <c r="D724" s="1177">
        <f>IF(E722=0,0,B724/C724)</f>
        <v>0.5</v>
      </c>
      <c r="E724" s="1010"/>
      <c r="F724" s="1005"/>
      <c r="G724" s="82"/>
    </row>
    <row r="725" spans="1:7">
      <c r="A725" s="1010" t="s">
        <v>180</v>
      </c>
      <c r="B725" s="1010">
        <f>IF(E722=0,0,H163)</f>
        <v>34</v>
      </c>
      <c r="C725" s="1010">
        <f>IF(E722=0,0,I163)</f>
        <v>68</v>
      </c>
      <c r="D725" s="1177">
        <f>IF(E722=0,0,B725/C725)</f>
        <v>0.5</v>
      </c>
      <c r="E725" s="1010"/>
      <c r="F725" s="1005"/>
      <c r="G725" s="82"/>
    </row>
    <row r="726" spans="1:7">
      <c r="A726" s="1010" t="s">
        <v>182</v>
      </c>
      <c r="B726" s="1010">
        <f>IF(E722=0,0,H266)</f>
        <v>21</v>
      </c>
      <c r="C726" s="1010">
        <f>IF(E722=0,0,I266)</f>
        <v>42</v>
      </c>
      <c r="D726" s="1177">
        <f>IF(E722=0,0,B726/C726)</f>
        <v>0.5</v>
      </c>
      <c r="E726" s="1010"/>
      <c r="F726" s="1005"/>
      <c r="G726" s="82"/>
    </row>
    <row r="727" spans="1:7">
      <c r="A727" s="1010" t="s">
        <v>184</v>
      </c>
      <c r="B727" s="1010">
        <f>IF(E722=0,0,H344)</f>
        <v>42</v>
      </c>
      <c r="C727" s="1010">
        <f>IF(E722=0,0,I344)</f>
        <v>84</v>
      </c>
      <c r="D727" s="1177">
        <f>IF(E722=0,0,B727/C727)</f>
        <v>0.5</v>
      </c>
      <c r="E727" s="1010"/>
      <c r="F727" s="1005"/>
      <c r="G727" s="82"/>
    </row>
    <row r="728" spans="1:7">
      <c r="A728" s="1010" t="s">
        <v>186</v>
      </c>
      <c r="B728" s="1010">
        <f>IF(E722=0,0,H555)</f>
        <v>27</v>
      </c>
      <c r="C728" s="1010">
        <f>IF(E722=0,0,I555)</f>
        <v>54</v>
      </c>
      <c r="D728" s="1177">
        <f>IF(E722=0,0,B728/C728)</f>
        <v>0.5</v>
      </c>
      <c r="E728" s="1010"/>
      <c r="F728" s="1005"/>
      <c r="G728" s="82"/>
    </row>
    <row r="729" spans="1:7">
      <c r="A729" s="1010" t="s">
        <v>187</v>
      </c>
      <c r="B729" s="1010">
        <f>IF(E722=0,0,H619)</f>
        <v>19</v>
      </c>
      <c r="C729" s="1010">
        <f>IF(E722=0,0,I619)</f>
        <v>38</v>
      </c>
      <c r="D729" s="1177">
        <f>IF(E722=0,0,B729/C729)</f>
        <v>0.5</v>
      </c>
      <c r="E729" s="1010"/>
      <c r="F729" s="1005"/>
      <c r="G729" s="82"/>
    </row>
    <row r="730" spans="1:7">
      <c r="A730" s="1010" t="s">
        <v>189</v>
      </c>
      <c r="B730" s="1010">
        <f>IF(E722=0,0,H692)</f>
        <v>18</v>
      </c>
      <c r="C730" s="1010">
        <f>IF(E722=0,0,I692)</f>
        <v>36</v>
      </c>
      <c r="D730" s="1177">
        <f>IF(E722=0,0,B730/C730)</f>
        <v>0.5</v>
      </c>
      <c r="E730" s="1010"/>
      <c r="F730" s="1005"/>
      <c r="G730" s="82"/>
    </row>
    <row r="731" spans="1:7">
      <c r="A731" s="1010" t="s">
        <v>1449</v>
      </c>
      <c r="B731" s="1010">
        <f>IF(E722=0,0,SUM(B723:B730))</f>
        <v>184</v>
      </c>
      <c r="C731" s="1010">
        <f>IF(E722=0,0,SUM(C723:C730))</f>
        <v>368</v>
      </c>
      <c r="D731" s="1177">
        <f>IF(E722=0,0,B731/C731)</f>
        <v>0.5</v>
      </c>
      <c r="E731" s="1010"/>
      <c r="F731" s="1005"/>
      <c r="G731" s="82"/>
    </row>
    <row r="732" spans="1:7">
      <c r="A732" s="1010"/>
      <c r="B732" s="1010"/>
      <c r="C732" s="1010"/>
      <c r="D732" s="1176"/>
      <c r="E732" s="1010"/>
      <c r="F732" s="1005"/>
      <c r="G732" s="82"/>
    </row>
    <row r="733" spans="1:7">
      <c r="A733" s="1010"/>
      <c r="B733" s="1010"/>
      <c r="C733" s="1010"/>
      <c r="D733" s="1176"/>
      <c r="E733" s="1010"/>
      <c r="F733" s="1005"/>
      <c r="G733" s="82"/>
    </row>
    <row r="734" spans="1:7">
      <c r="A734" s="1010">
        <v>0</v>
      </c>
      <c r="B734" s="1010"/>
      <c r="C734" s="1010"/>
      <c r="D734" s="1176"/>
      <c r="E734" s="1010"/>
      <c r="F734" s="1005"/>
      <c r="G734" s="82"/>
    </row>
    <row r="735" spans="1:7">
      <c r="A735" s="1010">
        <v>1</v>
      </c>
      <c r="B735" s="1010"/>
      <c r="C735" s="1010"/>
      <c r="D735" s="1176"/>
      <c r="E735" s="1010"/>
      <c r="F735" s="1005"/>
      <c r="G735" s="82"/>
    </row>
    <row r="736" spans="1:7">
      <c r="A736" s="1005">
        <v>2</v>
      </c>
      <c r="B736" s="1005"/>
      <c r="C736" s="1005"/>
      <c r="D736" s="1175"/>
      <c r="E736" s="1005"/>
      <c r="F736" s="1005"/>
      <c r="G736" s="82"/>
    </row>
    <row r="737" spans="1:7">
      <c r="A737" s="1005"/>
      <c r="B737" s="1005"/>
      <c r="C737" s="1005"/>
      <c r="D737" s="1175"/>
      <c r="E737" s="1005"/>
      <c r="F737" s="1005"/>
      <c r="G737" s="82"/>
    </row>
    <row r="738" spans="1:7">
      <c r="A738" s="1005">
        <v>0</v>
      </c>
      <c r="B738" s="1005"/>
      <c r="C738" s="1005"/>
      <c r="D738" s="1175"/>
      <c r="E738" s="1005"/>
      <c r="F738" s="1005"/>
      <c r="G738" s="82"/>
    </row>
    <row r="739" spans="1:7">
      <c r="A739" s="1005">
        <v>1</v>
      </c>
      <c r="B739" s="1005"/>
      <c r="C739" s="1005"/>
      <c r="D739" s="1175"/>
      <c r="E739" s="1005"/>
      <c r="F739" s="1005"/>
      <c r="G739" s="82"/>
    </row>
    <row r="740" spans="1:7">
      <c r="A740" s="1005">
        <v>2</v>
      </c>
      <c r="B740" s="1005"/>
      <c r="C740" s="1005"/>
      <c r="D740" s="1175"/>
      <c r="E740" s="1005"/>
      <c r="F740" s="1005"/>
      <c r="G740" s="81"/>
    </row>
    <row r="741" spans="1:7">
      <c r="A741" s="1005"/>
      <c r="B741" s="1005"/>
      <c r="C741" s="1005"/>
      <c r="D741" s="1175"/>
      <c r="E741" s="1005"/>
      <c r="F741" s="1005"/>
      <c r="G741" s="81"/>
    </row>
    <row r="742" spans="1:7">
      <c r="A742" s="1005"/>
      <c r="B742" s="1005"/>
      <c r="C742" s="1005"/>
      <c r="D742" s="1175"/>
      <c r="E742" s="1005"/>
      <c r="F742" s="1005"/>
      <c r="G742" s="81"/>
    </row>
    <row r="743" spans="1:7">
      <c r="A743" s="82"/>
      <c r="B743" s="82"/>
      <c r="C743" s="82"/>
      <c r="D743" s="465"/>
      <c r="E743" s="82"/>
      <c r="F743" s="82"/>
      <c r="G743" s="81"/>
    </row>
    <row r="744" spans="1:7">
      <c r="A744" s="82"/>
      <c r="B744" s="82"/>
      <c r="C744" s="82"/>
      <c r="D744" s="465"/>
      <c r="E744" s="82"/>
      <c r="F744" s="82"/>
      <c r="G744" s="81"/>
    </row>
    <row r="745" spans="1:7">
      <c r="A745" s="82"/>
      <c r="B745" s="82"/>
      <c r="C745" s="82"/>
      <c r="D745" s="465"/>
      <c r="E745" s="82"/>
      <c r="F745" s="82"/>
      <c r="G745" s="81"/>
    </row>
    <row r="746" spans="1:7">
      <c r="A746" s="82"/>
      <c r="B746" s="82"/>
      <c r="C746" s="82"/>
      <c r="D746" s="465"/>
      <c r="E746" s="82"/>
      <c r="F746" s="82"/>
      <c r="G746" s="81"/>
    </row>
    <row r="747" spans="1:7">
      <c r="A747" s="81"/>
      <c r="B747" s="81"/>
      <c r="C747" s="81"/>
      <c r="D747" s="559"/>
      <c r="E747" s="81"/>
      <c r="F747" s="81"/>
      <c r="G747" s="81"/>
    </row>
    <row r="748" spans="1:7">
      <c r="A748" s="81"/>
      <c r="B748" s="81"/>
      <c r="C748" s="81"/>
      <c r="D748" s="559"/>
      <c r="E748" s="81"/>
      <c r="F748" s="81"/>
      <c r="G748" s="81"/>
    </row>
    <row r="749" spans="1:7">
      <c r="A749" s="81"/>
      <c r="B749" s="81"/>
      <c r="C749" s="81"/>
      <c r="D749" s="559"/>
      <c r="E749" s="81"/>
      <c r="F749" s="81"/>
      <c r="G749" s="81"/>
    </row>
    <row r="750" spans="1:7">
      <c r="A750" s="29"/>
      <c r="B750" s="29"/>
      <c r="C750" s="29"/>
      <c r="D750" s="466"/>
      <c r="E750" s="29"/>
      <c r="F750" s="29"/>
      <c r="G750" s="29"/>
    </row>
    <row r="751" spans="1:7">
      <c r="A751" s="29"/>
      <c r="B751" s="29"/>
      <c r="C751" s="29"/>
      <c r="D751" s="466"/>
      <c r="E751" s="29"/>
      <c r="F751" s="29"/>
      <c r="G751" s="29"/>
    </row>
    <row r="752" spans="1:7">
      <c r="A752" s="81"/>
      <c r="B752" s="81"/>
      <c r="C752" s="81"/>
      <c r="D752" s="559"/>
      <c r="E752" s="81"/>
      <c r="F752" s="81"/>
      <c r="G752" s="81"/>
    </row>
    <row r="753" spans="1:7">
      <c r="A753" s="81"/>
      <c r="B753" s="81"/>
      <c r="C753" s="81"/>
      <c r="D753" s="559"/>
      <c r="E753" s="81"/>
      <c r="F753" s="81"/>
      <c r="G753" s="81"/>
    </row>
    <row r="754" spans="1:7">
      <c r="A754" s="81"/>
      <c r="B754" s="81"/>
      <c r="C754" s="81"/>
      <c r="D754" s="559"/>
      <c r="E754" s="81"/>
      <c r="F754" s="81"/>
      <c r="G754" s="81"/>
    </row>
    <row r="755" spans="1:7">
      <c r="A755" s="81"/>
      <c r="B755" s="81"/>
      <c r="C755" s="81"/>
      <c r="D755" s="559"/>
      <c r="E755" s="81"/>
      <c r="F755" s="81"/>
      <c r="G755" s="81"/>
    </row>
    <row r="756" spans="1:7">
      <c r="A756" s="81"/>
      <c r="B756" s="81"/>
      <c r="C756" s="81"/>
      <c r="D756" s="559"/>
      <c r="E756" s="81"/>
      <c r="F756" s="81"/>
      <c r="G756" s="81"/>
    </row>
    <row r="757" spans="1:7">
      <c r="A757" s="81"/>
      <c r="B757" s="81"/>
      <c r="C757" s="81"/>
      <c r="D757" s="559"/>
      <c r="E757" s="81"/>
      <c r="F757" s="81"/>
      <c r="G757" s="81"/>
    </row>
    <row r="758" spans="1:7">
      <c r="A758" s="81"/>
      <c r="B758" s="81"/>
      <c r="C758" s="81"/>
      <c r="D758" s="559"/>
      <c r="E758" s="81"/>
      <c r="F758" s="81"/>
      <c r="G758" s="81"/>
    </row>
    <row r="759" spans="1:7">
      <c r="A759" s="29"/>
      <c r="B759" s="29"/>
      <c r="C759" s="29"/>
      <c r="D759" s="466"/>
      <c r="E759" s="29"/>
      <c r="F759" s="29"/>
      <c r="G759" s="29"/>
    </row>
    <row r="760" spans="1:7">
      <c r="A760" s="29"/>
      <c r="B760" s="29"/>
      <c r="C760" s="29"/>
      <c r="D760" s="466"/>
      <c r="E760" s="29"/>
      <c r="F760" s="29"/>
      <c r="G760" s="29"/>
    </row>
    <row r="761" spans="1:7">
      <c r="A761" s="29"/>
      <c r="B761" s="29"/>
      <c r="C761" s="29"/>
      <c r="D761" s="466"/>
      <c r="E761" s="29"/>
      <c r="F761" s="29"/>
      <c r="G761" s="29"/>
    </row>
    <row r="762" spans="1:7">
      <c r="A762" s="29"/>
      <c r="B762" s="29"/>
      <c r="C762" s="29"/>
      <c r="D762" s="466"/>
      <c r="E762" s="29"/>
      <c r="F762" s="29"/>
      <c r="G762" s="29"/>
    </row>
    <row r="763" spans="1:7">
      <c r="A763" s="29"/>
      <c r="B763" s="29"/>
      <c r="C763" s="29"/>
      <c r="D763" s="466"/>
      <c r="E763" s="29"/>
      <c r="F763" s="29"/>
      <c r="G763" s="29"/>
    </row>
    <row r="764" spans="1:7">
      <c r="A764" s="29"/>
      <c r="B764" s="29"/>
      <c r="C764" s="29"/>
      <c r="D764" s="466"/>
      <c r="E764" s="29"/>
      <c r="F764" s="29"/>
      <c r="G764" s="29"/>
    </row>
  </sheetData>
  <sheetProtection algorithmName="SHA-512" hashValue="4JypkrjwKi/CltNuByVjydU+yJzQ1AWQVQEmHrRBDF40bqEvV1NAYrS/yKT9AJ9uXhskg4pT+bbXWrI5mlniqw==" saltValue="Mw52k/wrM/BhJBnr3Ce7Cw==" spinCount="100000" sheet="1" objects="1" scenarios="1"/>
  <protectedRanges>
    <protectedRange sqref="D666:D669" name="Range8"/>
    <protectedRange sqref="D613" name="Range6"/>
    <protectedRange sqref="D249:D264" name="Range4"/>
    <protectedRange sqref="G233:G247" name="Range3"/>
    <protectedRange sqref="D610:D612 D614" name="Range1_4"/>
    <protectedRange sqref="D233:D247" name="Range2"/>
    <protectedRange sqref="G249:G264" name="Range5"/>
    <protectedRange sqref="G610" name="Range7"/>
  </protectedRanges>
  <autoFilter ref="A42:G719">
    <filterColumn colId="0">
      <colorFilter dxfId="21"/>
    </filterColumn>
  </autoFilter>
  <dataConsolidate link="1"/>
  <mergeCells count="133">
    <mergeCell ref="B692:G692"/>
    <mergeCell ref="B693:G693"/>
    <mergeCell ref="B704:G704"/>
    <mergeCell ref="B711:G711"/>
    <mergeCell ref="B715:G715"/>
    <mergeCell ref="B650:G650"/>
    <mergeCell ref="B654:G654"/>
    <mergeCell ref="B662:G662"/>
    <mergeCell ref="B670:G670"/>
    <mergeCell ref="B674:G674"/>
    <mergeCell ref="B681:G681"/>
    <mergeCell ref="B603:G603"/>
    <mergeCell ref="B619:G619"/>
    <mergeCell ref="B620:G620"/>
    <mergeCell ref="B623:G623"/>
    <mergeCell ref="B627:G627"/>
    <mergeCell ref="B632:G632"/>
    <mergeCell ref="B555:G555"/>
    <mergeCell ref="B556:G556"/>
    <mergeCell ref="B564:G564"/>
    <mergeCell ref="B574:G574"/>
    <mergeCell ref="B580:G580"/>
    <mergeCell ref="B591:G591"/>
    <mergeCell ref="B513:G513"/>
    <mergeCell ref="B520:G520"/>
    <mergeCell ref="B531:G531"/>
    <mergeCell ref="B538:G538"/>
    <mergeCell ref="B543:G543"/>
    <mergeCell ref="B544:G544"/>
    <mergeCell ref="B475:G475"/>
    <mergeCell ref="B479:G479"/>
    <mergeCell ref="B485:G485"/>
    <mergeCell ref="B493:G493"/>
    <mergeCell ref="B494:G494"/>
    <mergeCell ref="B501:G501"/>
    <mergeCell ref="B407:G407"/>
    <mergeCell ref="B416:G416"/>
    <mergeCell ref="B425:G425"/>
    <mergeCell ref="B429:G429"/>
    <mergeCell ref="B456:G456"/>
    <mergeCell ref="B460:G460"/>
    <mergeCell ref="B359:G359"/>
    <mergeCell ref="B364:G364"/>
    <mergeCell ref="B376:G376"/>
    <mergeCell ref="B386:G386"/>
    <mergeCell ref="B389:G389"/>
    <mergeCell ref="B395:G395"/>
    <mergeCell ref="B329:G329"/>
    <mergeCell ref="B332:G332"/>
    <mergeCell ref="B336:G336"/>
    <mergeCell ref="B341:G341"/>
    <mergeCell ref="B344:G344"/>
    <mergeCell ref="B345:G345"/>
    <mergeCell ref="B290:G290"/>
    <mergeCell ref="B299:G299"/>
    <mergeCell ref="B312:G312"/>
    <mergeCell ref="B318:G318"/>
    <mergeCell ref="B322:G322"/>
    <mergeCell ref="B326:G326"/>
    <mergeCell ref="B214:G214"/>
    <mergeCell ref="B232:G232"/>
    <mergeCell ref="B248:G248"/>
    <mergeCell ref="B266:G266"/>
    <mergeCell ref="B267:G267"/>
    <mergeCell ref="B273:G273"/>
    <mergeCell ref="B149:G149"/>
    <mergeCell ref="B163:G163"/>
    <mergeCell ref="B164:G164"/>
    <mergeCell ref="B193:G193"/>
    <mergeCell ref="B199:G199"/>
    <mergeCell ref="B205:G205"/>
    <mergeCell ref="B100:G100"/>
    <mergeCell ref="B101:G101"/>
    <mergeCell ref="B114:G114"/>
    <mergeCell ref="B130:G130"/>
    <mergeCell ref="B136:G136"/>
    <mergeCell ref="B142:G142"/>
    <mergeCell ref="B44:G44"/>
    <mergeCell ref="B64:G64"/>
    <mergeCell ref="B70:G70"/>
    <mergeCell ref="B75:G75"/>
    <mergeCell ref="B88:G88"/>
    <mergeCell ref="B97:G97"/>
    <mergeCell ref="B36:I36"/>
    <mergeCell ref="B37:I37"/>
    <mergeCell ref="B38:I38"/>
    <mergeCell ref="B43:G43"/>
    <mergeCell ref="B30:I30"/>
    <mergeCell ref="B31:I31"/>
    <mergeCell ref="B32:I32"/>
    <mergeCell ref="B33:I33"/>
    <mergeCell ref="B34:I34"/>
    <mergeCell ref="B35:I35"/>
    <mergeCell ref="A41:I41"/>
    <mergeCell ref="B24:I24"/>
    <mergeCell ref="B25:I25"/>
    <mergeCell ref="B26:I26"/>
    <mergeCell ref="B27:I27"/>
    <mergeCell ref="B28:I28"/>
    <mergeCell ref="B29:I29"/>
    <mergeCell ref="A18:I18"/>
    <mergeCell ref="B19:I19"/>
    <mergeCell ref="B20:I20"/>
    <mergeCell ref="B21:I21"/>
    <mergeCell ref="B22:I22"/>
    <mergeCell ref="B23:I23"/>
    <mergeCell ref="C10:E10"/>
    <mergeCell ref="F10:I17"/>
    <mergeCell ref="C11:E11"/>
    <mergeCell ref="C12:E12"/>
    <mergeCell ref="C13:E13"/>
    <mergeCell ref="C14:E14"/>
    <mergeCell ref="C15:E15"/>
    <mergeCell ref="C16:E16"/>
    <mergeCell ref="C17:E17"/>
    <mergeCell ref="A8:I8"/>
    <mergeCell ref="A9:E9"/>
    <mergeCell ref="F9:I9"/>
    <mergeCell ref="A5:B5"/>
    <mergeCell ref="C5:E5"/>
    <mergeCell ref="G5:I5"/>
    <mergeCell ref="A6:B6"/>
    <mergeCell ref="C6:E6"/>
    <mergeCell ref="G6:I6"/>
    <mergeCell ref="A1:F1"/>
    <mergeCell ref="G1:I1"/>
    <mergeCell ref="A2:C2"/>
    <mergeCell ref="A3:G3"/>
    <mergeCell ref="H3:I3"/>
    <mergeCell ref="A4:I4"/>
    <mergeCell ref="A7:B7"/>
    <mergeCell ref="C7:E7"/>
    <mergeCell ref="G7:I7"/>
  </mergeCells>
  <dataValidations count="8">
    <dataValidation type="list" allowBlank="1" showInputMessage="1" showErrorMessage="1" sqref="D675:D680">
      <formula1>$A$709:$A$711</formula1>
    </dataValidation>
    <dataValidation type="list" allowBlank="1" showInputMessage="1" showErrorMessage="1" sqref="D663:D665">
      <formula1>$A$726:$A$728</formula1>
    </dataValidation>
    <dataValidation type="list" allowBlank="1" showInputMessage="1" showErrorMessage="1" sqref="D662">
      <formula1>$A$711:$A$713</formula1>
    </dataValidation>
    <dataValidation type="list" allowBlank="1" showInputMessage="1" showErrorMessage="1" sqref="D732:D1048576 D150:D247 D619:D661 D249:D256 D265:D492 D670:D673 D494:D542 D692:D722 D544:D603 D42:D148">
      <formula1>$A$738:$A$740</formula1>
    </dataValidation>
    <dataValidation showDropDown="1" showInputMessage="1" showErrorMessage="1" sqref="D723:D731"/>
    <dataValidation type="list" allowBlank="1" showInputMessage="1" showErrorMessage="1" sqref="D543">
      <formula1>$A$781:$A$783</formula1>
    </dataValidation>
    <dataValidation type="list" allowBlank="1" showInputMessage="1" showErrorMessage="1" sqref="D666:D669 D687 D257:D264 D604:D618">
      <formula1>$A$734:$A$736</formula1>
    </dataValidation>
    <dataValidation type="list" allowBlank="1" showInputMessage="1" showErrorMessage="1" sqref="D675:D680">
      <formula1>#REF!</formula1>
    </dataValidation>
  </dataValidations>
  <pageMargins left="0.3" right="0.2" top="0.4" bottom="0.36" header="0.31496062992125984" footer="0.31496062992125984"/>
  <pageSetup paperSize="9" scale="48" orientation="portrait" r:id="rId1"/>
  <headerFooter>
    <oddHeader xml:space="preserve">&amp;LChecklist 1 &amp;CAccident &amp; Emergency &amp;RVersion - NHSRC/3.0 </oddHeader>
    <oddFooter>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J907"/>
  <sheetViews>
    <sheetView zoomScale="80" zoomScaleNormal="80" zoomScaleSheetLayoutView="80" zoomScalePageLayoutView="70" workbookViewId="0">
      <selection activeCell="D878" sqref="D878"/>
    </sheetView>
  </sheetViews>
  <sheetFormatPr defaultColWidth="9.140625" defaultRowHeight="15"/>
  <cols>
    <col min="1" max="1" width="15.7109375" style="180" customWidth="1"/>
    <col min="2" max="2" width="46.85546875" style="4" customWidth="1"/>
    <col min="3" max="3" width="38.5703125" style="4" customWidth="1"/>
    <col min="4" max="4" width="13.140625" style="326" customWidth="1"/>
    <col min="5" max="5" width="13.7109375" style="29" customWidth="1"/>
    <col min="6" max="6" width="33.42578125" style="4" customWidth="1"/>
    <col min="7" max="7" width="21.85546875" style="240" bestFit="1" customWidth="1"/>
    <col min="8" max="8" width="6.7109375" style="22" customWidth="1"/>
    <col min="9" max="9" width="6.5703125" style="22" customWidth="1"/>
    <col min="10" max="10" width="9.140625" style="81" customWidth="1"/>
    <col min="11" max="16384" width="9.140625" style="4"/>
  </cols>
  <sheetData>
    <row r="1" spans="1:9" s="81" customFormat="1" ht="33.75">
      <c r="A1" s="1216" t="s">
        <v>162</v>
      </c>
      <c r="B1" s="1216"/>
      <c r="C1" s="1216"/>
      <c r="D1" s="1216"/>
      <c r="E1" s="1216"/>
      <c r="F1" s="1216"/>
      <c r="G1" s="1217" t="s">
        <v>7154</v>
      </c>
      <c r="H1" s="1218"/>
      <c r="I1" s="1219"/>
    </row>
    <row r="2" spans="1:9" s="81" customFormat="1" ht="33.75">
      <c r="A2" s="1216" t="s">
        <v>5401</v>
      </c>
      <c r="B2" s="1216"/>
      <c r="C2" s="1216"/>
      <c r="D2" s="1216"/>
      <c r="E2" s="1216"/>
      <c r="F2" s="1216"/>
      <c r="G2" s="1335"/>
      <c r="H2" s="1326">
        <v>19</v>
      </c>
      <c r="I2" s="1327"/>
    </row>
    <row r="3" spans="1:9" s="81" customFormat="1" ht="28.5">
      <c r="A3" s="1227" t="s">
        <v>166</v>
      </c>
      <c r="B3" s="1227"/>
      <c r="C3" s="1227"/>
      <c r="D3" s="1227"/>
      <c r="E3" s="1227"/>
      <c r="F3" s="1227"/>
      <c r="G3" s="1688"/>
      <c r="H3" s="1774"/>
      <c r="I3" s="1328"/>
    </row>
    <row r="4" spans="1:9" s="81" customFormat="1" ht="21">
      <c r="A4" s="1247" t="s">
        <v>167</v>
      </c>
      <c r="B4" s="1247"/>
      <c r="C4" s="1248"/>
      <c r="D4" s="1248"/>
      <c r="E4" s="1248"/>
      <c r="F4" s="5" t="s">
        <v>168</v>
      </c>
      <c r="G4" s="1686"/>
      <c r="H4" s="1387"/>
      <c r="I4" s="1323"/>
    </row>
    <row r="5" spans="1:9" s="81" customFormat="1" ht="21">
      <c r="A5" s="1232" t="s">
        <v>169</v>
      </c>
      <c r="B5" s="1232"/>
      <c r="C5" s="1248"/>
      <c r="D5" s="1248"/>
      <c r="E5" s="1248"/>
      <c r="F5" s="585" t="s">
        <v>170</v>
      </c>
      <c r="G5" s="1686"/>
      <c r="H5" s="1387"/>
      <c r="I5" s="1323"/>
    </row>
    <row r="6" spans="1:9" s="81" customFormat="1" ht="42">
      <c r="A6" s="1232" t="s">
        <v>171</v>
      </c>
      <c r="B6" s="1232"/>
      <c r="C6" s="1233"/>
      <c r="D6" s="1233"/>
      <c r="E6" s="1233"/>
      <c r="F6" s="585" t="s">
        <v>172</v>
      </c>
      <c r="G6" s="1686"/>
      <c r="H6" s="1387"/>
      <c r="I6" s="1323"/>
    </row>
    <row r="7" spans="1:9" s="81" customFormat="1" ht="33.75">
      <c r="A7" s="1239" t="s">
        <v>5402</v>
      </c>
      <c r="B7" s="1566"/>
      <c r="C7" s="1566"/>
      <c r="D7" s="1566"/>
      <c r="E7" s="1566"/>
      <c r="F7" s="1566"/>
      <c r="G7" s="1690"/>
      <c r="H7" s="1566"/>
      <c r="I7" s="1566"/>
    </row>
    <row r="8" spans="1:9" s="81" customFormat="1" ht="33.75">
      <c r="A8" s="377"/>
      <c r="B8" s="1731" t="s">
        <v>174</v>
      </c>
      <c r="C8" s="1732"/>
      <c r="D8" s="1335" t="s">
        <v>5403</v>
      </c>
      <c r="E8" s="1335"/>
      <c r="F8" s="1335"/>
      <c r="G8" s="1335"/>
      <c r="H8" s="1336"/>
      <c r="I8" s="1336"/>
    </row>
    <row r="9" spans="1:9" s="81" customFormat="1" ht="33.6" customHeight="1">
      <c r="A9" s="590" t="s">
        <v>176</v>
      </c>
      <c r="B9" s="378" t="s">
        <v>177</v>
      </c>
      <c r="C9" s="379">
        <f>'Admin (2)'!D881</f>
        <v>0.5</v>
      </c>
      <c r="D9" s="1338">
        <f>D889</f>
        <v>0.5</v>
      </c>
      <c r="E9" s="1339"/>
      <c r="F9" s="1339"/>
      <c r="G9" s="1691"/>
      <c r="H9" s="1340"/>
      <c r="I9" s="1341"/>
    </row>
    <row r="10" spans="1:9" s="81" customFormat="1" ht="33.6" customHeight="1">
      <c r="A10" s="590" t="s">
        <v>178</v>
      </c>
      <c r="B10" s="378" t="s">
        <v>179</v>
      </c>
      <c r="C10" s="379">
        <f>'Admin (2)'!D882</f>
        <v>0.5</v>
      </c>
      <c r="D10" s="1342"/>
      <c r="E10" s="1343"/>
      <c r="F10" s="1343"/>
      <c r="G10" s="1692"/>
      <c r="H10" s="1344"/>
      <c r="I10" s="1345"/>
    </row>
    <row r="11" spans="1:9" s="81" customFormat="1" ht="33.6" customHeight="1">
      <c r="A11" s="590" t="s">
        <v>180</v>
      </c>
      <c r="B11" s="378" t="s">
        <v>181</v>
      </c>
      <c r="C11" s="379">
        <f>'Admin (2)'!D883</f>
        <v>0.5</v>
      </c>
      <c r="D11" s="1342"/>
      <c r="E11" s="1343"/>
      <c r="F11" s="1343"/>
      <c r="G11" s="1692"/>
      <c r="H11" s="1344"/>
      <c r="I11" s="1345"/>
    </row>
    <row r="12" spans="1:9" s="81" customFormat="1" ht="33.6" customHeight="1">
      <c r="A12" s="590" t="s">
        <v>182</v>
      </c>
      <c r="B12" s="378" t="s">
        <v>183</v>
      </c>
      <c r="C12" s="379">
        <f>'Admin (2)'!D884</f>
        <v>0.5</v>
      </c>
      <c r="D12" s="1342"/>
      <c r="E12" s="1343"/>
      <c r="F12" s="1343"/>
      <c r="G12" s="1692"/>
      <c r="H12" s="1344"/>
      <c r="I12" s="1345"/>
    </row>
    <row r="13" spans="1:9" s="81" customFormat="1" ht="33.6" customHeight="1">
      <c r="A13" s="590" t="s">
        <v>184</v>
      </c>
      <c r="B13" s="378" t="s">
        <v>185</v>
      </c>
      <c r="C13" s="379">
        <f>'Admin (2)'!D885</f>
        <v>0.5</v>
      </c>
      <c r="D13" s="1342"/>
      <c r="E13" s="1343"/>
      <c r="F13" s="1343"/>
      <c r="G13" s="1692"/>
      <c r="H13" s="1344"/>
      <c r="I13" s="1345"/>
    </row>
    <row r="14" spans="1:9" s="81" customFormat="1" ht="33.6" customHeight="1">
      <c r="A14" s="590" t="s">
        <v>186</v>
      </c>
      <c r="B14" s="378" t="s">
        <v>146</v>
      </c>
      <c r="C14" s="379">
        <f>'Admin (2)'!D886</f>
        <v>0.5</v>
      </c>
      <c r="D14" s="1342"/>
      <c r="E14" s="1343"/>
      <c r="F14" s="1343"/>
      <c r="G14" s="1692"/>
      <c r="H14" s="1344"/>
      <c r="I14" s="1345"/>
    </row>
    <row r="15" spans="1:9" s="81" customFormat="1" ht="33.6" customHeight="1">
      <c r="A15" s="590" t="s">
        <v>187</v>
      </c>
      <c r="B15" s="378" t="s">
        <v>1454</v>
      </c>
      <c r="C15" s="379">
        <f>'Admin (2)'!D887</f>
        <v>0.5</v>
      </c>
      <c r="D15" s="1342"/>
      <c r="E15" s="1343"/>
      <c r="F15" s="1343"/>
      <c r="G15" s="1692"/>
      <c r="H15" s="1344"/>
      <c r="I15" s="1345"/>
    </row>
    <row r="16" spans="1:9" s="81" customFormat="1" ht="33.6" customHeight="1">
      <c r="A16" s="590" t="s">
        <v>189</v>
      </c>
      <c r="B16" s="378" t="s">
        <v>190</v>
      </c>
      <c r="C16" s="379">
        <f>'Admin (2)'!D888</f>
        <v>0.5</v>
      </c>
      <c r="D16" s="1346"/>
      <c r="E16" s="1347"/>
      <c r="F16" s="1347"/>
      <c r="G16" s="1693"/>
      <c r="H16" s="1348"/>
      <c r="I16" s="1349"/>
    </row>
    <row r="17" spans="1:10" s="449" customFormat="1" ht="33.6" customHeight="1">
      <c r="A17" s="1357"/>
      <c r="B17" s="1358"/>
      <c r="C17" s="1358"/>
      <c r="D17" s="1358"/>
      <c r="E17" s="1358"/>
      <c r="F17" s="1358"/>
      <c r="G17" s="1694"/>
      <c r="H17" s="1359"/>
      <c r="I17" s="1360"/>
      <c r="J17" s="268"/>
    </row>
    <row r="18" spans="1:10" s="449" customFormat="1" ht="33.6" customHeight="1">
      <c r="A18" s="590"/>
      <c r="B18" s="1510" t="s">
        <v>191</v>
      </c>
      <c r="C18" s="1510"/>
      <c r="D18" s="1569"/>
      <c r="E18" s="1510"/>
      <c r="F18" s="1510"/>
      <c r="G18" s="1695"/>
      <c r="H18" s="1511"/>
      <c r="I18" s="1511"/>
      <c r="J18" s="268"/>
    </row>
    <row r="19" spans="1:10" s="449" customFormat="1" ht="33.6" customHeight="1">
      <c r="A19" s="6">
        <v>1</v>
      </c>
      <c r="B19" s="1259"/>
      <c r="C19" s="1259"/>
      <c r="D19" s="1259"/>
      <c r="E19" s="1259"/>
      <c r="F19" s="1259"/>
      <c r="G19" s="1696"/>
      <c r="H19" s="1515"/>
      <c r="I19" s="1515"/>
      <c r="J19" s="268"/>
    </row>
    <row r="20" spans="1:10" s="449" customFormat="1" ht="33.6" customHeight="1">
      <c r="A20" s="6">
        <v>2</v>
      </c>
      <c r="B20" s="1259"/>
      <c r="C20" s="1259"/>
      <c r="D20" s="1259"/>
      <c r="E20" s="1259"/>
      <c r="F20" s="1259"/>
      <c r="G20" s="1696"/>
      <c r="H20" s="1515"/>
      <c r="I20" s="1515"/>
      <c r="J20" s="268"/>
    </row>
    <row r="21" spans="1:10" s="449" customFormat="1" ht="33.6" customHeight="1">
      <c r="A21" s="6">
        <v>3</v>
      </c>
      <c r="B21" s="1259"/>
      <c r="C21" s="1259"/>
      <c r="D21" s="1259"/>
      <c r="E21" s="1259"/>
      <c r="F21" s="1259"/>
      <c r="G21" s="1696"/>
      <c r="H21" s="1515"/>
      <c r="I21" s="1515"/>
      <c r="J21" s="268"/>
    </row>
    <row r="22" spans="1:10" s="449" customFormat="1" ht="33.6" customHeight="1">
      <c r="A22" s="6">
        <v>4</v>
      </c>
      <c r="B22" s="1259"/>
      <c r="C22" s="1259"/>
      <c r="D22" s="1259"/>
      <c r="E22" s="1259"/>
      <c r="F22" s="1259"/>
      <c r="G22" s="1696"/>
      <c r="H22" s="1515"/>
      <c r="I22" s="1515"/>
      <c r="J22" s="268"/>
    </row>
    <row r="23" spans="1:10" s="449" customFormat="1" ht="33.6" customHeight="1">
      <c r="A23" s="6">
        <v>5</v>
      </c>
      <c r="B23" s="1259"/>
      <c r="C23" s="1259"/>
      <c r="D23" s="1259"/>
      <c r="E23" s="1259"/>
      <c r="F23" s="1259"/>
      <c r="G23" s="1696"/>
      <c r="H23" s="1515"/>
      <c r="I23" s="1515"/>
      <c r="J23" s="268"/>
    </row>
    <row r="24" spans="1:10" s="449" customFormat="1" ht="33.6" customHeight="1">
      <c r="A24" s="590"/>
      <c r="B24" s="1353" t="s">
        <v>192</v>
      </c>
      <c r="C24" s="1354"/>
      <c r="D24" s="1565"/>
      <c r="E24" s="1354"/>
      <c r="F24" s="1354"/>
      <c r="G24" s="1689"/>
      <c r="H24" s="1355"/>
      <c r="I24" s="1356"/>
      <c r="J24" s="268"/>
    </row>
    <row r="25" spans="1:10" s="449" customFormat="1" ht="33.6" customHeight="1">
      <c r="A25" s="6">
        <v>1</v>
      </c>
      <c r="B25" s="1259"/>
      <c r="C25" s="1259"/>
      <c r="D25" s="1259"/>
      <c r="E25" s="1259"/>
      <c r="F25" s="1259"/>
      <c r="G25" s="1696"/>
      <c r="H25" s="1515"/>
      <c r="I25" s="1515"/>
      <c r="J25" s="268"/>
    </row>
    <row r="26" spans="1:10" s="449" customFormat="1" ht="33.6" customHeight="1">
      <c r="A26" s="6">
        <v>2</v>
      </c>
      <c r="B26" s="1259"/>
      <c r="C26" s="1259"/>
      <c r="D26" s="1259"/>
      <c r="E26" s="1259"/>
      <c r="F26" s="1259"/>
      <c r="G26" s="1696"/>
      <c r="H26" s="1515"/>
      <c r="I26" s="1515"/>
      <c r="J26" s="268"/>
    </row>
    <row r="27" spans="1:10" s="449" customFormat="1" ht="33.6" customHeight="1">
      <c r="A27" s="6">
        <v>3</v>
      </c>
      <c r="B27" s="1259"/>
      <c r="C27" s="1259"/>
      <c r="D27" s="1259"/>
      <c r="E27" s="1259"/>
      <c r="F27" s="1259"/>
      <c r="G27" s="1696"/>
      <c r="H27" s="1515"/>
      <c r="I27" s="1515"/>
      <c r="J27" s="268"/>
    </row>
    <row r="28" spans="1:10" s="449" customFormat="1" ht="33.6" customHeight="1">
      <c r="A28" s="6">
        <v>4</v>
      </c>
      <c r="B28" s="1261"/>
      <c r="C28" s="1350"/>
      <c r="D28" s="1350"/>
      <c r="E28" s="1350"/>
      <c r="F28" s="1350"/>
      <c r="G28" s="1698"/>
      <c r="H28" s="1351"/>
      <c r="I28" s="1352"/>
      <c r="J28" s="268"/>
    </row>
    <row r="29" spans="1:10" s="449" customFormat="1" ht="33.6" customHeight="1">
      <c r="A29" s="6">
        <v>5</v>
      </c>
      <c r="B29" s="1261"/>
      <c r="C29" s="1350"/>
      <c r="D29" s="1350"/>
      <c r="E29" s="1350"/>
      <c r="F29" s="1350"/>
      <c r="G29" s="1698"/>
      <c r="H29" s="1351"/>
      <c r="I29" s="1352"/>
      <c r="J29" s="268"/>
    </row>
    <row r="30" spans="1:10" s="449" customFormat="1" ht="33.6" customHeight="1">
      <c r="A30" s="590"/>
      <c r="B30" s="1510" t="s">
        <v>193</v>
      </c>
      <c r="C30" s="1510"/>
      <c r="D30" s="1569"/>
      <c r="E30" s="1510"/>
      <c r="F30" s="1510"/>
      <c r="G30" s="1695"/>
      <c r="H30" s="1511"/>
      <c r="I30" s="1511"/>
      <c r="J30" s="268"/>
    </row>
    <row r="31" spans="1:10" s="449" customFormat="1" ht="33.6" customHeight="1">
      <c r="A31" s="6">
        <v>1</v>
      </c>
      <c r="B31" s="1259"/>
      <c r="C31" s="1259"/>
      <c r="D31" s="1259"/>
      <c r="E31" s="1259"/>
      <c r="F31" s="1259"/>
      <c r="G31" s="1696"/>
      <c r="H31" s="1515"/>
      <c r="I31" s="1515"/>
      <c r="J31" s="268"/>
    </row>
    <row r="32" spans="1:10" s="449" customFormat="1" ht="33.6" customHeight="1">
      <c r="A32" s="6">
        <v>2</v>
      </c>
      <c r="B32" s="1259"/>
      <c r="C32" s="1259"/>
      <c r="D32" s="1259"/>
      <c r="E32" s="1259"/>
      <c r="F32" s="1259"/>
      <c r="G32" s="1696"/>
      <c r="H32" s="1515"/>
      <c r="I32" s="1515"/>
      <c r="J32" s="268"/>
    </row>
    <row r="33" spans="1:10" s="449" customFormat="1" ht="33.6" customHeight="1">
      <c r="A33" s="6">
        <v>3</v>
      </c>
      <c r="B33" s="1259"/>
      <c r="C33" s="1259"/>
      <c r="D33" s="1259"/>
      <c r="E33" s="1259"/>
      <c r="F33" s="1259"/>
      <c r="G33" s="1696"/>
      <c r="H33" s="1515"/>
      <c r="I33" s="1515"/>
      <c r="J33" s="268"/>
    </row>
    <row r="34" spans="1:10" s="449" customFormat="1" ht="33.6" customHeight="1">
      <c r="A34" s="6">
        <v>4</v>
      </c>
      <c r="B34" s="1259"/>
      <c r="C34" s="1259"/>
      <c r="D34" s="1259"/>
      <c r="E34" s="1259"/>
      <c r="F34" s="1259"/>
      <c r="G34" s="1696"/>
      <c r="H34" s="1515"/>
      <c r="I34" s="1515"/>
      <c r="J34" s="268"/>
    </row>
    <row r="35" spans="1:10" s="449" customFormat="1" ht="33.6" customHeight="1">
      <c r="A35" s="6">
        <v>5</v>
      </c>
      <c r="B35" s="1261"/>
      <c r="C35" s="1350"/>
      <c r="D35" s="1350"/>
      <c r="E35" s="1350"/>
      <c r="F35" s="1350"/>
      <c r="G35" s="1698"/>
      <c r="H35" s="1351"/>
      <c r="I35" s="1352"/>
      <c r="J35" s="268"/>
    </row>
    <row r="36" spans="1:10" s="449" customFormat="1" ht="33.6" customHeight="1">
      <c r="A36" s="590"/>
      <c r="B36" s="1282" t="s">
        <v>194</v>
      </c>
      <c r="C36" s="1361"/>
      <c r="D36" s="1570"/>
      <c r="E36" s="1361"/>
      <c r="F36" s="1361"/>
      <c r="G36" s="1697"/>
      <c r="H36" s="1362"/>
      <c r="I36" s="1363"/>
      <c r="J36" s="268"/>
    </row>
    <row r="37" spans="1:10" s="449" customFormat="1" ht="33.6" customHeight="1">
      <c r="A37" s="590"/>
      <c r="B37" s="1417" t="s">
        <v>195</v>
      </c>
      <c r="C37" s="1417"/>
      <c r="D37" s="1259"/>
      <c r="E37" s="1417"/>
      <c r="F37" s="1417"/>
      <c r="G37" s="1700"/>
      <c r="H37" s="1516"/>
      <c r="I37" s="1516"/>
      <c r="J37" s="268"/>
    </row>
    <row r="38" spans="1:10" ht="33.6" customHeight="1">
      <c r="A38" s="1364"/>
      <c r="B38" s="1364"/>
      <c r="C38" s="1364"/>
      <c r="D38" s="1364"/>
      <c r="E38" s="1364"/>
      <c r="F38" s="1364"/>
      <c r="G38" s="1775"/>
      <c r="H38" s="1365"/>
      <c r="I38" s="1365"/>
    </row>
    <row r="39" spans="1:10" ht="33.6" customHeight="1">
      <c r="A39" s="1364"/>
      <c r="B39" s="1364"/>
      <c r="C39" s="1364"/>
      <c r="D39" s="1364"/>
      <c r="E39" s="1364"/>
      <c r="F39" s="1364"/>
      <c r="G39" s="1775"/>
      <c r="H39" s="1365"/>
      <c r="I39" s="1365"/>
    </row>
    <row r="40" spans="1:10" ht="26.25">
      <c r="A40" s="1624" t="s">
        <v>5404</v>
      </c>
      <c r="B40" s="1625"/>
      <c r="C40" s="1625"/>
      <c r="D40" s="1625"/>
      <c r="E40" s="1625"/>
      <c r="F40" s="1625"/>
      <c r="G40" s="1776"/>
    </row>
    <row r="41" spans="1:10" ht="30">
      <c r="A41" s="380" t="s">
        <v>5405</v>
      </c>
      <c r="B41" s="183" t="s">
        <v>2770</v>
      </c>
      <c r="C41" s="183" t="s">
        <v>199</v>
      </c>
      <c r="D41" s="183" t="s">
        <v>200</v>
      </c>
      <c r="E41" s="184" t="s">
        <v>2772</v>
      </c>
      <c r="F41" s="183" t="s">
        <v>3707</v>
      </c>
      <c r="G41" s="551" t="s">
        <v>203</v>
      </c>
    </row>
    <row r="42" spans="1:10" ht="18.75">
      <c r="A42" s="381"/>
      <c r="B42" s="1368" t="s">
        <v>204</v>
      </c>
      <c r="C42" s="1372"/>
      <c r="D42" s="1372"/>
      <c r="E42" s="1372"/>
      <c r="F42" s="1372"/>
      <c r="G42" s="1777"/>
      <c r="H42" s="22">
        <f>H43+H63+H71+H77+H93+H102</f>
        <v>13</v>
      </c>
      <c r="I42" s="22">
        <f>I43+I63+I71+I77+I93+I102</f>
        <v>26</v>
      </c>
    </row>
    <row r="43" spans="1:10" ht="40.15" customHeight="1">
      <c r="A43" s="1003" t="s">
        <v>1458</v>
      </c>
      <c r="B43" s="1366" t="s">
        <v>142</v>
      </c>
      <c r="C43" s="1458"/>
      <c r="D43" s="1458"/>
      <c r="E43" s="1458"/>
      <c r="F43" s="1458"/>
      <c r="G43" s="1702"/>
      <c r="H43" s="1006">
        <f>SUM(D44:D62)</f>
        <v>3</v>
      </c>
      <c r="I43" s="1006">
        <f>COUNT(D44:D62)*2</f>
        <v>6</v>
      </c>
    </row>
    <row r="44" spans="1:10" ht="15.75" hidden="1">
      <c r="A44" s="349" t="s">
        <v>205</v>
      </c>
      <c r="B44" s="12" t="s">
        <v>206</v>
      </c>
      <c r="C44" s="23"/>
      <c r="D44" s="19"/>
      <c r="E44" s="21"/>
      <c r="F44" s="19"/>
      <c r="G44" s="19"/>
      <c r="J44" s="4"/>
    </row>
    <row r="45" spans="1:10" ht="15.75" hidden="1">
      <c r="A45" s="349" t="s">
        <v>210</v>
      </c>
      <c r="B45" s="12" t="s">
        <v>211</v>
      </c>
      <c r="C45" s="23"/>
      <c r="D45" s="19"/>
      <c r="E45" s="21"/>
      <c r="F45" s="19"/>
      <c r="G45" s="19"/>
      <c r="J45" s="4"/>
    </row>
    <row r="46" spans="1:10" ht="31.5" hidden="1">
      <c r="A46" s="349" t="s">
        <v>214</v>
      </c>
      <c r="B46" s="12" t="s">
        <v>215</v>
      </c>
      <c r="C46" s="23"/>
      <c r="D46" s="19"/>
      <c r="E46" s="21"/>
      <c r="F46" s="19"/>
      <c r="G46" s="19"/>
      <c r="J46" s="4"/>
    </row>
    <row r="47" spans="1:10" ht="15.75" hidden="1">
      <c r="A47" s="349" t="s">
        <v>218</v>
      </c>
      <c r="B47" s="12" t="s">
        <v>1464</v>
      </c>
      <c r="C47" s="23"/>
      <c r="D47" s="19"/>
      <c r="E47" s="21"/>
      <c r="F47" s="19"/>
      <c r="G47" s="19"/>
      <c r="J47" s="4"/>
    </row>
    <row r="48" spans="1:10" ht="15.75" hidden="1">
      <c r="A48" s="349" t="s">
        <v>222</v>
      </c>
      <c r="B48" s="12" t="s">
        <v>223</v>
      </c>
      <c r="C48" s="23"/>
      <c r="D48" s="19"/>
      <c r="E48" s="21"/>
      <c r="F48" s="19"/>
      <c r="G48" s="19"/>
      <c r="J48" s="4"/>
    </row>
    <row r="49" spans="1:10" ht="15.75" hidden="1">
      <c r="A49" s="349" t="s">
        <v>1466</v>
      </c>
      <c r="B49" s="12" t="s">
        <v>227</v>
      </c>
      <c r="C49" s="19"/>
      <c r="D49" s="19"/>
      <c r="E49" s="21"/>
      <c r="F49" s="19"/>
      <c r="G49" s="19"/>
      <c r="J49" s="4"/>
    </row>
    <row r="50" spans="1:10" ht="15.75" hidden="1">
      <c r="A50" s="349" t="s">
        <v>230</v>
      </c>
      <c r="B50" s="12" t="s">
        <v>231</v>
      </c>
      <c r="C50" s="23"/>
      <c r="D50" s="19"/>
      <c r="E50" s="21"/>
      <c r="F50" s="19"/>
      <c r="G50" s="19"/>
      <c r="J50" s="4"/>
    </row>
    <row r="51" spans="1:10" ht="15.75" hidden="1">
      <c r="A51" s="349" t="s">
        <v>234</v>
      </c>
      <c r="B51" s="12" t="s">
        <v>235</v>
      </c>
      <c r="C51" s="19"/>
      <c r="D51" s="19"/>
      <c r="E51" s="21"/>
      <c r="F51" s="19"/>
      <c r="G51" s="19"/>
      <c r="J51" s="4"/>
    </row>
    <row r="52" spans="1:10" ht="15.75" hidden="1">
      <c r="A52" s="349" t="s">
        <v>1468</v>
      </c>
      <c r="B52" s="12" t="s">
        <v>237</v>
      </c>
      <c r="C52" s="19"/>
      <c r="D52" s="19"/>
      <c r="E52" s="21"/>
      <c r="F52" s="19"/>
      <c r="G52" s="19"/>
      <c r="J52" s="4"/>
    </row>
    <row r="53" spans="1:10" ht="15.75" hidden="1">
      <c r="A53" s="349" t="s">
        <v>240</v>
      </c>
      <c r="B53" s="12" t="s">
        <v>241</v>
      </c>
      <c r="C53" s="19"/>
      <c r="D53" s="19"/>
      <c r="E53" s="21"/>
      <c r="F53" s="19"/>
      <c r="G53" s="19"/>
      <c r="J53" s="4"/>
    </row>
    <row r="54" spans="1:10" ht="15.75" hidden="1">
      <c r="A54" s="349" t="s">
        <v>242</v>
      </c>
      <c r="B54" s="12" t="s">
        <v>243</v>
      </c>
      <c r="C54" s="19"/>
      <c r="D54" s="19"/>
      <c r="E54" s="21"/>
      <c r="F54" s="19"/>
      <c r="G54" s="19"/>
      <c r="J54" s="4"/>
    </row>
    <row r="55" spans="1:10" ht="15.75" hidden="1">
      <c r="A55" s="349" t="s">
        <v>244</v>
      </c>
      <c r="B55" s="12" t="s">
        <v>245</v>
      </c>
      <c r="C55" s="19"/>
      <c r="D55" s="19"/>
      <c r="E55" s="21"/>
      <c r="F55" s="19"/>
      <c r="G55" s="19"/>
      <c r="J55" s="4"/>
    </row>
    <row r="56" spans="1:10" ht="31.5" hidden="1">
      <c r="A56" s="349" t="s">
        <v>1469</v>
      </c>
      <c r="B56" s="12" t="s">
        <v>247</v>
      </c>
      <c r="C56" s="19"/>
      <c r="D56" s="19"/>
      <c r="E56" s="21"/>
      <c r="F56" s="19"/>
      <c r="G56" s="19"/>
      <c r="J56" s="4"/>
    </row>
    <row r="57" spans="1:10" ht="31.5" hidden="1">
      <c r="A57" s="349" t="s">
        <v>252</v>
      </c>
      <c r="B57" s="12" t="s">
        <v>253</v>
      </c>
      <c r="C57" s="23"/>
      <c r="D57" s="19"/>
      <c r="E57" s="21"/>
      <c r="F57" s="19"/>
      <c r="G57" s="19"/>
      <c r="J57" s="4"/>
    </row>
    <row r="58" spans="1:10" ht="30" hidden="1" customHeight="1">
      <c r="A58" s="349" t="s">
        <v>5406</v>
      </c>
      <c r="B58" s="12" t="s">
        <v>257</v>
      </c>
      <c r="C58" s="23"/>
      <c r="D58" s="19"/>
      <c r="E58" s="21"/>
      <c r="F58" s="19"/>
      <c r="G58" s="19"/>
      <c r="J58" s="4"/>
    </row>
    <row r="59" spans="1:10" ht="31.5">
      <c r="A59" s="352" t="s">
        <v>258</v>
      </c>
      <c r="B59" s="12" t="s">
        <v>259</v>
      </c>
      <c r="C59" s="23" t="s">
        <v>5407</v>
      </c>
      <c r="D59" s="473">
        <v>1</v>
      </c>
      <c r="E59" s="21" t="s">
        <v>271</v>
      </c>
      <c r="F59" s="19"/>
      <c r="G59" s="245"/>
    </row>
    <row r="60" spans="1:10" ht="30" hidden="1">
      <c r="A60" s="349"/>
      <c r="B60" s="12"/>
      <c r="C60" s="101" t="s">
        <v>5408</v>
      </c>
      <c r="D60" s="473"/>
      <c r="E60" s="21" t="s">
        <v>271</v>
      </c>
      <c r="F60" s="19"/>
      <c r="G60" s="245"/>
      <c r="J60" s="4"/>
    </row>
    <row r="61" spans="1:10" ht="30">
      <c r="A61" s="352" t="s">
        <v>5409</v>
      </c>
      <c r="B61" s="12" t="s">
        <v>263</v>
      </c>
      <c r="C61" s="23" t="s">
        <v>5410</v>
      </c>
      <c r="D61" s="473">
        <v>1</v>
      </c>
      <c r="E61" s="21" t="s">
        <v>271</v>
      </c>
      <c r="F61" s="19"/>
      <c r="G61" s="245"/>
    </row>
    <row r="62" spans="1:10" ht="31.5">
      <c r="A62" s="352" t="s">
        <v>4189</v>
      </c>
      <c r="B62" s="12" t="s">
        <v>265</v>
      </c>
      <c r="C62" s="23" t="s">
        <v>5411</v>
      </c>
      <c r="D62" s="473">
        <v>1</v>
      </c>
      <c r="E62" s="21" t="s">
        <v>271</v>
      </c>
      <c r="F62" s="19"/>
      <c r="G62" s="245"/>
    </row>
    <row r="63" spans="1:10" ht="40.15" customHeight="1">
      <c r="A63" s="1003" t="s">
        <v>141</v>
      </c>
      <c r="B63" s="1366" t="s">
        <v>140</v>
      </c>
      <c r="C63" s="1458"/>
      <c r="D63" s="1458"/>
      <c r="E63" s="1458"/>
      <c r="F63" s="1458"/>
      <c r="G63" s="1702"/>
      <c r="H63" s="1006">
        <f>SUM(D64:D70)</f>
        <v>3</v>
      </c>
      <c r="I63" s="1006">
        <f>COUNT(D64:D70)*2</f>
        <v>6</v>
      </c>
    </row>
    <row r="64" spans="1:10" ht="31.5">
      <c r="A64" s="187" t="s">
        <v>5412</v>
      </c>
      <c r="B64" s="92" t="s">
        <v>267</v>
      </c>
      <c r="C64" s="23" t="s">
        <v>5413</v>
      </c>
      <c r="D64" s="473">
        <v>1</v>
      </c>
      <c r="E64" s="21" t="s">
        <v>271</v>
      </c>
      <c r="F64" s="19"/>
      <c r="G64" s="245"/>
    </row>
    <row r="65" spans="1:10" ht="15.75" hidden="1">
      <c r="A65" s="350" t="s">
        <v>5414</v>
      </c>
      <c r="B65" s="92" t="s">
        <v>269</v>
      </c>
      <c r="C65" s="23"/>
      <c r="D65" s="19"/>
      <c r="E65" s="21"/>
      <c r="F65" s="19"/>
      <c r="G65" s="19"/>
      <c r="J65" s="4"/>
    </row>
    <row r="66" spans="1:10" ht="15.75" hidden="1">
      <c r="A66" s="350" t="s">
        <v>5415</v>
      </c>
      <c r="B66" s="92" t="s">
        <v>273</v>
      </c>
      <c r="C66" s="23" t="s">
        <v>5416</v>
      </c>
      <c r="D66" s="473"/>
      <c r="E66" s="21" t="s">
        <v>271</v>
      </c>
      <c r="F66" s="19"/>
      <c r="G66" s="245"/>
    </row>
    <row r="67" spans="1:10" ht="52.5" customHeight="1">
      <c r="A67" s="187" t="s">
        <v>5417</v>
      </c>
      <c r="B67" s="92" t="s">
        <v>275</v>
      </c>
      <c r="C67" s="23" t="s">
        <v>5418</v>
      </c>
      <c r="D67" s="473">
        <v>1</v>
      </c>
      <c r="E67" s="21" t="s">
        <v>271</v>
      </c>
      <c r="F67" s="19"/>
      <c r="G67" s="245"/>
    </row>
    <row r="68" spans="1:10" ht="15.75" hidden="1">
      <c r="A68" s="350"/>
      <c r="B68" s="92"/>
      <c r="C68" s="23" t="s">
        <v>5419</v>
      </c>
      <c r="D68" s="473"/>
      <c r="E68" s="21" t="s">
        <v>271</v>
      </c>
      <c r="G68" s="245"/>
      <c r="J68" s="4"/>
    </row>
    <row r="69" spans="1:10" ht="30">
      <c r="A69" s="187"/>
      <c r="B69" s="92"/>
      <c r="C69" s="34" t="s">
        <v>5420</v>
      </c>
      <c r="D69" s="473">
        <v>1</v>
      </c>
      <c r="E69" s="21" t="s">
        <v>271</v>
      </c>
      <c r="F69" s="34"/>
      <c r="G69" s="245"/>
    </row>
    <row r="70" spans="1:10" ht="15.75" hidden="1">
      <c r="A70" s="350" t="s">
        <v>5421</v>
      </c>
      <c r="B70" s="92" t="s">
        <v>278</v>
      </c>
      <c r="C70" s="23"/>
      <c r="D70" s="19"/>
      <c r="E70" s="21"/>
      <c r="F70" s="19"/>
      <c r="G70" s="19"/>
      <c r="J70" s="4"/>
    </row>
    <row r="71" spans="1:10" ht="40.15" hidden="1" customHeight="1">
      <c r="A71" s="219" t="s">
        <v>279</v>
      </c>
      <c r="B71" s="1366" t="s">
        <v>138</v>
      </c>
      <c r="C71" s="1458"/>
      <c r="D71" s="1458"/>
      <c r="E71" s="1458"/>
      <c r="F71" s="1458"/>
      <c r="G71" s="1702"/>
      <c r="H71" s="22">
        <f>SUM(D72:D76)</f>
        <v>0</v>
      </c>
      <c r="I71" s="22">
        <f>COUNT(D72:D76)*2</f>
        <v>0</v>
      </c>
    </row>
    <row r="72" spans="1:10" ht="15.75" hidden="1">
      <c r="A72" s="350" t="s">
        <v>280</v>
      </c>
      <c r="B72" s="92" t="s">
        <v>281</v>
      </c>
      <c r="C72" s="23" t="s">
        <v>5425</v>
      </c>
      <c r="D72" s="473"/>
      <c r="E72" s="21" t="s">
        <v>271</v>
      </c>
      <c r="G72" s="245"/>
    </row>
    <row r="73" spans="1:10" ht="45" hidden="1">
      <c r="A73" s="350" t="s">
        <v>336</v>
      </c>
      <c r="B73" s="92"/>
      <c r="C73" s="23" t="s">
        <v>5422</v>
      </c>
      <c r="D73" s="473"/>
      <c r="E73" s="21" t="s">
        <v>271</v>
      </c>
      <c r="F73" s="23" t="s">
        <v>5423</v>
      </c>
      <c r="J73" s="4"/>
    </row>
    <row r="74" spans="1:10" ht="45" hidden="1">
      <c r="A74" s="350" t="s">
        <v>336</v>
      </c>
      <c r="B74" s="92"/>
      <c r="C74" s="23" t="s">
        <v>5424</v>
      </c>
      <c r="D74" s="473"/>
      <c r="E74" s="21" t="s">
        <v>271</v>
      </c>
      <c r="F74" s="23" t="s">
        <v>5423</v>
      </c>
      <c r="J74" s="4"/>
    </row>
    <row r="75" spans="1:10" ht="30" hidden="1">
      <c r="A75" s="350" t="s">
        <v>1495</v>
      </c>
      <c r="B75" s="92" t="s">
        <v>286</v>
      </c>
      <c r="C75" s="23" t="s">
        <v>5426</v>
      </c>
      <c r="D75" s="473"/>
      <c r="E75" s="21" t="s">
        <v>271</v>
      </c>
      <c r="F75" s="23" t="s">
        <v>5427</v>
      </c>
      <c r="G75" s="245"/>
      <c r="J75" s="4"/>
    </row>
    <row r="76" spans="1:10" ht="31.5" hidden="1">
      <c r="A76" s="350" t="s">
        <v>4476</v>
      </c>
      <c r="B76" s="92" t="s">
        <v>290</v>
      </c>
      <c r="C76" s="23" t="s">
        <v>5428</v>
      </c>
      <c r="D76" s="473"/>
      <c r="E76" s="21" t="s">
        <v>271</v>
      </c>
      <c r="F76" s="19"/>
      <c r="G76" s="245"/>
    </row>
    <row r="77" spans="1:10" ht="40.15" customHeight="1">
      <c r="A77" s="1003" t="s">
        <v>137</v>
      </c>
      <c r="B77" s="1366" t="s">
        <v>136</v>
      </c>
      <c r="C77" s="1458"/>
      <c r="D77" s="1458"/>
      <c r="E77" s="1458"/>
      <c r="F77" s="1458"/>
      <c r="G77" s="1702"/>
      <c r="H77" s="1006">
        <f>SUM(D78:D92)</f>
        <v>4</v>
      </c>
      <c r="I77" s="1006">
        <f>COUNT(D78:D92)*2</f>
        <v>8</v>
      </c>
    </row>
    <row r="78" spans="1:10" ht="47.25" hidden="1">
      <c r="A78" s="350" t="s">
        <v>292</v>
      </c>
      <c r="B78" s="12" t="s">
        <v>293</v>
      </c>
      <c r="C78" s="19"/>
      <c r="D78" s="19"/>
      <c r="E78" s="21"/>
      <c r="F78" s="19"/>
      <c r="G78" s="19"/>
      <c r="J78" s="4"/>
    </row>
    <row r="79" spans="1:10" ht="47.25" hidden="1">
      <c r="A79" s="350" t="s">
        <v>294</v>
      </c>
      <c r="B79" s="12" t="s">
        <v>295</v>
      </c>
      <c r="C79" s="19"/>
      <c r="D79" s="19"/>
      <c r="E79" s="21"/>
      <c r="F79" s="19"/>
      <c r="G79" s="19"/>
      <c r="J79" s="4"/>
    </row>
    <row r="80" spans="1:10" ht="90">
      <c r="A80" s="187" t="s">
        <v>4481</v>
      </c>
      <c r="B80" s="12" t="s">
        <v>297</v>
      </c>
      <c r="C80" s="23" t="s">
        <v>5429</v>
      </c>
      <c r="D80" s="476">
        <v>1</v>
      </c>
      <c r="E80" s="16" t="s">
        <v>540</v>
      </c>
      <c r="F80" s="23" t="s">
        <v>5430</v>
      </c>
      <c r="G80" s="245"/>
    </row>
    <row r="81" spans="1:10" ht="31.5">
      <c r="A81" s="187" t="s">
        <v>298</v>
      </c>
      <c r="B81" s="12" t="s">
        <v>299</v>
      </c>
      <c r="C81" s="23" t="s">
        <v>6920</v>
      </c>
      <c r="D81" s="473">
        <v>1</v>
      </c>
      <c r="E81" s="21" t="s">
        <v>271</v>
      </c>
      <c r="F81" s="19"/>
      <c r="G81" s="245"/>
    </row>
    <row r="82" spans="1:10" ht="30" hidden="1">
      <c r="A82" s="350"/>
      <c r="B82" s="12"/>
      <c r="C82" s="23" t="s">
        <v>5431</v>
      </c>
      <c r="D82" s="473"/>
      <c r="E82" s="21" t="s">
        <v>271</v>
      </c>
      <c r="F82" s="19"/>
      <c r="G82" s="245"/>
    </row>
    <row r="83" spans="1:10" ht="47.25" hidden="1">
      <c r="A83" s="350" t="s">
        <v>300</v>
      </c>
      <c r="B83" s="12" t="s">
        <v>1500</v>
      </c>
      <c r="C83" s="19"/>
      <c r="D83" s="19"/>
      <c r="E83" s="21" t="s">
        <v>271</v>
      </c>
      <c r="F83" s="19"/>
      <c r="G83" s="19"/>
      <c r="J83" s="4"/>
    </row>
    <row r="84" spans="1:10" ht="31.5" hidden="1">
      <c r="A84" s="350" t="s">
        <v>4483</v>
      </c>
      <c r="B84" s="12" t="s">
        <v>303</v>
      </c>
      <c r="C84" s="19"/>
      <c r="D84" s="19"/>
      <c r="E84" s="21" t="s">
        <v>271</v>
      </c>
      <c r="F84" s="19"/>
      <c r="G84" s="19"/>
      <c r="J84" s="4"/>
    </row>
    <row r="85" spans="1:10" ht="47.25">
      <c r="A85" s="187" t="s">
        <v>5432</v>
      </c>
      <c r="B85" s="12" t="s">
        <v>305</v>
      </c>
      <c r="C85" s="23" t="s">
        <v>5433</v>
      </c>
      <c r="D85" s="473">
        <v>1</v>
      </c>
      <c r="E85" s="21" t="s">
        <v>271</v>
      </c>
      <c r="F85" s="19"/>
      <c r="G85" s="245"/>
    </row>
    <row r="86" spans="1:10" ht="63">
      <c r="A86" s="187" t="s">
        <v>5434</v>
      </c>
      <c r="B86" s="12" t="s">
        <v>307</v>
      </c>
      <c r="C86" s="19" t="s">
        <v>5435</v>
      </c>
      <c r="D86" s="473">
        <v>1</v>
      </c>
      <c r="E86" s="21" t="s">
        <v>271</v>
      </c>
      <c r="F86" s="19"/>
      <c r="G86" s="245"/>
    </row>
    <row r="87" spans="1:10" ht="47.25" hidden="1">
      <c r="A87" s="350" t="s">
        <v>4484</v>
      </c>
      <c r="B87" s="12" t="s">
        <v>309</v>
      </c>
      <c r="C87" s="41" t="s">
        <v>5436</v>
      </c>
      <c r="D87" s="473"/>
      <c r="E87" s="21" t="s">
        <v>540</v>
      </c>
      <c r="G87" s="245"/>
      <c r="J87" s="4"/>
    </row>
    <row r="88" spans="1:10" ht="30" hidden="1">
      <c r="A88" s="350"/>
      <c r="B88" s="12"/>
      <c r="C88" s="41" t="s">
        <v>5437</v>
      </c>
      <c r="D88" s="473"/>
      <c r="E88" s="21" t="s">
        <v>540</v>
      </c>
      <c r="F88" s="41"/>
      <c r="G88" s="245"/>
      <c r="J88" s="4"/>
    </row>
    <row r="89" spans="1:10" ht="45" hidden="1">
      <c r="A89" s="350"/>
      <c r="B89" s="12"/>
      <c r="C89" s="41" t="s">
        <v>5438</v>
      </c>
      <c r="D89" s="473"/>
      <c r="E89" s="21" t="s">
        <v>540</v>
      </c>
      <c r="F89" s="19"/>
      <c r="G89" s="245"/>
      <c r="J89" s="4"/>
    </row>
    <row r="90" spans="1:10" ht="31.5" hidden="1">
      <c r="A90" s="350" t="s">
        <v>6528</v>
      </c>
      <c r="B90" s="12" t="s">
        <v>311</v>
      </c>
      <c r="C90" s="19"/>
      <c r="D90" s="19"/>
      <c r="E90" s="21"/>
      <c r="F90" s="19"/>
      <c r="G90" s="19"/>
      <c r="J90" s="4"/>
    </row>
    <row r="91" spans="1:10" ht="30" hidden="1">
      <c r="A91" s="350" t="s">
        <v>6529</v>
      </c>
      <c r="B91" s="16" t="s">
        <v>313</v>
      </c>
      <c r="C91" s="19"/>
      <c r="D91" s="19"/>
      <c r="E91" s="21"/>
      <c r="F91" s="19"/>
      <c r="G91" s="19"/>
      <c r="J91" s="4"/>
    </row>
    <row r="92" spans="1:10" ht="30" hidden="1">
      <c r="A92" s="350" t="s">
        <v>6530</v>
      </c>
      <c r="B92" s="16" t="s">
        <v>6056</v>
      </c>
      <c r="C92" s="23" t="s">
        <v>6820</v>
      </c>
      <c r="D92" s="21"/>
      <c r="E92" s="21" t="s">
        <v>540</v>
      </c>
      <c r="F92" s="19"/>
      <c r="G92" s="388"/>
      <c r="J92" s="4"/>
    </row>
    <row r="93" spans="1:10" ht="40.15" customHeight="1">
      <c r="A93" s="1003" t="s">
        <v>1501</v>
      </c>
      <c r="B93" s="1366" t="s">
        <v>134</v>
      </c>
      <c r="C93" s="1458"/>
      <c r="D93" s="1458"/>
      <c r="E93" s="1458"/>
      <c r="F93" s="1458"/>
      <c r="G93" s="1702"/>
      <c r="H93" s="1006">
        <f>SUM(D94:D101)</f>
        <v>3</v>
      </c>
      <c r="I93" s="1006">
        <f>COUNT(D94:D101)*2</f>
        <v>6</v>
      </c>
    </row>
    <row r="94" spans="1:10" ht="30" hidden="1" customHeight="1">
      <c r="A94" s="350" t="s">
        <v>5439</v>
      </c>
      <c r="B94" s="12" t="s">
        <v>315</v>
      </c>
      <c r="C94" s="41" t="s">
        <v>5440</v>
      </c>
      <c r="D94" s="473"/>
      <c r="E94" s="21" t="s">
        <v>271</v>
      </c>
      <c r="F94" s="19"/>
      <c r="G94" s="245"/>
      <c r="J94" s="4"/>
    </row>
    <row r="95" spans="1:10" ht="15.75" hidden="1">
      <c r="A95" s="350" t="s">
        <v>5441</v>
      </c>
      <c r="B95" s="12" t="s">
        <v>317</v>
      </c>
      <c r="C95" s="41" t="s">
        <v>5442</v>
      </c>
      <c r="D95" s="473"/>
      <c r="E95" s="21" t="s">
        <v>271</v>
      </c>
      <c r="F95" s="19"/>
      <c r="G95" s="245"/>
      <c r="J95" s="4"/>
    </row>
    <row r="96" spans="1:10" ht="15.75">
      <c r="A96" s="187" t="s">
        <v>318</v>
      </c>
      <c r="B96" s="12" t="s">
        <v>319</v>
      </c>
      <c r="C96" s="34" t="s">
        <v>5443</v>
      </c>
      <c r="D96" s="473">
        <v>1</v>
      </c>
      <c r="E96" s="21" t="s">
        <v>271</v>
      </c>
      <c r="F96" s="19"/>
      <c r="G96" s="245"/>
    </row>
    <row r="97" spans="1:10" ht="15.75">
      <c r="A97" s="187" t="s">
        <v>5444</v>
      </c>
      <c r="B97" s="12" t="s">
        <v>322</v>
      </c>
      <c r="C97" s="34" t="s">
        <v>5445</v>
      </c>
      <c r="D97" s="473">
        <v>1</v>
      </c>
      <c r="E97" s="21" t="s">
        <v>271</v>
      </c>
      <c r="F97" s="19"/>
      <c r="G97" s="245"/>
    </row>
    <row r="98" spans="1:10" ht="15.75">
      <c r="A98" s="187" t="s">
        <v>5446</v>
      </c>
      <c r="B98" s="12" t="s">
        <v>324</v>
      </c>
      <c r="C98" s="34" t="s">
        <v>5447</v>
      </c>
      <c r="D98" s="473">
        <v>1</v>
      </c>
      <c r="E98" s="21" t="s">
        <v>271</v>
      </c>
      <c r="F98" s="19"/>
      <c r="G98" s="245"/>
    </row>
    <row r="99" spans="1:10" ht="30" hidden="1">
      <c r="A99" s="350" t="s">
        <v>5448</v>
      </c>
      <c r="B99" s="12" t="s">
        <v>326</v>
      </c>
      <c r="C99" s="23" t="s">
        <v>5449</v>
      </c>
      <c r="D99" s="473"/>
      <c r="E99" s="21" t="s">
        <v>271</v>
      </c>
      <c r="F99" s="19"/>
      <c r="G99" s="245"/>
      <c r="J99" s="4"/>
    </row>
    <row r="100" spans="1:10" ht="31.5" hidden="1">
      <c r="A100" s="350" t="s">
        <v>327</v>
      </c>
      <c r="B100" s="12" t="s">
        <v>328</v>
      </c>
      <c r="C100" s="41" t="s">
        <v>5450</v>
      </c>
      <c r="D100" s="473"/>
      <c r="E100" s="21" t="s">
        <v>271</v>
      </c>
      <c r="F100" s="19"/>
      <c r="G100" s="245"/>
    </row>
    <row r="101" spans="1:10" ht="34.5" hidden="1" customHeight="1">
      <c r="A101" s="57" t="s">
        <v>3063</v>
      </c>
      <c r="B101" s="92" t="s">
        <v>3064</v>
      </c>
      <c r="C101" s="41" t="s">
        <v>5451</v>
      </c>
      <c r="D101" s="473"/>
      <c r="E101" s="21" t="s">
        <v>271</v>
      </c>
      <c r="F101" s="19"/>
      <c r="G101" s="245"/>
      <c r="J101" s="4"/>
    </row>
    <row r="102" spans="1:10" ht="40.15" hidden="1" customHeight="1">
      <c r="A102" s="219" t="s">
        <v>1505</v>
      </c>
      <c r="B102" s="1302" t="s">
        <v>132</v>
      </c>
      <c r="C102" s="1303"/>
      <c r="D102" s="1303"/>
      <c r="E102" s="1303"/>
      <c r="F102" s="1303"/>
      <c r="G102" s="1778"/>
      <c r="H102" s="22">
        <f>SUM(D103:D105)</f>
        <v>0</v>
      </c>
      <c r="I102" s="22">
        <f>COUNT(D103:D105)*2</f>
        <v>0</v>
      </c>
      <c r="J102" s="4"/>
    </row>
    <row r="103" spans="1:10" ht="47.25" hidden="1">
      <c r="A103" s="349" t="s">
        <v>5452</v>
      </c>
      <c r="B103" s="12" t="s">
        <v>331</v>
      </c>
      <c r="C103" s="23" t="s">
        <v>5453</v>
      </c>
      <c r="D103" s="473"/>
      <c r="E103" s="21" t="s">
        <v>540</v>
      </c>
      <c r="F103" s="19"/>
      <c r="G103" s="245"/>
      <c r="J103" s="4"/>
    </row>
    <row r="104" spans="1:10" ht="47.25" hidden="1">
      <c r="A104" s="349" t="s">
        <v>5454</v>
      </c>
      <c r="B104" s="12" t="s">
        <v>335</v>
      </c>
      <c r="C104" s="23" t="s">
        <v>5455</v>
      </c>
      <c r="D104" s="473"/>
      <c r="E104" s="21" t="s">
        <v>540</v>
      </c>
      <c r="F104" s="19"/>
      <c r="G104" s="245"/>
      <c r="J104" s="4"/>
    </row>
    <row r="105" spans="1:10" ht="30" hidden="1">
      <c r="A105" s="349"/>
      <c r="B105" s="12"/>
      <c r="C105" s="23" t="s">
        <v>5456</v>
      </c>
      <c r="D105" s="473"/>
      <c r="E105" s="21" t="s">
        <v>540</v>
      </c>
      <c r="F105" s="19"/>
      <c r="G105" s="245"/>
      <c r="J105" s="4"/>
    </row>
    <row r="106" spans="1:10" ht="18.75">
      <c r="A106" s="156"/>
      <c r="B106" s="1368" t="s">
        <v>337</v>
      </c>
      <c r="C106" s="1372"/>
      <c r="D106" s="1372"/>
      <c r="E106" s="1372"/>
      <c r="F106" s="1372"/>
      <c r="G106" s="1777"/>
      <c r="H106" s="22">
        <f>H107+H137+H161+H166+H179+H191</f>
        <v>22</v>
      </c>
      <c r="I106" s="22">
        <f>I107+I137+I161+I166+I179+I191</f>
        <v>44</v>
      </c>
    </row>
    <row r="107" spans="1:10" ht="40.15" customHeight="1">
      <c r="A107" s="1003" t="s">
        <v>1507</v>
      </c>
      <c r="B107" s="1366" t="s">
        <v>130</v>
      </c>
      <c r="C107" s="1458"/>
      <c r="D107" s="1458"/>
      <c r="E107" s="1458"/>
      <c r="F107" s="1458"/>
      <c r="G107" s="1702"/>
      <c r="H107" s="1006">
        <f>SUM(D108:D136)</f>
        <v>6</v>
      </c>
      <c r="I107" s="1006">
        <f>COUNT(D108:D136)*2</f>
        <v>12</v>
      </c>
    </row>
    <row r="108" spans="1:10" ht="31.5">
      <c r="A108" s="11" t="s">
        <v>338</v>
      </c>
      <c r="B108" s="42" t="s">
        <v>339</v>
      </c>
      <c r="C108" s="37" t="s">
        <v>5457</v>
      </c>
      <c r="D108" s="473">
        <v>1</v>
      </c>
      <c r="E108" s="21" t="s">
        <v>341</v>
      </c>
      <c r="F108" s="19"/>
      <c r="G108" s="245"/>
    </row>
    <row r="109" spans="1:10" ht="75" hidden="1">
      <c r="A109" s="20" t="s">
        <v>336</v>
      </c>
      <c r="B109" s="28"/>
      <c r="C109" s="136" t="s">
        <v>5458</v>
      </c>
      <c r="D109" s="473"/>
      <c r="E109" s="21" t="s">
        <v>341</v>
      </c>
      <c r="F109" s="19"/>
      <c r="G109" s="245"/>
      <c r="J109" s="4"/>
    </row>
    <row r="110" spans="1:10" ht="30">
      <c r="A110" s="11" t="s">
        <v>336</v>
      </c>
      <c r="B110" s="42"/>
      <c r="C110" s="23" t="s">
        <v>5459</v>
      </c>
      <c r="D110" s="473">
        <v>1</v>
      </c>
      <c r="E110" s="21" t="s">
        <v>341</v>
      </c>
      <c r="F110" s="19"/>
      <c r="G110" s="245"/>
    </row>
    <row r="111" spans="1:10" ht="15.75">
      <c r="A111" s="11" t="s">
        <v>336</v>
      </c>
      <c r="B111" s="42"/>
      <c r="C111" s="23" t="s">
        <v>5460</v>
      </c>
      <c r="D111" s="473">
        <v>1</v>
      </c>
      <c r="E111" s="21" t="s">
        <v>341</v>
      </c>
      <c r="F111" s="19"/>
      <c r="G111" s="245"/>
    </row>
    <row r="112" spans="1:10" ht="15.75" hidden="1">
      <c r="A112" s="20"/>
      <c r="B112" s="28"/>
      <c r="C112" s="23" t="s">
        <v>5461</v>
      </c>
      <c r="D112" s="473"/>
      <c r="E112" s="21" t="s">
        <v>341</v>
      </c>
      <c r="F112" s="19"/>
      <c r="G112" s="245"/>
      <c r="J112" s="4"/>
    </row>
    <row r="113" spans="1:10" ht="36.75" hidden="1" customHeight="1">
      <c r="A113" s="20"/>
      <c r="B113" s="28"/>
      <c r="C113" s="23" t="s">
        <v>5462</v>
      </c>
      <c r="D113" s="473"/>
      <c r="E113" s="21" t="s">
        <v>341</v>
      </c>
      <c r="F113" s="19"/>
      <c r="G113" s="245"/>
      <c r="J113" s="4"/>
    </row>
    <row r="114" spans="1:10" ht="45">
      <c r="A114" s="11" t="s">
        <v>1512</v>
      </c>
      <c r="B114" s="42" t="s">
        <v>347</v>
      </c>
      <c r="C114" s="32" t="s">
        <v>5464</v>
      </c>
      <c r="D114" s="473">
        <v>1</v>
      </c>
      <c r="E114" s="21" t="s">
        <v>341</v>
      </c>
      <c r="F114" s="19"/>
      <c r="G114" s="245"/>
    </row>
    <row r="115" spans="1:10" ht="30">
      <c r="A115" s="11"/>
      <c r="B115" s="42"/>
      <c r="C115" s="32" t="s">
        <v>5465</v>
      </c>
      <c r="D115" s="473">
        <v>1</v>
      </c>
      <c r="E115" s="21" t="s">
        <v>341</v>
      </c>
      <c r="F115" s="19"/>
      <c r="G115" s="245"/>
    </row>
    <row r="116" spans="1:10" ht="15.75" hidden="1">
      <c r="A116" s="20"/>
      <c r="B116" s="28"/>
      <c r="C116" s="32" t="s">
        <v>5463</v>
      </c>
      <c r="D116" s="473"/>
      <c r="E116" s="21" t="s">
        <v>341</v>
      </c>
      <c r="F116" s="19"/>
      <c r="G116" s="245"/>
      <c r="J116" s="4"/>
    </row>
    <row r="117" spans="1:10" ht="30" hidden="1">
      <c r="A117" s="20"/>
      <c r="B117" s="28"/>
      <c r="C117" s="32" t="s">
        <v>5466</v>
      </c>
      <c r="D117" s="473"/>
      <c r="E117" s="21" t="s">
        <v>341</v>
      </c>
      <c r="F117" s="19"/>
      <c r="G117" s="245"/>
      <c r="J117" s="4"/>
    </row>
    <row r="118" spans="1:10" ht="45">
      <c r="A118" s="11" t="s">
        <v>5467</v>
      </c>
      <c r="B118" s="42" t="s">
        <v>353</v>
      </c>
      <c r="C118" s="23" t="s">
        <v>5468</v>
      </c>
      <c r="D118" s="473">
        <v>1</v>
      </c>
      <c r="E118" s="21" t="s">
        <v>341</v>
      </c>
      <c r="F118" s="23" t="s">
        <v>6921</v>
      </c>
      <c r="G118" s="245"/>
    </row>
    <row r="119" spans="1:10" ht="30" hidden="1">
      <c r="A119" s="20" t="s">
        <v>336</v>
      </c>
      <c r="B119" s="28"/>
      <c r="C119" s="23" t="s">
        <v>5469</v>
      </c>
      <c r="D119" s="473"/>
      <c r="E119" s="21" t="s">
        <v>341</v>
      </c>
      <c r="F119" s="19"/>
      <c r="G119" s="245"/>
      <c r="J119" s="4"/>
    </row>
    <row r="120" spans="1:10" ht="30" hidden="1">
      <c r="A120" s="20"/>
      <c r="B120" s="28"/>
      <c r="C120" s="23" t="s">
        <v>5470</v>
      </c>
      <c r="D120" s="473"/>
      <c r="E120" s="21" t="s">
        <v>341</v>
      </c>
      <c r="F120" s="19"/>
      <c r="G120" s="245"/>
    </row>
    <row r="121" spans="1:10" ht="30" hidden="1">
      <c r="A121" s="20"/>
      <c r="B121" s="28"/>
      <c r="C121" s="23" t="s">
        <v>6922</v>
      </c>
      <c r="D121" s="473"/>
      <c r="E121" s="21" t="s">
        <v>341</v>
      </c>
      <c r="F121" s="19"/>
      <c r="G121" s="245"/>
    </row>
    <row r="122" spans="1:10" ht="30" hidden="1">
      <c r="A122" s="20"/>
      <c r="B122" s="28"/>
      <c r="C122" s="23" t="s">
        <v>5471</v>
      </c>
      <c r="D122" s="473"/>
      <c r="E122" s="21" t="s">
        <v>341</v>
      </c>
      <c r="F122" s="19"/>
      <c r="G122" s="245"/>
      <c r="J122" s="4"/>
    </row>
    <row r="123" spans="1:10" ht="15.75" hidden="1">
      <c r="A123" s="20"/>
      <c r="B123" s="28"/>
      <c r="C123" s="23" t="s">
        <v>5472</v>
      </c>
      <c r="D123" s="473"/>
      <c r="E123" s="21" t="s">
        <v>341</v>
      </c>
      <c r="F123" s="19"/>
      <c r="G123" s="245"/>
      <c r="J123" s="4"/>
    </row>
    <row r="124" spans="1:10" ht="30" hidden="1">
      <c r="A124" s="20"/>
      <c r="B124" s="28"/>
      <c r="C124" s="23" t="s">
        <v>5473</v>
      </c>
      <c r="D124" s="473"/>
      <c r="E124" s="21" t="s">
        <v>341</v>
      </c>
      <c r="F124" s="19"/>
      <c r="G124" s="245"/>
      <c r="J124" s="4"/>
    </row>
    <row r="125" spans="1:10" ht="30" hidden="1">
      <c r="A125" s="20"/>
      <c r="B125" s="28"/>
      <c r="C125" s="23" t="s">
        <v>5474</v>
      </c>
      <c r="D125" s="473"/>
      <c r="E125" s="21" t="s">
        <v>341</v>
      </c>
      <c r="F125" s="19"/>
      <c r="G125" s="245"/>
      <c r="J125" s="4"/>
    </row>
    <row r="126" spans="1:10" ht="30" hidden="1">
      <c r="A126" s="20"/>
      <c r="B126" s="28"/>
      <c r="C126" s="23" t="s">
        <v>5475</v>
      </c>
      <c r="D126" s="473"/>
      <c r="E126" s="21" t="s">
        <v>341</v>
      </c>
      <c r="F126" s="19"/>
      <c r="G126" s="245"/>
      <c r="J126" s="4"/>
    </row>
    <row r="127" spans="1:10" ht="45" hidden="1">
      <c r="A127" s="20"/>
      <c r="B127" s="28"/>
      <c r="C127" s="23" t="s">
        <v>5476</v>
      </c>
      <c r="D127" s="473"/>
      <c r="E127" s="21" t="s">
        <v>341</v>
      </c>
      <c r="F127" s="19"/>
      <c r="G127" s="245"/>
      <c r="J127" s="4"/>
    </row>
    <row r="128" spans="1:10" ht="30" hidden="1">
      <c r="A128" s="20"/>
      <c r="B128" s="28"/>
      <c r="C128" s="23" t="s">
        <v>5477</v>
      </c>
      <c r="D128" s="473"/>
      <c r="E128" s="21" t="s">
        <v>341</v>
      </c>
      <c r="F128" s="19"/>
      <c r="G128" s="245"/>
      <c r="J128" s="4"/>
    </row>
    <row r="129" spans="1:10" ht="45" hidden="1">
      <c r="A129" s="20" t="s">
        <v>1515</v>
      </c>
      <c r="B129" s="28" t="s">
        <v>355</v>
      </c>
      <c r="C129" s="23" t="s">
        <v>5478</v>
      </c>
      <c r="D129" s="473"/>
      <c r="E129" s="21" t="s">
        <v>341</v>
      </c>
      <c r="F129" s="19"/>
      <c r="G129" s="245"/>
    </row>
    <row r="130" spans="1:10" ht="31.5" hidden="1">
      <c r="A130" s="20" t="s">
        <v>356</v>
      </c>
      <c r="B130" s="28" t="s">
        <v>357</v>
      </c>
      <c r="C130" s="19"/>
      <c r="D130" s="19"/>
      <c r="E130" s="21"/>
      <c r="F130" s="19"/>
      <c r="G130" s="19"/>
      <c r="J130" s="4"/>
    </row>
    <row r="131" spans="1:10" ht="31.5" hidden="1">
      <c r="A131" s="20" t="s">
        <v>359</v>
      </c>
      <c r="B131" s="28" t="s">
        <v>360</v>
      </c>
      <c r="C131" s="32" t="s">
        <v>361</v>
      </c>
      <c r="D131" s="473"/>
      <c r="E131" s="21" t="s">
        <v>341</v>
      </c>
      <c r="F131" s="19"/>
      <c r="G131" s="245"/>
      <c r="J131" s="4"/>
    </row>
    <row r="132" spans="1:10" ht="31.5" hidden="1">
      <c r="A132" s="20" t="s">
        <v>362</v>
      </c>
      <c r="B132" s="28" t="s">
        <v>363</v>
      </c>
      <c r="C132" s="23" t="s">
        <v>5479</v>
      </c>
      <c r="D132" s="473"/>
      <c r="E132" s="21" t="s">
        <v>341</v>
      </c>
      <c r="F132" s="19"/>
      <c r="G132" s="245"/>
      <c r="J132" s="4"/>
    </row>
    <row r="133" spans="1:10" ht="30" hidden="1">
      <c r="A133" s="20" t="s">
        <v>336</v>
      </c>
      <c r="B133" s="28"/>
      <c r="C133" s="23" t="s">
        <v>5480</v>
      </c>
      <c r="D133" s="473"/>
      <c r="E133" s="21" t="s">
        <v>341</v>
      </c>
      <c r="F133" s="19"/>
      <c r="G133" s="245"/>
      <c r="J133" s="4"/>
    </row>
    <row r="134" spans="1:10" ht="30" hidden="1">
      <c r="A134" s="20" t="s">
        <v>336</v>
      </c>
      <c r="B134" s="28"/>
      <c r="C134" s="23" t="s">
        <v>5481</v>
      </c>
      <c r="D134" s="473"/>
      <c r="E134" s="21" t="s">
        <v>341</v>
      </c>
      <c r="F134" s="19"/>
      <c r="G134" s="245"/>
      <c r="J134" s="4"/>
    </row>
    <row r="135" spans="1:10" ht="15.75" hidden="1">
      <c r="A135" s="20" t="s">
        <v>336</v>
      </c>
      <c r="B135" s="28"/>
      <c r="C135" s="23" t="s">
        <v>5482</v>
      </c>
      <c r="D135" s="473"/>
      <c r="E135" s="21" t="s">
        <v>341</v>
      </c>
      <c r="F135" s="19"/>
      <c r="G135" s="245"/>
      <c r="J135" s="4"/>
    </row>
    <row r="136" spans="1:10" ht="31.5" hidden="1">
      <c r="A136" s="20" t="s">
        <v>366</v>
      </c>
      <c r="B136" s="28" t="s">
        <v>367</v>
      </c>
      <c r="C136" s="19"/>
      <c r="D136" s="19"/>
      <c r="E136" s="21"/>
      <c r="F136" s="19"/>
      <c r="G136" s="19"/>
      <c r="J136" s="4"/>
    </row>
    <row r="137" spans="1:10" ht="40.15" customHeight="1">
      <c r="A137" s="1003" t="s">
        <v>1520</v>
      </c>
      <c r="B137" s="1302" t="s">
        <v>5285</v>
      </c>
      <c r="C137" s="1303"/>
      <c r="D137" s="1303"/>
      <c r="E137" s="1303"/>
      <c r="F137" s="1303"/>
      <c r="G137" s="1778"/>
      <c r="H137" s="1006">
        <f>SUM(D138:D160)</f>
        <v>6</v>
      </c>
      <c r="I137" s="1006">
        <f>COUNT(D138:D160)*2</f>
        <v>12</v>
      </c>
    </row>
    <row r="138" spans="1:10" ht="31.5">
      <c r="A138" s="11" t="s">
        <v>1522</v>
      </c>
      <c r="B138" s="12" t="s">
        <v>371</v>
      </c>
      <c r="C138" s="23" t="s">
        <v>5483</v>
      </c>
      <c r="D138" s="473">
        <v>1</v>
      </c>
      <c r="E138" s="21" t="s">
        <v>895</v>
      </c>
      <c r="F138" s="19"/>
      <c r="G138" s="245"/>
    </row>
    <row r="139" spans="1:10" ht="47.25">
      <c r="A139" s="11" t="s">
        <v>382</v>
      </c>
      <c r="B139" s="12" t="s">
        <v>383</v>
      </c>
      <c r="C139" s="13" t="s">
        <v>428</v>
      </c>
      <c r="D139" s="473">
        <v>1</v>
      </c>
      <c r="E139" s="21" t="s">
        <v>2648</v>
      </c>
      <c r="F139" s="19"/>
      <c r="G139" s="245"/>
    </row>
    <row r="140" spans="1:10" ht="30" hidden="1">
      <c r="A140" s="20"/>
      <c r="B140" s="36"/>
      <c r="C140" s="41" t="s">
        <v>5484</v>
      </c>
      <c r="D140" s="473"/>
      <c r="E140" s="21" t="s">
        <v>341</v>
      </c>
      <c r="F140" s="19"/>
      <c r="G140" s="245"/>
      <c r="J140" s="4"/>
    </row>
    <row r="141" spans="1:10" ht="30" hidden="1">
      <c r="A141" s="20"/>
      <c r="B141" s="36"/>
      <c r="C141" s="41" t="s">
        <v>5485</v>
      </c>
      <c r="D141" s="473"/>
      <c r="E141" s="21" t="s">
        <v>432</v>
      </c>
      <c r="F141" s="19"/>
      <c r="G141" s="245"/>
      <c r="J141" s="4"/>
    </row>
    <row r="142" spans="1:10" ht="45">
      <c r="A142" s="11"/>
      <c r="B142" s="12"/>
      <c r="C142" s="34" t="s">
        <v>5486</v>
      </c>
      <c r="D142" s="473">
        <v>1</v>
      </c>
      <c r="E142" s="21" t="s">
        <v>653</v>
      </c>
      <c r="F142" s="19"/>
      <c r="G142" s="245"/>
    </row>
    <row r="143" spans="1:10" ht="67.5" customHeight="1">
      <c r="A143" s="11" t="s">
        <v>384</v>
      </c>
      <c r="B143" s="1025" t="s">
        <v>385</v>
      </c>
      <c r="C143" s="23" t="s">
        <v>5490</v>
      </c>
      <c r="D143" s="473">
        <v>1</v>
      </c>
      <c r="E143" s="21" t="s">
        <v>341</v>
      </c>
      <c r="G143" s="245"/>
    </row>
    <row r="144" spans="1:10" ht="67.5" hidden="1" customHeight="1">
      <c r="A144" s="20"/>
      <c r="B144" s="36"/>
      <c r="C144" s="23" t="s">
        <v>5489</v>
      </c>
      <c r="D144" s="473"/>
      <c r="E144" s="21" t="s">
        <v>341</v>
      </c>
      <c r="F144" s="19"/>
      <c r="G144" s="4"/>
      <c r="J144" s="4"/>
    </row>
    <row r="145" spans="1:10" ht="67.5" hidden="1" customHeight="1">
      <c r="A145" s="20"/>
      <c r="B145" s="36"/>
      <c r="C145" s="23" t="s">
        <v>5487</v>
      </c>
      <c r="D145" s="473"/>
      <c r="E145" s="21" t="s">
        <v>341</v>
      </c>
      <c r="F145" s="19"/>
      <c r="G145" s="245"/>
      <c r="J145" s="4"/>
    </row>
    <row r="146" spans="1:10" ht="67.5" hidden="1" customHeight="1">
      <c r="A146" s="20"/>
      <c r="B146" s="36"/>
      <c r="C146" s="23" t="s">
        <v>5488</v>
      </c>
      <c r="D146" s="473"/>
      <c r="E146" s="21" t="s">
        <v>341</v>
      </c>
      <c r="F146" s="19"/>
      <c r="G146" s="245"/>
    </row>
    <row r="147" spans="1:10" ht="41.25" hidden="1" customHeight="1">
      <c r="A147" s="20"/>
      <c r="B147" s="36"/>
      <c r="C147" s="23" t="s">
        <v>5491</v>
      </c>
      <c r="D147" s="473"/>
      <c r="E147" s="21" t="s">
        <v>341</v>
      </c>
      <c r="F147" s="382" t="s">
        <v>5492</v>
      </c>
      <c r="G147" s="245"/>
    </row>
    <row r="148" spans="1:10" ht="41.25" hidden="1" customHeight="1">
      <c r="A148" s="20"/>
      <c r="B148" s="36"/>
      <c r="C148" s="23" t="s">
        <v>5493</v>
      </c>
      <c r="D148" s="473"/>
      <c r="E148" s="21" t="s">
        <v>341</v>
      </c>
      <c r="F148" s="19"/>
      <c r="G148" s="245"/>
      <c r="J148" s="4"/>
    </row>
    <row r="149" spans="1:10" ht="41.25" hidden="1" customHeight="1">
      <c r="A149" s="20"/>
      <c r="B149" s="36"/>
      <c r="C149" s="23" t="s">
        <v>5494</v>
      </c>
      <c r="D149" s="473"/>
      <c r="E149" s="21" t="s">
        <v>341</v>
      </c>
      <c r="F149" s="19" t="s">
        <v>5495</v>
      </c>
      <c r="G149" s="245"/>
      <c r="J149" s="4"/>
    </row>
    <row r="150" spans="1:10" ht="41.25" hidden="1" customHeight="1">
      <c r="A150" s="20"/>
      <c r="B150" s="36"/>
      <c r="C150" s="23" t="s">
        <v>5496</v>
      </c>
      <c r="D150" s="473"/>
      <c r="E150" s="21" t="s">
        <v>341</v>
      </c>
      <c r="F150" s="23" t="s">
        <v>5497</v>
      </c>
      <c r="G150" s="245"/>
      <c r="J150" s="4"/>
    </row>
    <row r="151" spans="1:10" ht="41.25" hidden="1" customHeight="1">
      <c r="A151" s="20"/>
      <c r="B151" s="36"/>
      <c r="C151" s="23" t="s">
        <v>5498</v>
      </c>
      <c r="D151" s="473"/>
      <c r="E151" s="21" t="s">
        <v>341</v>
      </c>
      <c r="F151" s="23"/>
      <c r="G151" s="245"/>
      <c r="J151" s="4"/>
    </row>
    <row r="152" spans="1:10" ht="41.25" customHeight="1">
      <c r="A152" s="11"/>
      <c r="B152" s="12"/>
      <c r="C152" s="23" t="s">
        <v>5499</v>
      </c>
      <c r="D152" s="473">
        <v>1</v>
      </c>
      <c r="E152" s="21" t="s">
        <v>341</v>
      </c>
      <c r="F152" s="23"/>
      <c r="G152" s="245"/>
    </row>
    <row r="153" spans="1:10" ht="41.25" hidden="1" customHeight="1">
      <c r="A153" s="20"/>
      <c r="B153" s="36"/>
      <c r="C153" s="23" t="s">
        <v>5500</v>
      </c>
      <c r="D153" s="473"/>
      <c r="E153" s="21" t="s">
        <v>341</v>
      </c>
      <c r="F153" s="19"/>
      <c r="G153" s="245"/>
      <c r="J153" s="4"/>
    </row>
    <row r="154" spans="1:10" ht="41.25" hidden="1" customHeight="1">
      <c r="A154" s="20"/>
      <c r="B154" s="36"/>
      <c r="C154" s="23" t="s">
        <v>5501</v>
      </c>
      <c r="D154" s="473"/>
      <c r="E154" s="21" t="s">
        <v>341</v>
      </c>
      <c r="F154" s="19"/>
      <c r="G154" s="245"/>
    </row>
    <row r="155" spans="1:10" ht="41.25" customHeight="1">
      <c r="A155" s="11"/>
      <c r="B155" s="12"/>
      <c r="C155" s="23" t="s">
        <v>5502</v>
      </c>
      <c r="D155" s="473">
        <v>1</v>
      </c>
      <c r="E155" s="21" t="s">
        <v>341</v>
      </c>
      <c r="F155" s="23" t="s">
        <v>5503</v>
      </c>
      <c r="G155" s="245"/>
    </row>
    <row r="156" spans="1:10" ht="45" hidden="1">
      <c r="A156" s="20" t="s">
        <v>1530</v>
      </c>
      <c r="B156" s="36" t="s">
        <v>393</v>
      </c>
      <c r="C156" s="23" t="s">
        <v>393</v>
      </c>
      <c r="D156" s="473"/>
      <c r="E156" s="21" t="s">
        <v>432</v>
      </c>
      <c r="F156" s="19"/>
      <c r="G156" s="245"/>
      <c r="J156" s="4"/>
    </row>
    <row r="157" spans="1:10" ht="45" hidden="1">
      <c r="A157" s="20"/>
      <c r="B157" s="36"/>
      <c r="C157" s="23" t="s">
        <v>5504</v>
      </c>
      <c r="D157" s="473"/>
      <c r="E157" s="21" t="s">
        <v>653</v>
      </c>
      <c r="F157" s="19"/>
      <c r="G157" s="245"/>
      <c r="J157" s="4"/>
    </row>
    <row r="158" spans="1:10" ht="31.5" hidden="1">
      <c r="A158" s="20" t="s">
        <v>394</v>
      </c>
      <c r="B158" s="38" t="s">
        <v>395</v>
      </c>
      <c r="C158" s="74" t="s">
        <v>5505</v>
      </c>
      <c r="D158" s="473"/>
      <c r="E158" s="21" t="s">
        <v>653</v>
      </c>
      <c r="F158" s="23" t="s">
        <v>5506</v>
      </c>
      <c r="G158" s="245"/>
      <c r="J158" s="4"/>
    </row>
    <row r="159" spans="1:10" ht="45" hidden="1">
      <c r="A159" s="20"/>
      <c r="B159" s="36"/>
      <c r="C159" s="74" t="s">
        <v>5507</v>
      </c>
      <c r="D159" s="473"/>
      <c r="E159" s="21" t="s">
        <v>653</v>
      </c>
      <c r="F159" s="23" t="s">
        <v>5508</v>
      </c>
      <c r="G159" s="245"/>
      <c r="J159" s="4"/>
    </row>
    <row r="160" spans="1:10" ht="60" hidden="1">
      <c r="A160" s="20"/>
      <c r="B160" s="36"/>
      <c r="C160" s="23" t="s">
        <v>5509</v>
      </c>
      <c r="D160" s="473"/>
      <c r="E160" s="21" t="s">
        <v>653</v>
      </c>
      <c r="F160" s="23" t="s">
        <v>5510</v>
      </c>
      <c r="G160" s="245"/>
      <c r="J160" s="4"/>
    </row>
    <row r="161" spans="1:10" ht="40.15" customHeight="1">
      <c r="A161" s="1002" t="s">
        <v>1533</v>
      </c>
      <c r="B161" s="1366" t="s">
        <v>126</v>
      </c>
      <c r="C161" s="1458"/>
      <c r="D161" s="1458"/>
      <c r="E161" s="1458"/>
      <c r="F161" s="1458"/>
      <c r="G161" s="1702"/>
      <c r="H161" s="1006">
        <f>SUM(D162:D165)</f>
        <v>2</v>
      </c>
      <c r="I161" s="1006">
        <f>COUNT(D162:D165)*2</f>
        <v>4</v>
      </c>
    </row>
    <row r="162" spans="1:10" ht="31.5" hidden="1">
      <c r="A162" s="20" t="s">
        <v>1535</v>
      </c>
      <c r="B162" s="36" t="s">
        <v>397</v>
      </c>
      <c r="C162" s="23" t="s">
        <v>5511</v>
      </c>
      <c r="D162" s="473"/>
      <c r="E162" s="21" t="s">
        <v>653</v>
      </c>
      <c r="F162" s="19"/>
      <c r="G162" s="245"/>
    </row>
    <row r="163" spans="1:10" ht="45" hidden="1">
      <c r="A163" s="20" t="s">
        <v>1542</v>
      </c>
      <c r="B163" s="36" t="s">
        <v>401</v>
      </c>
      <c r="C163" s="23" t="s">
        <v>5512</v>
      </c>
      <c r="D163" s="473"/>
      <c r="E163" s="21" t="s">
        <v>653</v>
      </c>
      <c r="F163" s="19"/>
      <c r="G163" s="245"/>
    </row>
    <row r="164" spans="1:10" ht="60">
      <c r="A164" s="11" t="s">
        <v>1545</v>
      </c>
      <c r="B164" s="12" t="s">
        <v>405</v>
      </c>
      <c r="C164" s="23" t="s">
        <v>5513</v>
      </c>
      <c r="D164" s="473">
        <v>1</v>
      </c>
      <c r="E164" s="21" t="s">
        <v>653</v>
      </c>
      <c r="F164" s="19"/>
      <c r="G164" s="245"/>
    </row>
    <row r="165" spans="1:10" ht="63">
      <c r="A165" s="11" t="s">
        <v>1556</v>
      </c>
      <c r="B165" s="12" t="s">
        <v>409</v>
      </c>
      <c r="C165" s="23" t="s">
        <v>5514</v>
      </c>
      <c r="D165" s="473">
        <v>1</v>
      </c>
      <c r="E165" s="21" t="s">
        <v>653</v>
      </c>
      <c r="F165" s="19"/>
      <c r="G165" s="245"/>
    </row>
    <row r="166" spans="1:10" ht="40.15" customHeight="1">
      <c r="A166" s="1003" t="s">
        <v>1559</v>
      </c>
      <c r="B166" s="1366" t="s">
        <v>124</v>
      </c>
      <c r="C166" s="1458"/>
      <c r="D166" s="1458"/>
      <c r="E166" s="1458"/>
      <c r="F166" s="1458"/>
      <c r="G166" s="1702"/>
      <c r="H166" s="1006">
        <f>SUM(D167:D178)</f>
        <v>3</v>
      </c>
      <c r="I166" s="1006">
        <f>COUNT(D167:D178)*2</f>
        <v>6</v>
      </c>
    </row>
    <row r="167" spans="1:10" ht="47.25">
      <c r="A167" s="11" t="s">
        <v>1561</v>
      </c>
      <c r="B167" s="92" t="s">
        <v>412</v>
      </c>
      <c r="C167" s="23" t="s">
        <v>5515</v>
      </c>
      <c r="D167" s="473">
        <v>1</v>
      </c>
      <c r="E167" s="21" t="s">
        <v>653</v>
      </c>
      <c r="F167" s="19"/>
      <c r="G167" s="245"/>
    </row>
    <row r="168" spans="1:10" ht="31.5" hidden="1">
      <c r="A168" s="20" t="s">
        <v>1565</v>
      </c>
      <c r="B168" s="195" t="s">
        <v>415</v>
      </c>
      <c r="C168" s="191" t="s">
        <v>416</v>
      </c>
      <c r="D168" s="473"/>
      <c r="E168" s="21" t="s">
        <v>341</v>
      </c>
      <c r="F168" s="19"/>
      <c r="G168" s="245"/>
      <c r="J168" s="4"/>
    </row>
    <row r="169" spans="1:10" ht="31.5" hidden="1">
      <c r="A169" s="20" t="s">
        <v>1566</v>
      </c>
      <c r="B169" s="195" t="s">
        <v>418</v>
      </c>
      <c r="C169" s="23" t="s">
        <v>5516</v>
      </c>
      <c r="D169" s="473"/>
      <c r="E169" s="21" t="s">
        <v>420</v>
      </c>
      <c r="F169" s="19"/>
      <c r="G169" s="245"/>
      <c r="J169" s="4"/>
    </row>
    <row r="170" spans="1:10" ht="30" hidden="1">
      <c r="A170" s="20"/>
      <c r="B170" s="195"/>
      <c r="C170" s="23" t="s">
        <v>5517</v>
      </c>
      <c r="D170" s="473"/>
      <c r="E170" s="21" t="s">
        <v>540</v>
      </c>
      <c r="F170" s="19"/>
      <c r="G170" s="245"/>
      <c r="J170" s="4"/>
    </row>
    <row r="171" spans="1:10" ht="31.5" hidden="1">
      <c r="A171" s="20" t="s">
        <v>1567</v>
      </c>
      <c r="B171" s="195" t="s">
        <v>422</v>
      </c>
      <c r="C171" s="19"/>
      <c r="D171" s="19"/>
      <c r="E171" s="21"/>
      <c r="F171" s="19"/>
      <c r="G171" s="19"/>
      <c r="J171" s="4"/>
    </row>
    <row r="172" spans="1:10" ht="93" customHeight="1">
      <c r="A172" s="11" t="s">
        <v>426</v>
      </c>
      <c r="B172" s="92" t="s">
        <v>427</v>
      </c>
      <c r="C172" s="23" t="s">
        <v>5519</v>
      </c>
      <c r="D172" s="473">
        <v>1</v>
      </c>
      <c r="E172" s="21" t="s">
        <v>653</v>
      </c>
      <c r="F172" s="23" t="s">
        <v>5522</v>
      </c>
      <c r="G172" s="4"/>
      <c r="H172" s="539"/>
    </row>
    <row r="173" spans="1:10" ht="66" hidden="1" customHeight="1">
      <c r="A173" s="20"/>
      <c r="B173" s="92"/>
      <c r="C173" s="101" t="s">
        <v>5518</v>
      </c>
      <c r="D173" s="473"/>
      <c r="E173" s="4" t="s">
        <v>341</v>
      </c>
      <c r="F173" s="19"/>
      <c r="G173" s="245"/>
      <c r="J173" s="4"/>
    </row>
    <row r="174" spans="1:10" ht="93" hidden="1" customHeight="1">
      <c r="A174" s="20"/>
      <c r="B174" s="92"/>
      <c r="C174" s="23" t="s">
        <v>5520</v>
      </c>
      <c r="D174" s="473"/>
      <c r="E174" s="21" t="s">
        <v>653</v>
      </c>
      <c r="F174" s="19"/>
      <c r="G174" s="245"/>
      <c r="J174" s="4"/>
    </row>
    <row r="175" spans="1:10" ht="30" hidden="1">
      <c r="A175" s="20"/>
      <c r="B175" s="92"/>
      <c r="C175" s="23" t="s">
        <v>5521</v>
      </c>
      <c r="D175" s="473"/>
      <c r="E175" s="21" t="s">
        <v>648</v>
      </c>
      <c r="F175" s="19"/>
      <c r="G175" s="245"/>
      <c r="J175" s="4"/>
    </row>
    <row r="176" spans="1:10" ht="44.25" hidden="1" customHeight="1">
      <c r="A176" s="20" t="s">
        <v>336</v>
      </c>
      <c r="B176" s="92"/>
      <c r="C176" s="23" t="s">
        <v>5522</v>
      </c>
      <c r="D176" s="473"/>
      <c r="E176" s="21" t="s">
        <v>653</v>
      </c>
      <c r="F176" s="19"/>
      <c r="G176" s="245"/>
    </row>
    <row r="177" spans="1:10" ht="48.75" customHeight="1">
      <c r="A177" s="11" t="s">
        <v>336</v>
      </c>
      <c r="B177" s="92"/>
      <c r="C177" s="23" t="s">
        <v>5523</v>
      </c>
      <c r="D177" s="473">
        <v>1</v>
      </c>
      <c r="E177" s="21" t="s">
        <v>648</v>
      </c>
      <c r="F177" s="23" t="s">
        <v>5524</v>
      </c>
      <c r="G177" s="245"/>
    </row>
    <row r="178" spans="1:10" ht="30" hidden="1">
      <c r="A178" s="20" t="s">
        <v>336</v>
      </c>
      <c r="B178" s="92"/>
      <c r="C178" s="23" t="s">
        <v>5524</v>
      </c>
      <c r="D178" s="473"/>
      <c r="E178" s="21" t="s">
        <v>648</v>
      </c>
      <c r="F178" s="19"/>
      <c r="G178" s="245"/>
      <c r="J178" s="4"/>
    </row>
    <row r="179" spans="1:10" ht="40.15" customHeight="1">
      <c r="A179" s="1002" t="s">
        <v>1571</v>
      </c>
      <c r="B179" s="1366" t="s">
        <v>122</v>
      </c>
      <c r="C179" s="1458"/>
      <c r="D179" s="1458"/>
      <c r="E179" s="1458"/>
      <c r="F179" s="1458"/>
      <c r="G179" s="1702"/>
      <c r="H179" s="1006">
        <f>SUM(D180:D190)</f>
        <v>2</v>
      </c>
      <c r="I179" s="1006">
        <f>COUNT(D180:D190)*2</f>
        <v>4</v>
      </c>
    </row>
    <row r="180" spans="1:10" ht="47.25">
      <c r="A180" s="11" t="s">
        <v>429</v>
      </c>
      <c r="B180" s="12" t="s">
        <v>430</v>
      </c>
      <c r="C180" s="23" t="s">
        <v>5525</v>
      </c>
      <c r="D180" s="473">
        <v>1</v>
      </c>
      <c r="E180" s="21" t="s">
        <v>653</v>
      </c>
      <c r="F180" s="19"/>
      <c r="G180" s="245"/>
    </row>
    <row r="181" spans="1:10" ht="31.5" hidden="1">
      <c r="A181" s="20" t="s">
        <v>1575</v>
      </c>
      <c r="B181" s="36" t="s">
        <v>434</v>
      </c>
      <c r="C181" s="23" t="s">
        <v>5526</v>
      </c>
      <c r="D181" s="473"/>
      <c r="E181" s="21" t="s">
        <v>653</v>
      </c>
      <c r="F181" s="19"/>
      <c r="G181" s="245"/>
    </row>
    <row r="182" spans="1:10" ht="31.5" hidden="1">
      <c r="A182" s="20" t="s">
        <v>1576</v>
      </c>
      <c r="B182" s="36" t="s">
        <v>437</v>
      </c>
      <c r="C182" s="23" t="s">
        <v>5527</v>
      </c>
      <c r="D182" s="473"/>
      <c r="E182" s="21" t="s">
        <v>653</v>
      </c>
      <c r="F182" s="19"/>
      <c r="G182" s="245"/>
    </row>
    <row r="183" spans="1:10" ht="47.25" hidden="1">
      <c r="A183" s="20" t="s">
        <v>1577</v>
      </c>
      <c r="B183" s="36" t="s">
        <v>440</v>
      </c>
      <c r="C183" s="23" t="s">
        <v>5528</v>
      </c>
      <c r="D183" s="473"/>
      <c r="E183" s="21" t="s">
        <v>432</v>
      </c>
      <c r="F183" s="19"/>
      <c r="G183" s="245"/>
      <c r="J183" s="4"/>
    </row>
    <row r="184" spans="1:10" ht="45" hidden="1">
      <c r="A184" s="20"/>
      <c r="B184" s="36"/>
      <c r="C184" s="23" t="s">
        <v>5529</v>
      </c>
      <c r="D184" s="473"/>
      <c r="E184" s="21" t="s">
        <v>653</v>
      </c>
      <c r="F184" s="19"/>
      <c r="G184" s="245"/>
      <c r="J184" s="4"/>
    </row>
    <row r="185" spans="1:10" ht="47.25">
      <c r="A185" s="11" t="s">
        <v>2371</v>
      </c>
      <c r="B185" s="12" t="s">
        <v>444</v>
      </c>
      <c r="C185" s="23" t="s">
        <v>5530</v>
      </c>
      <c r="D185" s="473">
        <v>1</v>
      </c>
      <c r="E185" s="21" t="s">
        <v>653</v>
      </c>
      <c r="F185" s="19"/>
      <c r="G185" s="245"/>
    </row>
    <row r="186" spans="1:10" ht="47.25" hidden="1">
      <c r="A186" s="20" t="s">
        <v>445</v>
      </c>
      <c r="B186" s="135" t="s">
        <v>446</v>
      </c>
      <c r="C186" s="200" t="s">
        <v>5531</v>
      </c>
      <c r="D186" s="473"/>
      <c r="E186" s="21" t="s">
        <v>341</v>
      </c>
      <c r="F186" s="19"/>
      <c r="G186" s="245"/>
      <c r="J186" s="4"/>
    </row>
    <row r="187" spans="1:10" ht="30" hidden="1">
      <c r="A187" s="20"/>
      <c r="B187" s="135"/>
      <c r="C187" s="200" t="s">
        <v>5532</v>
      </c>
      <c r="D187" s="473"/>
      <c r="E187" s="21" t="s">
        <v>1812</v>
      </c>
      <c r="F187" s="19"/>
      <c r="G187" s="245"/>
      <c r="J187" s="4"/>
    </row>
    <row r="188" spans="1:10" ht="33.75" hidden="1" customHeight="1">
      <c r="A188" s="20"/>
      <c r="B188" s="135"/>
      <c r="C188" s="200" t="s">
        <v>5533</v>
      </c>
      <c r="D188" s="473"/>
      <c r="E188" s="21" t="s">
        <v>2050</v>
      </c>
      <c r="F188" s="19"/>
      <c r="G188" s="245"/>
      <c r="J188" s="4"/>
    </row>
    <row r="189" spans="1:10" ht="30" hidden="1">
      <c r="A189" s="20"/>
      <c r="B189" s="135"/>
      <c r="C189" s="200" t="s">
        <v>5534</v>
      </c>
      <c r="D189" s="473"/>
      <c r="E189" s="21" t="s">
        <v>341</v>
      </c>
      <c r="F189" s="19"/>
      <c r="G189" s="245"/>
      <c r="J189" s="4"/>
    </row>
    <row r="190" spans="1:10" ht="30" hidden="1">
      <c r="A190" s="20"/>
      <c r="B190" s="135"/>
      <c r="C190" s="200" t="s">
        <v>5535</v>
      </c>
      <c r="D190" s="473"/>
      <c r="E190" s="21" t="s">
        <v>653</v>
      </c>
      <c r="F190" s="19"/>
      <c r="G190" s="245"/>
      <c r="J190" s="4"/>
    </row>
    <row r="191" spans="1:10" ht="45" customHeight="1">
      <c r="A191" s="998" t="s">
        <v>6103</v>
      </c>
      <c r="B191" s="1588" t="s">
        <v>3086</v>
      </c>
      <c r="C191" s="1589"/>
      <c r="D191" s="1589"/>
      <c r="E191" s="1589"/>
      <c r="F191" s="1589"/>
      <c r="G191" s="1779"/>
      <c r="H191" s="1006">
        <f>SUM(D192:D202)</f>
        <v>3</v>
      </c>
      <c r="I191" s="1006">
        <f>COUNT(D192:D202)*2</f>
        <v>6</v>
      </c>
    </row>
    <row r="192" spans="1:10" ht="60" hidden="1">
      <c r="A192" s="20" t="s">
        <v>3087</v>
      </c>
      <c r="B192" s="41" t="s">
        <v>3088</v>
      </c>
      <c r="C192" s="41" t="s">
        <v>6057</v>
      </c>
      <c r="D192" s="439"/>
      <c r="E192" s="19"/>
      <c r="F192" s="41" t="s">
        <v>6058</v>
      </c>
      <c r="G192" s="416"/>
      <c r="J192" s="4"/>
    </row>
    <row r="193" spans="1:10" ht="72.75" customHeight="1">
      <c r="A193" s="11" t="s">
        <v>3089</v>
      </c>
      <c r="B193" s="34" t="s">
        <v>3090</v>
      </c>
      <c r="C193" s="34" t="s">
        <v>6059</v>
      </c>
      <c r="D193" s="474">
        <v>1</v>
      </c>
      <c r="E193" s="19"/>
      <c r="F193" s="34" t="s">
        <v>6060</v>
      </c>
      <c r="G193" s="416"/>
    </row>
    <row r="194" spans="1:10" ht="105" hidden="1">
      <c r="A194" s="20" t="s">
        <v>3091</v>
      </c>
      <c r="B194" s="41" t="s">
        <v>3092</v>
      </c>
      <c r="C194" s="41" t="s">
        <v>6061</v>
      </c>
      <c r="D194" s="439"/>
      <c r="E194" s="19"/>
      <c r="F194" s="41" t="s">
        <v>6062</v>
      </c>
      <c r="G194" s="416"/>
      <c r="J194" s="4"/>
    </row>
    <row r="195" spans="1:10" ht="75" hidden="1">
      <c r="A195" s="20" t="s">
        <v>3093</v>
      </c>
      <c r="B195" s="41" t="s">
        <v>3094</v>
      </c>
      <c r="C195" s="41" t="s">
        <v>6063</v>
      </c>
      <c r="D195" s="439"/>
      <c r="E195" s="19"/>
      <c r="F195" s="41" t="s">
        <v>6064</v>
      </c>
      <c r="G195" s="416"/>
    </row>
    <row r="196" spans="1:10" ht="120" hidden="1">
      <c r="A196" s="20" t="s">
        <v>3095</v>
      </c>
      <c r="B196" s="41" t="s">
        <v>3096</v>
      </c>
      <c r="C196" s="41" t="s">
        <v>6065</v>
      </c>
      <c r="D196" s="439"/>
      <c r="E196" s="19"/>
      <c r="F196" s="41" t="s">
        <v>6066</v>
      </c>
      <c r="G196" s="416"/>
      <c r="J196" s="4"/>
    </row>
    <row r="197" spans="1:10" ht="30">
      <c r="A197" s="11" t="s">
        <v>3097</v>
      </c>
      <c r="B197" s="34" t="s">
        <v>3098</v>
      </c>
      <c r="C197" s="23" t="s">
        <v>5856</v>
      </c>
      <c r="D197" s="473">
        <v>1</v>
      </c>
      <c r="E197" s="21" t="s">
        <v>540</v>
      </c>
      <c r="F197" s="46"/>
      <c r="G197" s="416"/>
    </row>
    <row r="198" spans="1:10" ht="45" hidden="1">
      <c r="A198" s="20" t="s">
        <v>6104</v>
      </c>
      <c r="B198" s="41" t="s">
        <v>3100</v>
      </c>
      <c r="C198" s="41"/>
      <c r="D198" s="44"/>
      <c r="E198" s="21"/>
      <c r="F198" s="19"/>
      <c r="G198" s="391"/>
      <c r="J198" s="4"/>
    </row>
    <row r="199" spans="1:10" ht="60" hidden="1">
      <c r="A199" s="20" t="s">
        <v>3101</v>
      </c>
      <c r="B199" s="41" t="s">
        <v>3102</v>
      </c>
      <c r="C199" s="41" t="s">
        <v>6067</v>
      </c>
      <c r="D199" s="439"/>
      <c r="E199" s="19"/>
      <c r="F199" s="41" t="s">
        <v>6068</v>
      </c>
      <c r="G199" s="416"/>
      <c r="J199" s="4"/>
    </row>
    <row r="200" spans="1:10" ht="246" customHeight="1">
      <c r="A200" s="11" t="s">
        <v>3103</v>
      </c>
      <c r="B200" s="34" t="s">
        <v>3104</v>
      </c>
      <c r="C200" s="34" t="s">
        <v>6069</v>
      </c>
      <c r="D200" s="474">
        <v>1</v>
      </c>
      <c r="E200" s="19"/>
      <c r="F200" s="34" t="s">
        <v>6070</v>
      </c>
      <c r="G200" s="416"/>
    </row>
    <row r="201" spans="1:10" ht="120" hidden="1">
      <c r="A201" s="20" t="s">
        <v>3105</v>
      </c>
      <c r="B201" s="41" t="s">
        <v>3106</v>
      </c>
      <c r="C201" s="41" t="s">
        <v>6071</v>
      </c>
      <c r="D201" s="439"/>
      <c r="E201" s="19"/>
      <c r="F201" s="41" t="s">
        <v>6072</v>
      </c>
      <c r="G201" s="416"/>
      <c r="J201" s="4"/>
    </row>
    <row r="202" spans="1:10" ht="45" hidden="1">
      <c r="A202" s="20" t="s">
        <v>3107</v>
      </c>
      <c r="B202" s="41" t="s">
        <v>3108</v>
      </c>
      <c r="C202" s="41" t="s">
        <v>6073</v>
      </c>
      <c r="D202" s="440"/>
      <c r="E202" s="4"/>
      <c r="F202" s="41" t="s">
        <v>6074</v>
      </c>
      <c r="G202" s="416"/>
      <c r="J202" s="4"/>
    </row>
    <row r="203" spans="1:10" ht="18.75">
      <c r="A203" s="156"/>
      <c r="B203" s="1368" t="s">
        <v>447</v>
      </c>
      <c r="C203" s="1372"/>
      <c r="D203" s="1372"/>
      <c r="E203" s="1372"/>
      <c r="F203" s="1372"/>
      <c r="G203" s="1777"/>
      <c r="H203" s="22">
        <f>H204+H233+H256+H267+H301+H305+H315</f>
        <v>30</v>
      </c>
      <c r="I203" s="22">
        <f>I204+I233+I256+I267+I301+I305+I315</f>
        <v>60</v>
      </c>
    </row>
    <row r="204" spans="1:10" ht="40.15" customHeight="1">
      <c r="A204" s="1002" t="s">
        <v>1578</v>
      </c>
      <c r="B204" s="1302" t="s">
        <v>120</v>
      </c>
      <c r="C204" s="1303"/>
      <c r="D204" s="1303"/>
      <c r="E204" s="1303"/>
      <c r="F204" s="1303"/>
      <c r="G204" s="1778"/>
      <c r="H204" s="1006">
        <f>SUM(D205:D232)</f>
        <v>7</v>
      </c>
      <c r="I204" s="1006">
        <f>COUNT(D205:D232)*2</f>
        <v>14</v>
      </c>
    </row>
    <row r="205" spans="1:10" ht="47.25" hidden="1" customHeight="1">
      <c r="A205" s="20" t="s">
        <v>448</v>
      </c>
      <c r="B205" s="275" t="s">
        <v>449</v>
      </c>
      <c r="C205" s="16" t="s">
        <v>5536</v>
      </c>
      <c r="D205" s="473"/>
      <c r="E205" s="21" t="s">
        <v>377</v>
      </c>
      <c r="F205" s="19"/>
      <c r="G205" s="245"/>
    </row>
    <row r="206" spans="1:10" ht="127.5" hidden="1" customHeight="1">
      <c r="A206" s="20"/>
      <c r="B206" s="275"/>
      <c r="C206" s="16" t="s">
        <v>5537</v>
      </c>
      <c r="D206" s="473"/>
      <c r="E206" s="21" t="s">
        <v>377</v>
      </c>
      <c r="F206" s="23" t="s">
        <v>5538</v>
      </c>
      <c r="G206" s="245"/>
      <c r="J206" s="4"/>
    </row>
    <row r="207" spans="1:10" ht="31.5">
      <c r="A207" s="11" t="s">
        <v>453</v>
      </c>
      <c r="B207" s="45" t="s">
        <v>454</v>
      </c>
      <c r="C207" s="23" t="s">
        <v>5539</v>
      </c>
      <c r="D207" s="473">
        <v>1</v>
      </c>
      <c r="E207" s="21" t="s">
        <v>341</v>
      </c>
      <c r="F207" s="19"/>
      <c r="G207" s="245"/>
    </row>
    <row r="208" spans="1:10" ht="30">
      <c r="A208" s="11" t="s">
        <v>336</v>
      </c>
      <c r="B208" s="45"/>
      <c r="C208" s="23" t="s">
        <v>5540</v>
      </c>
      <c r="D208" s="473">
        <v>1</v>
      </c>
      <c r="E208" s="21" t="s">
        <v>341</v>
      </c>
      <c r="F208" s="19"/>
      <c r="G208" s="245"/>
    </row>
    <row r="209" spans="1:10" ht="30" hidden="1">
      <c r="A209" s="20"/>
      <c r="B209" s="45"/>
      <c r="C209" s="23" t="s">
        <v>5541</v>
      </c>
      <c r="D209" s="473"/>
      <c r="E209" s="21" t="s">
        <v>660</v>
      </c>
      <c r="F209" s="19"/>
      <c r="G209" s="245"/>
    </row>
    <row r="210" spans="1:10" ht="30" hidden="1">
      <c r="A210" s="20"/>
      <c r="B210" s="45"/>
      <c r="C210" s="23" t="s">
        <v>5542</v>
      </c>
      <c r="D210" s="473"/>
      <c r="E210" s="21" t="s">
        <v>660</v>
      </c>
      <c r="F210" s="19"/>
      <c r="G210" s="245"/>
      <c r="J210" s="4"/>
    </row>
    <row r="211" spans="1:10" ht="40.5" hidden="1" customHeight="1">
      <c r="A211" s="20"/>
      <c r="B211" s="45"/>
      <c r="C211" s="200" t="s">
        <v>5543</v>
      </c>
      <c r="D211" s="473"/>
      <c r="E211" s="21" t="s">
        <v>341</v>
      </c>
      <c r="F211" s="19"/>
      <c r="G211" s="245"/>
      <c r="J211" s="4"/>
    </row>
    <row r="212" spans="1:10" ht="33.75" hidden="1" customHeight="1">
      <c r="A212" s="20"/>
      <c r="B212" s="45"/>
      <c r="C212" s="200" t="s">
        <v>5544</v>
      </c>
      <c r="D212" s="473"/>
      <c r="E212" s="21" t="s">
        <v>660</v>
      </c>
      <c r="G212" s="245"/>
      <c r="J212" s="4"/>
    </row>
    <row r="213" spans="1:10" ht="33.75" hidden="1" customHeight="1">
      <c r="A213" s="20"/>
      <c r="B213" s="45"/>
      <c r="C213" s="16" t="s">
        <v>5545</v>
      </c>
      <c r="D213" s="473"/>
      <c r="E213" s="21" t="s">
        <v>660</v>
      </c>
      <c r="F213" s="16"/>
      <c r="G213" s="245"/>
      <c r="J213" s="4"/>
    </row>
    <row r="214" spans="1:10" ht="45">
      <c r="A214" s="11" t="s">
        <v>458</v>
      </c>
      <c r="B214" s="275" t="s">
        <v>459</v>
      </c>
      <c r="C214" s="23" t="s">
        <v>5546</v>
      </c>
      <c r="D214" s="473">
        <v>1</v>
      </c>
      <c r="E214" s="21" t="s">
        <v>341</v>
      </c>
      <c r="F214" s="19"/>
      <c r="G214" s="245"/>
    </row>
    <row r="215" spans="1:10" ht="45">
      <c r="A215" s="11" t="s">
        <v>336</v>
      </c>
      <c r="B215" s="275"/>
      <c r="C215" s="23" t="s">
        <v>5547</v>
      </c>
      <c r="D215" s="473">
        <v>1</v>
      </c>
      <c r="E215" s="21" t="s">
        <v>341</v>
      </c>
      <c r="F215" s="19"/>
      <c r="G215" s="245"/>
    </row>
    <row r="216" spans="1:10" ht="45" hidden="1">
      <c r="A216" s="20" t="s">
        <v>336</v>
      </c>
      <c r="B216" s="275"/>
      <c r="C216" s="23" t="s">
        <v>5548</v>
      </c>
      <c r="D216" s="473"/>
      <c r="E216" s="21" t="s">
        <v>341</v>
      </c>
      <c r="F216" s="19"/>
      <c r="G216" s="245"/>
      <c r="J216" s="4"/>
    </row>
    <row r="217" spans="1:10" ht="75" hidden="1">
      <c r="A217" s="20" t="s">
        <v>336</v>
      </c>
      <c r="B217" s="275"/>
      <c r="C217" s="23" t="s">
        <v>5549</v>
      </c>
      <c r="D217" s="473"/>
      <c r="E217" s="21" t="s">
        <v>341</v>
      </c>
      <c r="F217" s="23" t="s">
        <v>5550</v>
      </c>
      <c r="G217" s="245"/>
      <c r="J217" s="4"/>
    </row>
    <row r="218" spans="1:10" ht="30" hidden="1">
      <c r="A218" s="20" t="s">
        <v>336</v>
      </c>
      <c r="B218" s="275"/>
      <c r="C218" s="23" t="s">
        <v>5551</v>
      </c>
      <c r="D218" s="473"/>
      <c r="E218" s="21" t="s">
        <v>341</v>
      </c>
      <c r="F218" s="23" t="s">
        <v>5552</v>
      </c>
      <c r="G218" s="245"/>
      <c r="J218" s="4"/>
    </row>
    <row r="219" spans="1:10" ht="30" hidden="1">
      <c r="A219" s="20"/>
      <c r="B219" s="275"/>
      <c r="C219" s="23" t="s">
        <v>5553</v>
      </c>
      <c r="D219" s="473"/>
      <c r="E219" s="21" t="s">
        <v>341</v>
      </c>
      <c r="F219" s="23" t="s">
        <v>5554</v>
      </c>
      <c r="G219" s="245"/>
      <c r="J219" s="4"/>
    </row>
    <row r="220" spans="1:10" ht="30" hidden="1">
      <c r="A220" s="20"/>
      <c r="B220" s="275"/>
      <c r="C220" s="23" t="s">
        <v>5555</v>
      </c>
      <c r="D220" s="473"/>
      <c r="E220" s="21" t="s">
        <v>341</v>
      </c>
      <c r="F220" s="23" t="s">
        <v>5556</v>
      </c>
      <c r="G220" s="245"/>
      <c r="J220" s="4"/>
    </row>
    <row r="221" spans="1:10" ht="45" hidden="1">
      <c r="A221" s="20" t="s">
        <v>476</v>
      </c>
      <c r="B221" s="275" t="s">
        <v>477</v>
      </c>
      <c r="C221" s="23" t="s">
        <v>5557</v>
      </c>
      <c r="D221" s="473"/>
      <c r="E221" s="21" t="s">
        <v>341</v>
      </c>
      <c r="F221" s="19"/>
      <c r="G221" s="245"/>
      <c r="J221" s="4"/>
    </row>
    <row r="222" spans="1:10" ht="30" hidden="1">
      <c r="A222" s="20"/>
      <c r="B222" s="275"/>
      <c r="C222" s="23" t="s">
        <v>5558</v>
      </c>
      <c r="D222" s="473"/>
      <c r="E222" s="21" t="s">
        <v>341</v>
      </c>
      <c r="F222" s="19"/>
      <c r="G222" s="245"/>
      <c r="J222" s="4"/>
    </row>
    <row r="223" spans="1:10" ht="31.5">
      <c r="A223" s="11" t="s">
        <v>480</v>
      </c>
      <c r="B223" s="275" t="s">
        <v>481</v>
      </c>
      <c r="C223" s="23" t="s">
        <v>5561</v>
      </c>
      <c r="D223" s="473">
        <v>1</v>
      </c>
      <c r="E223" s="21" t="s">
        <v>341</v>
      </c>
      <c r="F223" s="19"/>
      <c r="G223" s="245"/>
    </row>
    <row r="224" spans="1:10" ht="30" hidden="1">
      <c r="A224" s="20" t="s">
        <v>336</v>
      </c>
      <c r="B224" s="275"/>
      <c r="C224" s="23" t="s">
        <v>5559</v>
      </c>
      <c r="D224" s="473"/>
      <c r="E224" s="21" t="s">
        <v>341</v>
      </c>
      <c r="F224" s="19"/>
      <c r="G224" s="245"/>
      <c r="J224" s="4"/>
    </row>
    <row r="225" spans="1:10" ht="30" hidden="1">
      <c r="A225" s="20" t="s">
        <v>336</v>
      </c>
      <c r="B225" s="275"/>
      <c r="C225" s="23" t="s">
        <v>5560</v>
      </c>
      <c r="D225" s="473"/>
      <c r="E225" s="21" t="s">
        <v>1812</v>
      </c>
      <c r="F225" s="19"/>
      <c r="G225" s="245"/>
      <c r="J225" s="4"/>
    </row>
    <row r="226" spans="1:10" ht="45" hidden="1">
      <c r="A226" s="20"/>
      <c r="B226" s="275"/>
      <c r="C226" s="23" t="s">
        <v>5562</v>
      </c>
      <c r="D226" s="473"/>
      <c r="E226" s="21" t="s">
        <v>377</v>
      </c>
      <c r="F226" s="23" t="s">
        <v>5563</v>
      </c>
      <c r="G226" s="245"/>
      <c r="J226" s="4"/>
    </row>
    <row r="227" spans="1:10" ht="63" hidden="1" customHeight="1">
      <c r="A227" s="20"/>
      <c r="B227" s="275"/>
      <c r="C227" s="23" t="s">
        <v>5564</v>
      </c>
      <c r="D227" s="473"/>
      <c r="E227" s="21" t="s">
        <v>377</v>
      </c>
      <c r="F227" s="23" t="s">
        <v>5565</v>
      </c>
      <c r="G227" s="245"/>
      <c r="J227" s="4"/>
    </row>
    <row r="228" spans="1:10" ht="63" hidden="1" customHeight="1">
      <c r="A228" s="20"/>
      <c r="B228" s="275"/>
      <c r="C228" s="23" t="s">
        <v>5566</v>
      </c>
      <c r="D228" s="473"/>
      <c r="E228" s="21" t="s">
        <v>377</v>
      </c>
      <c r="F228" s="19"/>
      <c r="G228" s="245"/>
      <c r="J228" s="4"/>
    </row>
    <row r="229" spans="1:10" ht="63" customHeight="1">
      <c r="A229" s="11"/>
      <c r="B229" s="275"/>
      <c r="C229" s="23" t="s">
        <v>5567</v>
      </c>
      <c r="D229" s="473">
        <v>1</v>
      </c>
      <c r="E229" s="21" t="s">
        <v>377</v>
      </c>
      <c r="F229" s="23" t="s">
        <v>5568</v>
      </c>
      <c r="G229" s="245"/>
    </row>
    <row r="230" spans="1:10" ht="47.25" hidden="1" customHeight="1">
      <c r="A230" s="20"/>
      <c r="B230" s="275"/>
      <c r="C230" s="23" t="s">
        <v>5568</v>
      </c>
      <c r="D230" s="473"/>
      <c r="E230" s="21" t="s">
        <v>377</v>
      </c>
      <c r="F230" s="19"/>
      <c r="G230" s="245"/>
      <c r="J230" s="4"/>
    </row>
    <row r="231" spans="1:10" ht="31.5">
      <c r="A231" s="11" t="s">
        <v>1607</v>
      </c>
      <c r="B231" s="275" t="s">
        <v>485</v>
      </c>
      <c r="C231" s="23" t="s">
        <v>5569</v>
      </c>
      <c r="D231" s="473">
        <v>1</v>
      </c>
      <c r="E231" s="21" t="s">
        <v>377</v>
      </c>
      <c r="F231" s="19"/>
      <c r="G231" s="245"/>
    </row>
    <row r="232" spans="1:10" ht="63" hidden="1">
      <c r="A232" s="20" t="s">
        <v>489</v>
      </c>
      <c r="B232" s="275" t="s">
        <v>490</v>
      </c>
      <c r="C232" s="23" t="s">
        <v>5570</v>
      </c>
      <c r="D232" s="473"/>
      <c r="E232" s="21" t="s">
        <v>341</v>
      </c>
      <c r="F232" s="19"/>
      <c r="G232" s="245"/>
    </row>
    <row r="233" spans="1:10" ht="40.15" customHeight="1">
      <c r="A233" s="1002" t="s">
        <v>1615</v>
      </c>
      <c r="B233" s="1366" t="s">
        <v>118</v>
      </c>
      <c r="C233" s="1458"/>
      <c r="D233" s="1458"/>
      <c r="E233" s="1458"/>
      <c r="F233" s="1458"/>
      <c r="G233" s="1702"/>
      <c r="H233" s="1006">
        <f>SUM(D234:D255)</f>
        <v>8</v>
      </c>
      <c r="I233" s="1006">
        <f>COUNT(D234:D255)*2</f>
        <v>16</v>
      </c>
    </row>
    <row r="234" spans="1:10" ht="47.25" customHeight="1">
      <c r="A234" s="11" t="s">
        <v>5571</v>
      </c>
      <c r="B234" s="248" t="s">
        <v>498</v>
      </c>
      <c r="C234" s="135" t="s">
        <v>5572</v>
      </c>
      <c r="D234" s="473">
        <v>1</v>
      </c>
      <c r="E234" s="21" t="s">
        <v>377</v>
      </c>
      <c r="F234" s="23" t="s">
        <v>5573</v>
      </c>
      <c r="G234" s="245"/>
    </row>
    <row r="235" spans="1:10" ht="47.25" hidden="1" customHeight="1">
      <c r="A235" s="20"/>
      <c r="B235" s="248"/>
      <c r="C235" s="135" t="s">
        <v>5574</v>
      </c>
      <c r="D235" s="473"/>
      <c r="E235" s="21" t="s">
        <v>377</v>
      </c>
      <c r="F235" s="23" t="s">
        <v>5575</v>
      </c>
      <c r="G235" s="245"/>
      <c r="J235" s="4"/>
    </row>
    <row r="236" spans="1:10" ht="47.25" hidden="1" customHeight="1">
      <c r="A236" s="20"/>
      <c r="B236" s="248"/>
      <c r="C236" s="135" t="s">
        <v>5576</v>
      </c>
      <c r="D236" s="473"/>
      <c r="E236" s="21" t="s">
        <v>377</v>
      </c>
      <c r="F236" s="23" t="s">
        <v>5577</v>
      </c>
      <c r="G236" s="245"/>
      <c r="J236" s="4"/>
    </row>
    <row r="237" spans="1:10" ht="47.25" hidden="1" customHeight="1">
      <c r="A237" s="20"/>
      <c r="B237" s="248"/>
      <c r="C237" s="135" t="s">
        <v>5578</v>
      </c>
      <c r="D237" s="473"/>
      <c r="E237" s="21" t="s">
        <v>377</v>
      </c>
      <c r="F237" s="23" t="s">
        <v>5579</v>
      </c>
      <c r="G237" s="245"/>
      <c r="J237" s="4"/>
    </row>
    <row r="238" spans="1:10" ht="47.25">
      <c r="A238" s="11" t="s">
        <v>5580</v>
      </c>
      <c r="B238" s="45" t="s">
        <v>502</v>
      </c>
      <c r="C238" s="23" t="s">
        <v>5584</v>
      </c>
      <c r="D238" s="473">
        <v>1</v>
      </c>
      <c r="E238" s="21" t="s">
        <v>377</v>
      </c>
      <c r="F238" s="19"/>
      <c r="G238" s="245"/>
    </row>
    <row r="239" spans="1:10" ht="15.75" hidden="1">
      <c r="A239" s="20" t="s">
        <v>336</v>
      </c>
      <c r="B239" s="45"/>
      <c r="C239" s="18" t="s">
        <v>5582</v>
      </c>
      <c r="D239" s="473"/>
      <c r="E239" s="21" t="s">
        <v>377</v>
      </c>
      <c r="G239" s="245"/>
      <c r="J239" s="4"/>
    </row>
    <row r="240" spans="1:10" ht="27.75" customHeight="1">
      <c r="A240" s="11" t="s">
        <v>336</v>
      </c>
      <c r="B240" s="45"/>
      <c r="C240" s="207" t="s">
        <v>5583</v>
      </c>
      <c r="D240" s="473">
        <v>1</v>
      </c>
      <c r="E240" s="21" t="s">
        <v>377</v>
      </c>
      <c r="F240" s="19"/>
      <c r="G240" s="245"/>
    </row>
    <row r="241" spans="1:10" ht="27.75" hidden="1" customHeight="1">
      <c r="A241" s="20"/>
      <c r="B241" s="45"/>
      <c r="C241" s="18" t="s">
        <v>5581</v>
      </c>
      <c r="D241" s="473"/>
      <c r="E241" s="21" t="s">
        <v>377</v>
      </c>
      <c r="F241" s="19"/>
      <c r="G241" s="245"/>
      <c r="J241" s="4"/>
    </row>
    <row r="242" spans="1:10" ht="31.5">
      <c r="A242" s="11" t="s">
        <v>503</v>
      </c>
      <c r="B242" s="45" t="s">
        <v>504</v>
      </c>
      <c r="C242" s="34" t="s">
        <v>5586</v>
      </c>
      <c r="D242" s="473">
        <v>1</v>
      </c>
      <c r="E242" s="21" t="s">
        <v>377</v>
      </c>
      <c r="F242" s="19"/>
      <c r="G242" s="245"/>
    </row>
    <row r="243" spans="1:10" ht="45" hidden="1">
      <c r="A243" s="20"/>
      <c r="B243" s="276"/>
      <c r="C243" s="202" t="s">
        <v>5585</v>
      </c>
      <c r="D243" s="473"/>
      <c r="E243" s="21" t="s">
        <v>377</v>
      </c>
      <c r="F243" s="19"/>
      <c r="G243" s="245"/>
      <c r="J243" s="4"/>
    </row>
    <row r="244" spans="1:10" ht="30" hidden="1">
      <c r="A244" s="20"/>
      <c r="B244" s="276"/>
      <c r="C244" s="41" t="s">
        <v>5587</v>
      </c>
      <c r="D244" s="473"/>
      <c r="E244" s="21" t="s">
        <v>341</v>
      </c>
      <c r="F244" s="19"/>
      <c r="G244" s="245"/>
      <c r="J244" s="4"/>
    </row>
    <row r="245" spans="1:10" ht="30">
      <c r="A245" s="11"/>
      <c r="B245" s="276"/>
      <c r="C245" s="34" t="s">
        <v>5588</v>
      </c>
      <c r="D245" s="473">
        <v>1</v>
      </c>
      <c r="E245" s="21" t="s">
        <v>341</v>
      </c>
      <c r="F245" s="34" t="s">
        <v>5587</v>
      </c>
      <c r="G245" s="245"/>
    </row>
    <row r="246" spans="1:10" ht="30" hidden="1">
      <c r="A246" s="20"/>
      <c r="B246" s="276"/>
      <c r="C246" s="41" t="s">
        <v>5589</v>
      </c>
      <c r="D246" s="473"/>
      <c r="E246" s="21" t="s">
        <v>660</v>
      </c>
      <c r="F246" s="19"/>
      <c r="G246" s="245"/>
      <c r="J246" s="4"/>
    </row>
    <row r="247" spans="1:10" ht="31.5">
      <c r="A247" s="11" t="s">
        <v>506</v>
      </c>
      <c r="B247" s="242" t="s">
        <v>507</v>
      </c>
      <c r="C247" s="37" t="s">
        <v>5590</v>
      </c>
      <c r="D247" s="473">
        <v>1</v>
      </c>
      <c r="E247" s="21" t="s">
        <v>341</v>
      </c>
      <c r="F247" s="19"/>
      <c r="G247" s="245"/>
    </row>
    <row r="248" spans="1:10" ht="45" hidden="1">
      <c r="A248" s="20" t="s">
        <v>336</v>
      </c>
      <c r="B248" s="242"/>
      <c r="C248" s="191" t="s">
        <v>5591</v>
      </c>
      <c r="D248" s="473"/>
      <c r="E248" s="21" t="s">
        <v>341</v>
      </c>
      <c r="F248" s="19"/>
      <c r="G248" s="245"/>
    </row>
    <row r="249" spans="1:10" ht="30">
      <c r="A249" s="11" t="s">
        <v>336</v>
      </c>
      <c r="B249" s="242"/>
      <c r="C249" s="107" t="s">
        <v>5592</v>
      </c>
      <c r="D249" s="473">
        <v>1</v>
      </c>
      <c r="E249" s="21" t="s">
        <v>341</v>
      </c>
      <c r="G249" s="245"/>
    </row>
    <row r="250" spans="1:10" ht="30" hidden="1">
      <c r="A250" s="20" t="s">
        <v>336</v>
      </c>
      <c r="B250" s="242"/>
      <c r="C250" s="23" t="s">
        <v>5593</v>
      </c>
      <c r="D250" s="473"/>
      <c r="E250" s="21" t="s">
        <v>341</v>
      </c>
      <c r="G250" s="245"/>
      <c r="J250" s="4"/>
    </row>
    <row r="251" spans="1:10" ht="30" hidden="1">
      <c r="A251" s="20" t="s">
        <v>336</v>
      </c>
      <c r="B251" s="242"/>
      <c r="C251" s="191" t="s">
        <v>5594</v>
      </c>
      <c r="D251" s="473"/>
      <c r="E251" s="21" t="s">
        <v>341</v>
      </c>
      <c r="F251" s="19"/>
      <c r="G251" s="245"/>
    </row>
    <row r="252" spans="1:10" ht="30" hidden="1">
      <c r="A252" s="20" t="s">
        <v>336</v>
      </c>
      <c r="B252" s="242"/>
      <c r="C252" s="191" t="s">
        <v>5595</v>
      </c>
      <c r="D252" s="473"/>
      <c r="E252" s="21" t="s">
        <v>341</v>
      </c>
      <c r="F252" s="19"/>
      <c r="G252" s="245"/>
      <c r="J252" s="4"/>
    </row>
    <row r="253" spans="1:10" ht="45" hidden="1">
      <c r="A253" s="20"/>
      <c r="B253" s="135"/>
      <c r="C253" s="191" t="s">
        <v>5596</v>
      </c>
      <c r="D253" s="473"/>
      <c r="E253" s="21" t="s">
        <v>341</v>
      </c>
      <c r="F253" s="19"/>
      <c r="G253" s="245"/>
      <c r="J253" s="4"/>
    </row>
    <row r="254" spans="1:10" ht="15.75">
      <c r="A254" s="143"/>
      <c r="B254" s="199"/>
      <c r="C254" s="101" t="s">
        <v>5597</v>
      </c>
      <c r="D254" s="496">
        <v>1</v>
      </c>
      <c r="E254" s="27" t="s">
        <v>341</v>
      </c>
      <c r="F254" s="105"/>
      <c r="G254" s="552"/>
    </row>
    <row r="255" spans="1:10" ht="30" hidden="1">
      <c r="A255" s="20"/>
      <c r="B255" s="135"/>
      <c r="C255" s="41" t="s">
        <v>5592</v>
      </c>
      <c r="D255" s="473"/>
      <c r="E255" s="21" t="s">
        <v>341</v>
      </c>
      <c r="F255" s="19"/>
      <c r="G255" s="245"/>
      <c r="J255" s="4"/>
    </row>
    <row r="256" spans="1:10" ht="40.15" customHeight="1">
      <c r="A256" s="1004" t="s">
        <v>1623</v>
      </c>
      <c r="B256" s="1632" t="s">
        <v>116</v>
      </c>
      <c r="C256" s="1596"/>
      <c r="D256" s="1596"/>
      <c r="E256" s="1596"/>
      <c r="F256" s="1596"/>
      <c r="G256" s="1706"/>
      <c r="H256" s="1006">
        <f>SUM(D257:D266)</f>
        <v>4</v>
      </c>
      <c r="I256" s="1006">
        <f>COUNT(D257:D266)*2</f>
        <v>8</v>
      </c>
    </row>
    <row r="257" spans="1:10" ht="45">
      <c r="A257" s="11" t="s">
        <v>510</v>
      </c>
      <c r="B257" s="248" t="s">
        <v>511</v>
      </c>
      <c r="C257" s="271" t="s">
        <v>5598</v>
      </c>
      <c r="D257" s="473">
        <v>1</v>
      </c>
      <c r="E257" s="21" t="s">
        <v>341</v>
      </c>
      <c r="F257" s="271" t="s">
        <v>5599</v>
      </c>
      <c r="G257" s="245"/>
    </row>
    <row r="258" spans="1:10" ht="30" hidden="1">
      <c r="A258" s="20" t="s">
        <v>336</v>
      </c>
      <c r="B258" s="277"/>
      <c r="C258" s="317" t="s">
        <v>5599</v>
      </c>
      <c r="D258" s="473"/>
      <c r="E258" s="21" t="s">
        <v>341</v>
      </c>
      <c r="F258" s="19"/>
      <c r="G258" s="245"/>
    </row>
    <row r="259" spans="1:10" ht="30" hidden="1">
      <c r="A259" s="20" t="s">
        <v>336</v>
      </c>
      <c r="B259" s="277"/>
      <c r="C259" s="23" t="s">
        <v>5600</v>
      </c>
      <c r="D259" s="473"/>
      <c r="E259" s="21" t="s">
        <v>377</v>
      </c>
      <c r="F259" s="19"/>
      <c r="G259" s="245"/>
      <c r="J259" s="4"/>
    </row>
    <row r="260" spans="1:10" ht="30">
      <c r="A260" s="11" t="s">
        <v>336</v>
      </c>
      <c r="B260" s="277"/>
      <c r="C260" s="23" t="s">
        <v>5601</v>
      </c>
      <c r="D260" s="473">
        <v>1</v>
      </c>
      <c r="E260" s="21" t="s">
        <v>341</v>
      </c>
      <c r="F260" s="19"/>
      <c r="G260" s="245"/>
    </row>
    <row r="261" spans="1:10" ht="30" hidden="1">
      <c r="A261" s="20"/>
      <c r="B261" s="277"/>
      <c r="C261" s="23" t="s">
        <v>5602</v>
      </c>
      <c r="D261" s="473"/>
      <c r="E261" s="21" t="s">
        <v>377</v>
      </c>
      <c r="F261" s="19"/>
      <c r="G261" s="245"/>
      <c r="J261" s="4"/>
    </row>
    <row r="262" spans="1:10" ht="30">
      <c r="A262" s="11"/>
      <c r="B262" s="277"/>
      <c r="C262" s="23" t="s">
        <v>5603</v>
      </c>
      <c r="D262" s="473">
        <v>1</v>
      </c>
      <c r="E262" s="21" t="s">
        <v>377</v>
      </c>
      <c r="F262" s="19"/>
      <c r="G262" s="245"/>
    </row>
    <row r="263" spans="1:10" ht="31.5" hidden="1">
      <c r="A263" s="20" t="s">
        <v>514</v>
      </c>
      <c r="B263" s="277" t="s">
        <v>515</v>
      </c>
      <c r="C263" s="23" t="s">
        <v>5604</v>
      </c>
      <c r="D263" s="473"/>
      <c r="E263" s="21" t="s">
        <v>341</v>
      </c>
      <c r="F263" s="19"/>
      <c r="G263" s="245"/>
      <c r="J263" s="4"/>
    </row>
    <row r="264" spans="1:10" ht="65.25" hidden="1" customHeight="1">
      <c r="A264" s="20"/>
      <c r="B264" s="277"/>
      <c r="C264" s="23" t="s">
        <v>5605</v>
      </c>
      <c r="D264" s="473"/>
      <c r="E264" s="21" t="s">
        <v>377</v>
      </c>
      <c r="F264" s="19"/>
      <c r="G264" s="245"/>
      <c r="J264" s="4"/>
    </row>
    <row r="265" spans="1:10" ht="47.25">
      <c r="A265" s="11" t="s">
        <v>518</v>
      </c>
      <c r="B265" s="248" t="s">
        <v>519</v>
      </c>
      <c r="C265" s="23" t="s">
        <v>5606</v>
      </c>
      <c r="D265" s="473">
        <v>1</v>
      </c>
      <c r="E265" s="21" t="s">
        <v>377</v>
      </c>
      <c r="F265" s="23" t="s">
        <v>5607</v>
      </c>
      <c r="G265" s="245"/>
    </row>
    <row r="266" spans="1:10" ht="15.75" hidden="1">
      <c r="A266" s="20"/>
      <c r="B266" s="135"/>
      <c r="C266" s="23" t="s">
        <v>5607</v>
      </c>
      <c r="D266" s="473"/>
      <c r="E266" s="21" t="s">
        <v>377</v>
      </c>
      <c r="F266" s="19"/>
      <c r="G266" s="245"/>
      <c r="J266" s="4"/>
    </row>
    <row r="267" spans="1:10" ht="40.15" customHeight="1">
      <c r="A267" s="1002" t="s">
        <v>1631</v>
      </c>
      <c r="B267" s="1302" t="s">
        <v>114</v>
      </c>
      <c r="C267" s="1303"/>
      <c r="D267" s="1303"/>
      <c r="E267" s="1303"/>
      <c r="F267" s="1303"/>
      <c r="G267" s="1778"/>
      <c r="H267" s="1006">
        <f>SUM(D268:D300)</f>
        <v>7</v>
      </c>
      <c r="I267" s="1006">
        <f>COUNT(D268:D300)*2</f>
        <v>14</v>
      </c>
    </row>
    <row r="268" spans="1:10" ht="31.5">
      <c r="A268" s="11" t="s">
        <v>521</v>
      </c>
      <c r="B268" s="198" t="s">
        <v>522</v>
      </c>
      <c r="C268" s="23" t="s">
        <v>6923</v>
      </c>
      <c r="D268" s="473">
        <v>1</v>
      </c>
      <c r="E268" s="21" t="s">
        <v>531</v>
      </c>
      <c r="F268" s="19" t="s">
        <v>2655</v>
      </c>
      <c r="G268" s="245"/>
    </row>
    <row r="269" spans="1:10" ht="30" hidden="1">
      <c r="A269" s="20" t="s">
        <v>336</v>
      </c>
      <c r="B269" s="198"/>
      <c r="C269" s="204" t="s">
        <v>5608</v>
      </c>
      <c r="D269" s="473"/>
      <c r="E269" s="21" t="s">
        <v>531</v>
      </c>
      <c r="F269" s="19" t="s">
        <v>2655</v>
      </c>
      <c r="G269" s="245"/>
      <c r="J269" s="4"/>
    </row>
    <row r="270" spans="1:10" ht="30" hidden="1">
      <c r="A270" s="20"/>
      <c r="B270" s="198"/>
      <c r="C270" s="204" t="s">
        <v>5609</v>
      </c>
      <c r="D270" s="473"/>
      <c r="E270" s="21" t="s">
        <v>531</v>
      </c>
      <c r="F270" s="19"/>
      <c r="G270" s="245"/>
      <c r="J270" s="4"/>
    </row>
    <row r="271" spans="1:10" ht="15.75" hidden="1">
      <c r="A271" s="20" t="s">
        <v>336</v>
      </c>
      <c r="B271" s="198"/>
      <c r="C271" s="204" t="s">
        <v>5610</v>
      </c>
      <c r="D271" s="473"/>
      <c r="E271" s="21" t="s">
        <v>531</v>
      </c>
      <c r="F271" s="19" t="s">
        <v>2655</v>
      </c>
      <c r="G271" s="245"/>
      <c r="J271" s="4"/>
    </row>
    <row r="272" spans="1:10" ht="15.75" hidden="1">
      <c r="A272" s="20" t="s">
        <v>336</v>
      </c>
      <c r="B272" s="198"/>
      <c r="C272" s="204" t="s">
        <v>5611</v>
      </c>
      <c r="D272" s="473"/>
      <c r="E272" s="21" t="s">
        <v>531</v>
      </c>
      <c r="F272" s="19" t="s">
        <v>2655</v>
      </c>
      <c r="G272" s="245"/>
      <c r="J272" s="4"/>
    </row>
    <row r="273" spans="1:10" ht="15.75" hidden="1">
      <c r="A273" s="20" t="s">
        <v>336</v>
      </c>
      <c r="B273" s="198"/>
      <c r="C273" s="204" t="s">
        <v>5612</v>
      </c>
      <c r="D273" s="473"/>
      <c r="E273" s="21" t="s">
        <v>531</v>
      </c>
      <c r="F273" s="19" t="s">
        <v>2655</v>
      </c>
      <c r="G273" s="245"/>
      <c r="J273" s="4"/>
    </row>
    <row r="274" spans="1:10" ht="15.75" hidden="1">
      <c r="A274" s="20" t="s">
        <v>336</v>
      </c>
      <c r="B274" s="198"/>
      <c r="C274" s="204" t="s">
        <v>5613</v>
      </c>
      <c r="D274" s="473"/>
      <c r="E274" s="21" t="s">
        <v>531</v>
      </c>
      <c r="F274" s="19" t="s">
        <v>2655</v>
      </c>
      <c r="G274" s="245"/>
      <c r="J274" s="4"/>
    </row>
    <row r="275" spans="1:10" ht="15.75">
      <c r="A275" s="11" t="s">
        <v>336</v>
      </c>
      <c r="B275" s="198"/>
      <c r="C275" s="23" t="s">
        <v>4737</v>
      </c>
      <c r="D275" s="473">
        <v>1</v>
      </c>
      <c r="E275" s="21" t="s">
        <v>531</v>
      </c>
      <c r="F275" s="19" t="s">
        <v>2655</v>
      </c>
      <c r="G275" s="245"/>
    </row>
    <row r="276" spans="1:10" ht="15.75">
      <c r="A276" s="11" t="s">
        <v>336</v>
      </c>
      <c r="B276" s="198"/>
      <c r="C276" s="23" t="s">
        <v>5614</v>
      </c>
      <c r="D276" s="473">
        <v>1</v>
      </c>
      <c r="E276" s="21" t="s">
        <v>531</v>
      </c>
      <c r="F276" s="19" t="s">
        <v>2655</v>
      </c>
      <c r="G276" s="245"/>
    </row>
    <row r="277" spans="1:10" ht="15.75" hidden="1">
      <c r="A277" s="20" t="s">
        <v>336</v>
      </c>
      <c r="B277" s="198"/>
      <c r="C277" s="204" t="s">
        <v>5615</v>
      </c>
      <c r="D277" s="473"/>
      <c r="E277" s="21" t="s">
        <v>531</v>
      </c>
      <c r="F277" s="19" t="s">
        <v>2655</v>
      </c>
      <c r="G277" s="245"/>
      <c r="J277" s="4"/>
    </row>
    <row r="278" spans="1:10" ht="15.75" hidden="1">
      <c r="A278" s="20" t="s">
        <v>336</v>
      </c>
      <c r="B278" s="198"/>
      <c r="C278" s="204" t="s">
        <v>5616</v>
      </c>
      <c r="D278" s="473"/>
      <c r="E278" s="21" t="s">
        <v>531</v>
      </c>
      <c r="F278" s="19" t="s">
        <v>2655</v>
      </c>
      <c r="G278" s="245"/>
      <c r="J278" s="4"/>
    </row>
    <row r="279" spans="1:10" ht="33.75" hidden="1" customHeight="1">
      <c r="A279" s="20" t="s">
        <v>336</v>
      </c>
      <c r="B279" s="198"/>
      <c r="C279" s="204" t="s">
        <v>5617</v>
      </c>
      <c r="D279" s="473"/>
      <c r="E279" s="21" t="s">
        <v>531</v>
      </c>
      <c r="F279" s="19" t="s">
        <v>2655</v>
      </c>
      <c r="G279" s="245"/>
      <c r="J279" s="4"/>
    </row>
    <row r="280" spans="1:10" ht="15.75" hidden="1">
      <c r="A280" s="20" t="s">
        <v>336</v>
      </c>
      <c r="B280" s="198"/>
      <c r="C280" s="204" t="s">
        <v>5618</v>
      </c>
      <c r="D280" s="473"/>
      <c r="E280" s="21" t="s">
        <v>531</v>
      </c>
      <c r="F280" s="19" t="s">
        <v>2655</v>
      </c>
      <c r="G280" s="245"/>
      <c r="J280" s="4"/>
    </row>
    <row r="281" spans="1:10" ht="34.5" hidden="1" customHeight="1">
      <c r="A281" s="20" t="s">
        <v>336</v>
      </c>
      <c r="B281" s="198"/>
      <c r="C281" s="204" t="s">
        <v>5619</v>
      </c>
      <c r="D281" s="473"/>
      <c r="E281" s="21" t="s">
        <v>531</v>
      </c>
      <c r="F281" s="19" t="s">
        <v>2655</v>
      </c>
      <c r="G281" s="245"/>
      <c r="J281" s="4"/>
    </row>
    <row r="282" spans="1:10" ht="29.25" hidden="1" customHeight="1">
      <c r="A282" s="20" t="s">
        <v>336</v>
      </c>
      <c r="B282" s="198"/>
      <c r="C282" s="204" t="s">
        <v>5620</v>
      </c>
      <c r="D282" s="473"/>
      <c r="E282" s="21" t="s">
        <v>531</v>
      </c>
      <c r="F282" s="19" t="s">
        <v>2655</v>
      </c>
      <c r="G282" s="245"/>
      <c r="J282" s="4"/>
    </row>
    <row r="283" spans="1:10" ht="31.5">
      <c r="A283" s="11" t="s">
        <v>525</v>
      </c>
      <c r="B283" s="198" t="s">
        <v>526</v>
      </c>
      <c r="C283" s="34" t="s">
        <v>5621</v>
      </c>
      <c r="D283" s="473">
        <v>1</v>
      </c>
      <c r="E283" s="21" t="s">
        <v>531</v>
      </c>
      <c r="F283" s="19" t="s">
        <v>2655</v>
      </c>
      <c r="G283" s="245"/>
    </row>
    <row r="284" spans="1:10" ht="31.5">
      <c r="A284" s="11" t="s">
        <v>528</v>
      </c>
      <c r="B284" s="198" t="s">
        <v>529</v>
      </c>
      <c r="C284" s="34" t="s">
        <v>2654</v>
      </c>
      <c r="D284" s="473">
        <v>1</v>
      </c>
      <c r="E284" s="21" t="s">
        <v>531</v>
      </c>
      <c r="F284" s="19" t="s">
        <v>2655</v>
      </c>
      <c r="G284" s="245"/>
    </row>
    <row r="285" spans="1:10" ht="31.5">
      <c r="A285" s="11" t="s">
        <v>533</v>
      </c>
      <c r="B285" s="198" t="s">
        <v>534</v>
      </c>
      <c r="C285" s="13" t="s">
        <v>6924</v>
      </c>
      <c r="D285" s="473">
        <v>1</v>
      </c>
      <c r="E285" s="21" t="s">
        <v>531</v>
      </c>
      <c r="F285" s="23" t="s">
        <v>6925</v>
      </c>
      <c r="G285" s="245"/>
    </row>
    <row r="286" spans="1:10" ht="15.75" hidden="1">
      <c r="A286" s="20" t="s">
        <v>336</v>
      </c>
      <c r="B286" s="198"/>
      <c r="C286" s="18" t="s">
        <v>5622</v>
      </c>
      <c r="D286" s="473"/>
      <c r="E286" s="21" t="s">
        <v>540</v>
      </c>
      <c r="F286" s="19" t="s">
        <v>2655</v>
      </c>
      <c r="G286" s="245"/>
      <c r="J286" s="4"/>
    </row>
    <row r="287" spans="1:10" ht="15.75" hidden="1">
      <c r="A287" s="20" t="s">
        <v>336</v>
      </c>
      <c r="B287" s="198"/>
      <c r="C287" s="18" t="s">
        <v>5623</v>
      </c>
      <c r="D287" s="473"/>
      <c r="E287" s="21" t="s">
        <v>540</v>
      </c>
      <c r="F287" s="19" t="s">
        <v>2655</v>
      </c>
      <c r="G287" s="245"/>
      <c r="J287" s="4"/>
    </row>
    <row r="288" spans="1:10" ht="15.75" hidden="1">
      <c r="A288" s="20" t="s">
        <v>336</v>
      </c>
      <c r="B288" s="198"/>
      <c r="C288" s="18" t="s">
        <v>5624</v>
      </c>
      <c r="D288" s="473"/>
      <c r="E288" s="21" t="s">
        <v>540</v>
      </c>
      <c r="F288" s="19" t="s">
        <v>2655</v>
      </c>
      <c r="G288" s="245"/>
      <c r="J288" s="4"/>
    </row>
    <row r="289" spans="1:10" ht="15.75" hidden="1">
      <c r="A289" s="20" t="s">
        <v>336</v>
      </c>
      <c r="B289" s="198"/>
      <c r="C289" s="18" t="s">
        <v>5625</v>
      </c>
      <c r="D289" s="473"/>
      <c r="E289" s="21" t="s">
        <v>540</v>
      </c>
      <c r="F289" s="19" t="s">
        <v>2655</v>
      </c>
      <c r="G289" s="245"/>
      <c r="J289" s="4"/>
    </row>
    <row r="290" spans="1:10" ht="30" hidden="1">
      <c r="A290" s="20" t="s">
        <v>336</v>
      </c>
      <c r="B290" s="198"/>
      <c r="C290" s="18" t="s">
        <v>5626</v>
      </c>
      <c r="D290" s="473"/>
      <c r="E290" s="21" t="s">
        <v>540</v>
      </c>
      <c r="F290" s="19" t="s">
        <v>2655</v>
      </c>
      <c r="G290" s="245"/>
      <c r="J290" s="4"/>
    </row>
    <row r="291" spans="1:10" ht="15.75" hidden="1">
      <c r="A291" s="20" t="s">
        <v>336</v>
      </c>
      <c r="B291" s="198"/>
      <c r="C291" s="18" t="s">
        <v>5627</v>
      </c>
      <c r="D291" s="473"/>
      <c r="E291" s="21" t="s">
        <v>540</v>
      </c>
      <c r="F291" s="19" t="s">
        <v>2655</v>
      </c>
      <c r="G291" s="245"/>
      <c r="J291" s="4"/>
    </row>
    <row r="292" spans="1:10" ht="15.75" hidden="1">
      <c r="A292" s="20" t="s">
        <v>336</v>
      </c>
      <c r="B292" s="198"/>
      <c r="C292" s="18" t="s">
        <v>5628</v>
      </c>
      <c r="D292" s="473"/>
      <c r="E292" s="21" t="s">
        <v>540</v>
      </c>
      <c r="F292" s="19" t="s">
        <v>2655</v>
      </c>
      <c r="G292" s="245"/>
      <c r="J292" s="4"/>
    </row>
    <row r="293" spans="1:10" ht="15.75" hidden="1">
      <c r="A293" s="20" t="s">
        <v>336</v>
      </c>
      <c r="B293" s="198"/>
      <c r="C293" s="18" t="s">
        <v>5629</v>
      </c>
      <c r="D293" s="473"/>
      <c r="E293" s="21" t="s">
        <v>540</v>
      </c>
      <c r="F293" s="19" t="s">
        <v>2655</v>
      </c>
      <c r="G293" s="245"/>
      <c r="J293" s="4"/>
    </row>
    <row r="294" spans="1:10" ht="15.75" hidden="1">
      <c r="A294" s="20" t="s">
        <v>336</v>
      </c>
      <c r="B294" s="198"/>
      <c r="C294" s="18" t="s">
        <v>5630</v>
      </c>
      <c r="D294" s="473"/>
      <c r="E294" s="21" t="s">
        <v>540</v>
      </c>
      <c r="F294" s="19" t="s">
        <v>2655</v>
      </c>
      <c r="G294" s="245"/>
      <c r="J294" s="4"/>
    </row>
    <row r="295" spans="1:10" ht="15.75" hidden="1">
      <c r="A295" s="20" t="s">
        <v>336</v>
      </c>
      <c r="B295" s="198"/>
      <c r="C295" s="18" t="s">
        <v>5631</v>
      </c>
      <c r="D295" s="473"/>
      <c r="E295" s="21" t="s">
        <v>540</v>
      </c>
      <c r="F295" s="19" t="s">
        <v>2655</v>
      </c>
      <c r="G295" s="245"/>
      <c r="J295" s="4"/>
    </row>
    <row r="296" spans="1:10" ht="15.75" hidden="1">
      <c r="A296" s="20" t="s">
        <v>336</v>
      </c>
      <c r="B296" s="92"/>
      <c r="C296" s="18" t="s">
        <v>5632</v>
      </c>
      <c r="D296" s="473"/>
      <c r="E296" s="21" t="s">
        <v>540</v>
      </c>
      <c r="F296" s="19" t="s">
        <v>2655</v>
      </c>
      <c r="G296" s="245"/>
      <c r="J296" s="4"/>
    </row>
    <row r="297" spans="1:10" ht="15.75" hidden="1">
      <c r="A297" s="20" t="s">
        <v>336</v>
      </c>
      <c r="B297" s="198"/>
      <c r="C297" s="18" t="s">
        <v>5633</v>
      </c>
      <c r="D297" s="473"/>
      <c r="E297" s="21" t="s">
        <v>540</v>
      </c>
      <c r="F297" s="19" t="s">
        <v>2655</v>
      </c>
      <c r="G297" s="245"/>
      <c r="J297" s="4"/>
    </row>
    <row r="298" spans="1:10" ht="45">
      <c r="A298" s="11" t="s">
        <v>536</v>
      </c>
      <c r="B298" s="198" t="s">
        <v>537</v>
      </c>
      <c r="C298" s="13" t="s">
        <v>6926</v>
      </c>
      <c r="D298" s="473">
        <v>1</v>
      </c>
      <c r="E298" s="21" t="s">
        <v>540</v>
      </c>
      <c r="F298" s="101" t="s">
        <v>6927</v>
      </c>
      <c r="G298" s="245"/>
    </row>
    <row r="299" spans="1:10" ht="48" hidden="1" customHeight="1">
      <c r="A299" s="20" t="s">
        <v>336</v>
      </c>
      <c r="B299" s="198"/>
      <c r="C299" s="41" t="s">
        <v>5634</v>
      </c>
      <c r="D299" s="473"/>
      <c r="E299" s="21" t="s">
        <v>540</v>
      </c>
      <c r="F299" s="19"/>
      <c r="G299" s="245"/>
      <c r="J299" s="4"/>
    </row>
    <row r="300" spans="1:10" ht="15.75" hidden="1">
      <c r="A300" s="20" t="s">
        <v>336</v>
      </c>
      <c r="B300" s="198"/>
      <c r="C300" s="18" t="s">
        <v>5635</v>
      </c>
      <c r="D300" s="473"/>
      <c r="E300" s="21" t="s">
        <v>540</v>
      </c>
      <c r="F300" s="19"/>
      <c r="G300" s="245"/>
      <c r="J300" s="4"/>
    </row>
    <row r="301" spans="1:10" ht="40.15" customHeight="1">
      <c r="A301" s="1002" t="s">
        <v>1649</v>
      </c>
      <c r="B301" s="1366" t="s">
        <v>112</v>
      </c>
      <c r="C301" s="1458"/>
      <c r="D301" s="1458"/>
      <c r="E301" s="1458"/>
      <c r="F301" s="1458"/>
      <c r="G301" s="1702"/>
      <c r="H301" s="1006">
        <f>SUM(D302:D304)</f>
        <v>1</v>
      </c>
      <c r="I301" s="1006">
        <f>COUNT(D302:D304)*2</f>
        <v>2</v>
      </c>
    </row>
    <row r="302" spans="1:10" ht="31.5">
      <c r="A302" s="11" t="s">
        <v>1651</v>
      </c>
      <c r="B302" s="198" t="s">
        <v>552</v>
      </c>
      <c r="C302" s="23" t="s">
        <v>5647</v>
      </c>
      <c r="D302" s="473">
        <v>1</v>
      </c>
      <c r="E302" s="21" t="s">
        <v>540</v>
      </c>
      <c r="F302" s="19"/>
      <c r="G302" s="245"/>
    </row>
    <row r="303" spans="1:10" ht="31.5" hidden="1">
      <c r="A303" s="20" t="s">
        <v>1662</v>
      </c>
      <c r="B303" s="198" t="s">
        <v>573</v>
      </c>
      <c r="C303" s="19"/>
      <c r="D303" s="19"/>
      <c r="E303" s="21"/>
      <c r="F303" s="19"/>
      <c r="G303" s="19"/>
      <c r="J303" s="4"/>
    </row>
    <row r="304" spans="1:10" ht="31.5" hidden="1">
      <c r="A304" s="20" t="s">
        <v>1665</v>
      </c>
      <c r="B304" s="45" t="s">
        <v>580</v>
      </c>
      <c r="C304" s="19"/>
      <c r="D304" s="19"/>
      <c r="E304" s="21"/>
      <c r="F304" s="19"/>
      <c r="G304" s="19"/>
      <c r="J304" s="4"/>
    </row>
    <row r="305" spans="1:10" ht="40.15" hidden="1" customHeight="1">
      <c r="A305" s="102" t="s">
        <v>1669</v>
      </c>
      <c r="B305" s="1366" t="s">
        <v>110</v>
      </c>
      <c r="C305" s="1458"/>
      <c r="D305" s="1458"/>
      <c r="E305" s="1458"/>
      <c r="F305" s="1458"/>
      <c r="G305" s="1702"/>
      <c r="H305" s="22">
        <f>SUM(D306:D314)</f>
        <v>0</v>
      </c>
      <c r="I305" s="22">
        <f>COUNT(D306:D314)*2</f>
        <v>0</v>
      </c>
      <c r="J305" s="4"/>
    </row>
    <row r="306" spans="1:10" ht="31.5" hidden="1">
      <c r="A306" s="20" t="s">
        <v>1670</v>
      </c>
      <c r="B306" s="198" t="s">
        <v>583</v>
      </c>
      <c r="C306" s="19"/>
      <c r="D306" s="19"/>
      <c r="E306" s="21"/>
      <c r="F306" s="19"/>
      <c r="G306" s="19"/>
      <c r="J306" s="4"/>
    </row>
    <row r="307" spans="1:10" ht="47.25" hidden="1">
      <c r="A307" s="20" t="s">
        <v>1672</v>
      </c>
      <c r="B307" s="198" t="s">
        <v>588</v>
      </c>
      <c r="C307" s="19"/>
      <c r="D307" s="19"/>
      <c r="E307" s="21"/>
      <c r="F307" s="19"/>
      <c r="G307" s="19"/>
      <c r="J307" s="4"/>
    </row>
    <row r="308" spans="1:10" ht="47.25" hidden="1">
      <c r="A308" s="20" t="s">
        <v>1687</v>
      </c>
      <c r="B308" s="198" t="s">
        <v>593</v>
      </c>
      <c r="C308" s="19"/>
      <c r="D308" s="19"/>
      <c r="E308" s="21"/>
      <c r="F308" s="19"/>
      <c r="G308" s="19"/>
      <c r="J308" s="4"/>
    </row>
    <row r="309" spans="1:10" ht="47.25" hidden="1">
      <c r="A309" s="20" t="s">
        <v>1689</v>
      </c>
      <c r="B309" s="198" t="s">
        <v>597</v>
      </c>
      <c r="C309" s="19"/>
      <c r="D309" s="19"/>
      <c r="E309" s="21"/>
      <c r="F309" s="19"/>
      <c r="G309" s="19"/>
      <c r="J309" s="4"/>
    </row>
    <row r="310" spans="1:10" ht="15.75" hidden="1">
      <c r="A310" s="20" t="s">
        <v>1692</v>
      </c>
      <c r="B310" s="198" t="s">
        <v>602</v>
      </c>
      <c r="C310" s="19"/>
      <c r="D310" s="19"/>
      <c r="E310" s="21"/>
      <c r="F310" s="19"/>
      <c r="G310" s="19"/>
      <c r="J310" s="4"/>
    </row>
    <row r="311" spans="1:10" ht="45" hidden="1">
      <c r="A311" s="20" t="s">
        <v>605</v>
      </c>
      <c r="B311" s="198" t="s">
        <v>606</v>
      </c>
      <c r="C311" s="23" t="s">
        <v>5648</v>
      </c>
      <c r="D311" s="473"/>
      <c r="E311" s="15" t="s">
        <v>341</v>
      </c>
      <c r="F311" s="23" t="s">
        <v>5649</v>
      </c>
      <c r="G311" s="245"/>
      <c r="J311" s="4"/>
    </row>
    <row r="312" spans="1:10" ht="30" hidden="1">
      <c r="A312" s="20"/>
      <c r="B312" s="198"/>
      <c r="C312" s="23" t="s">
        <v>5650</v>
      </c>
      <c r="D312" s="473"/>
      <c r="E312" s="15" t="s">
        <v>341</v>
      </c>
      <c r="F312" s="23" t="s">
        <v>5651</v>
      </c>
      <c r="G312" s="245"/>
      <c r="J312" s="4"/>
    </row>
    <row r="313" spans="1:10" ht="31.5" hidden="1">
      <c r="A313" s="20" t="s">
        <v>1696</v>
      </c>
      <c r="B313" s="198" t="s">
        <v>612</v>
      </c>
      <c r="C313" s="23" t="s">
        <v>5652</v>
      </c>
      <c r="D313" s="473"/>
      <c r="E313" s="15" t="s">
        <v>341</v>
      </c>
      <c r="F313" s="272"/>
      <c r="G313" s="245"/>
      <c r="J313" s="4"/>
    </row>
    <row r="314" spans="1:10" ht="30" hidden="1">
      <c r="A314" s="20"/>
      <c r="B314" s="198"/>
      <c r="C314" s="23" t="s">
        <v>5653</v>
      </c>
      <c r="D314" s="473"/>
      <c r="E314" s="15" t="s">
        <v>341</v>
      </c>
      <c r="F314" s="19"/>
      <c r="G314" s="245"/>
      <c r="J314" s="4"/>
    </row>
    <row r="315" spans="1:10" ht="42" customHeight="1">
      <c r="A315" s="1000" t="s">
        <v>109</v>
      </c>
      <c r="B315" s="1588" t="s">
        <v>6075</v>
      </c>
      <c r="C315" s="1589"/>
      <c r="D315" s="1589"/>
      <c r="E315" s="1589"/>
      <c r="F315" s="1589"/>
      <c r="G315" s="1779"/>
      <c r="H315" s="1006">
        <f>SUM(D316:D335)</f>
        <v>3</v>
      </c>
      <c r="I315" s="1006">
        <f>COUNT(D316:D335)*2</f>
        <v>6</v>
      </c>
    </row>
    <row r="316" spans="1:10" ht="105" hidden="1">
      <c r="A316" s="76" t="s">
        <v>1700</v>
      </c>
      <c r="B316" s="41" t="s">
        <v>1701</v>
      </c>
      <c r="C316" s="41" t="s">
        <v>1702</v>
      </c>
      <c r="D316" s="441"/>
      <c r="E316" s="19"/>
      <c r="F316" s="41" t="s">
        <v>6076</v>
      </c>
      <c r="G316" s="416"/>
      <c r="J316" s="4"/>
    </row>
    <row r="317" spans="1:10" ht="75">
      <c r="A317" s="51" t="s">
        <v>1704</v>
      </c>
      <c r="B317" s="34" t="s">
        <v>1705</v>
      </c>
      <c r="C317" s="34" t="s">
        <v>1706</v>
      </c>
      <c r="D317" s="474">
        <v>1</v>
      </c>
      <c r="E317" s="19"/>
      <c r="F317" s="34" t="s">
        <v>3194</v>
      </c>
      <c r="G317" s="416"/>
    </row>
    <row r="318" spans="1:10" ht="75" hidden="1">
      <c r="A318" s="76" t="s">
        <v>3195</v>
      </c>
      <c r="B318" s="41" t="s">
        <v>3196</v>
      </c>
      <c r="C318" s="41" t="s">
        <v>6077</v>
      </c>
      <c r="D318" s="439"/>
      <c r="E318" s="19"/>
      <c r="F318" s="41" t="s">
        <v>6078</v>
      </c>
      <c r="G318" s="416"/>
      <c r="J318" s="4"/>
    </row>
    <row r="319" spans="1:10" ht="105" hidden="1">
      <c r="A319" s="76" t="s">
        <v>3197</v>
      </c>
      <c r="B319" s="41" t="s">
        <v>3198</v>
      </c>
      <c r="C319" s="41" t="s">
        <v>6079</v>
      </c>
      <c r="D319" s="439"/>
      <c r="E319" s="19"/>
      <c r="F319" s="41" t="s">
        <v>6080</v>
      </c>
      <c r="G319" s="416"/>
    </row>
    <row r="320" spans="1:10" ht="90" hidden="1">
      <c r="A320" s="76" t="s">
        <v>3199</v>
      </c>
      <c r="B320" s="410" t="s">
        <v>3200</v>
      </c>
      <c r="C320" s="410" t="s">
        <v>6081</v>
      </c>
      <c r="D320" s="439"/>
      <c r="E320" s="19"/>
      <c r="F320" s="41" t="s">
        <v>6082</v>
      </c>
      <c r="G320" s="416"/>
      <c r="J320" s="4"/>
    </row>
    <row r="321" spans="1:10" ht="105" hidden="1">
      <c r="A321" s="76" t="s">
        <v>3201</v>
      </c>
      <c r="B321" s="41" t="s">
        <v>3202</v>
      </c>
      <c r="C321" s="41" t="s">
        <v>6083</v>
      </c>
      <c r="D321" s="439"/>
      <c r="E321" s="19"/>
      <c r="F321" s="41" t="s">
        <v>6084</v>
      </c>
      <c r="G321" s="416"/>
    </row>
    <row r="322" spans="1:10" ht="150" hidden="1">
      <c r="A322" s="76" t="s">
        <v>3203</v>
      </c>
      <c r="B322" s="41" t="s">
        <v>6085</v>
      </c>
      <c r="C322" s="41" t="s">
        <v>6086</v>
      </c>
      <c r="D322" s="439"/>
      <c r="E322" s="19"/>
      <c r="F322" s="41" t="s">
        <v>6087</v>
      </c>
      <c r="G322" s="416"/>
      <c r="J322" s="4"/>
    </row>
    <row r="323" spans="1:10" ht="135">
      <c r="A323" s="51" t="s">
        <v>3205</v>
      </c>
      <c r="B323" s="34" t="s">
        <v>3206</v>
      </c>
      <c r="C323" s="34" t="s">
        <v>6088</v>
      </c>
      <c r="D323" s="474">
        <v>1</v>
      </c>
      <c r="E323" s="19"/>
      <c r="F323" s="34" t="s">
        <v>6089</v>
      </c>
      <c r="G323" s="50"/>
    </row>
    <row r="324" spans="1:10" ht="45">
      <c r="A324" s="11" t="s">
        <v>6093</v>
      </c>
      <c r="B324" s="34" t="s">
        <v>1709</v>
      </c>
      <c r="C324" s="23" t="s">
        <v>5636</v>
      </c>
      <c r="D324" s="473">
        <v>1</v>
      </c>
      <c r="E324" s="21" t="s">
        <v>540</v>
      </c>
      <c r="F324" s="34" t="s">
        <v>5638</v>
      </c>
      <c r="G324" s="245"/>
    </row>
    <row r="325" spans="1:10" ht="45" hidden="1">
      <c r="A325" s="20"/>
      <c r="B325" s="198"/>
      <c r="C325" s="23" t="s">
        <v>5637</v>
      </c>
      <c r="D325" s="473"/>
      <c r="E325" s="21" t="s">
        <v>540</v>
      </c>
      <c r="F325" s="19"/>
      <c r="G325" s="245"/>
      <c r="J325" s="4"/>
    </row>
    <row r="326" spans="1:10" ht="30" hidden="1">
      <c r="A326" s="20"/>
      <c r="B326" s="198"/>
      <c r="C326" s="41" t="s">
        <v>5638</v>
      </c>
      <c r="D326" s="473"/>
      <c r="E326" s="21" t="s">
        <v>540</v>
      </c>
      <c r="F326" s="19"/>
      <c r="G326" s="245"/>
    </row>
    <row r="327" spans="1:10" ht="30" hidden="1">
      <c r="A327" s="20"/>
      <c r="B327" s="198"/>
      <c r="C327" s="23" t="s">
        <v>5639</v>
      </c>
      <c r="D327" s="473"/>
      <c r="E327" s="21" t="s">
        <v>540</v>
      </c>
      <c r="F327" s="19"/>
      <c r="G327" s="245"/>
      <c r="J327" s="4"/>
    </row>
    <row r="328" spans="1:10" ht="30" hidden="1">
      <c r="A328" s="20"/>
      <c r="B328" s="198"/>
      <c r="C328" s="41" t="s">
        <v>5640</v>
      </c>
      <c r="D328" s="473"/>
      <c r="E328" s="21" t="s">
        <v>540</v>
      </c>
      <c r="F328" s="19"/>
      <c r="G328" s="245"/>
      <c r="J328" s="4"/>
    </row>
    <row r="329" spans="1:10" ht="15.75" hidden="1">
      <c r="A329" s="20"/>
      <c r="B329" s="198"/>
      <c r="C329" s="41" t="s">
        <v>5641</v>
      </c>
      <c r="D329" s="473"/>
      <c r="E329" s="21" t="s">
        <v>540</v>
      </c>
      <c r="F329" s="19"/>
      <c r="G329" s="245"/>
      <c r="J329" s="4"/>
    </row>
    <row r="330" spans="1:10" ht="30" hidden="1">
      <c r="A330" s="20"/>
      <c r="B330" s="198"/>
      <c r="C330" s="222" t="s">
        <v>5642</v>
      </c>
      <c r="D330" s="473"/>
      <c r="E330" s="21" t="s">
        <v>540</v>
      </c>
      <c r="F330" s="19"/>
      <c r="G330" s="245"/>
      <c r="J330" s="4"/>
    </row>
    <row r="331" spans="1:10" ht="15.75" hidden="1">
      <c r="A331" s="20"/>
      <c r="B331" s="198"/>
      <c r="C331" s="41" t="s">
        <v>5643</v>
      </c>
      <c r="D331" s="473"/>
      <c r="E331" s="21" t="s">
        <v>540</v>
      </c>
      <c r="F331" s="19"/>
      <c r="G331" s="245"/>
      <c r="J331" s="4"/>
    </row>
    <row r="332" spans="1:10" ht="30" hidden="1">
      <c r="A332" s="20"/>
      <c r="B332" s="198"/>
      <c r="C332" s="41" t="s">
        <v>5644</v>
      </c>
      <c r="D332" s="473"/>
      <c r="E332" s="21" t="s">
        <v>540</v>
      </c>
      <c r="F332" s="19"/>
      <c r="G332" s="245"/>
      <c r="J332" s="4"/>
    </row>
    <row r="333" spans="1:10" ht="30" hidden="1">
      <c r="A333" s="20"/>
      <c r="B333" s="198"/>
      <c r="C333" s="41" t="s">
        <v>5645</v>
      </c>
      <c r="D333" s="473"/>
      <c r="E333" s="21" t="s">
        <v>540</v>
      </c>
      <c r="F333" s="19"/>
      <c r="G333" s="245"/>
      <c r="J333" s="4"/>
    </row>
    <row r="334" spans="1:10" ht="90" hidden="1">
      <c r="A334" s="76" t="s">
        <v>3212</v>
      </c>
      <c r="B334" s="41" t="s">
        <v>1717</v>
      </c>
      <c r="C334" s="23" t="s">
        <v>5646</v>
      </c>
      <c r="D334" s="473"/>
      <c r="E334" s="21" t="s">
        <v>540</v>
      </c>
      <c r="F334" s="41" t="s">
        <v>6090</v>
      </c>
      <c r="G334" s="245"/>
      <c r="J334" s="4"/>
    </row>
    <row r="335" spans="1:10" ht="90" hidden="1">
      <c r="A335" s="76" t="s">
        <v>3213</v>
      </c>
      <c r="B335" s="41" t="s">
        <v>3214</v>
      </c>
      <c r="C335" s="41" t="s">
        <v>6091</v>
      </c>
      <c r="D335" s="439"/>
      <c r="E335" s="19"/>
      <c r="F335" s="41" t="s">
        <v>6092</v>
      </c>
      <c r="G335" s="245"/>
      <c r="J335" s="4"/>
    </row>
    <row r="336" spans="1:10" ht="18.75">
      <c r="A336" s="156"/>
      <c r="B336" s="1368" t="s">
        <v>620</v>
      </c>
      <c r="C336" s="1372"/>
      <c r="D336" s="1372"/>
      <c r="E336" s="1372"/>
      <c r="F336" s="1372"/>
      <c r="G336" s="1777"/>
      <c r="H336" s="22">
        <f>H337+H348+H358+H384+H411+H439+H443+H454+H463+H480+H500+H435</f>
        <v>41</v>
      </c>
      <c r="I336" s="22">
        <f>I337+I348+I358+I384+I411+I439+I443+I454+I463+I480+I500+I435</f>
        <v>82</v>
      </c>
    </row>
    <row r="337" spans="1:10" ht="40.15" customHeight="1">
      <c r="A337" s="1003" t="s">
        <v>1720</v>
      </c>
      <c r="B337" s="1366" t="s">
        <v>106</v>
      </c>
      <c r="C337" s="1458"/>
      <c r="D337" s="1458"/>
      <c r="E337" s="1458"/>
      <c r="F337" s="1458"/>
      <c r="G337" s="1702"/>
      <c r="H337" s="1006">
        <f>SUM(D338:D347)</f>
        <v>3</v>
      </c>
      <c r="I337" s="1006">
        <f>COUNT(D338:D347)*2</f>
        <v>6</v>
      </c>
    </row>
    <row r="338" spans="1:10" ht="45">
      <c r="A338" s="11" t="s">
        <v>621</v>
      </c>
      <c r="B338" s="135" t="s">
        <v>622</v>
      </c>
      <c r="C338" s="23" t="s">
        <v>5654</v>
      </c>
      <c r="D338" s="473">
        <v>1</v>
      </c>
      <c r="E338" s="21" t="s">
        <v>540</v>
      </c>
      <c r="F338" s="34" t="s">
        <v>5655</v>
      </c>
      <c r="G338" s="245"/>
    </row>
    <row r="339" spans="1:10" ht="45" hidden="1">
      <c r="A339" s="20"/>
      <c r="B339" s="135"/>
      <c r="C339" s="41" t="s">
        <v>5655</v>
      </c>
      <c r="D339" s="473"/>
      <c r="E339" s="21" t="s">
        <v>540</v>
      </c>
      <c r="F339" s="19"/>
      <c r="G339" s="245"/>
      <c r="J339" s="4"/>
    </row>
    <row r="340" spans="1:10" ht="30" hidden="1">
      <c r="A340" s="20"/>
      <c r="B340" s="135"/>
      <c r="C340" s="23" t="s">
        <v>5656</v>
      </c>
      <c r="D340" s="473"/>
      <c r="E340" s="21" t="s">
        <v>540</v>
      </c>
      <c r="G340" s="245"/>
    </row>
    <row r="341" spans="1:10" ht="30">
      <c r="A341" s="11"/>
      <c r="B341" s="135"/>
      <c r="C341" s="34" t="s">
        <v>5657</v>
      </c>
      <c r="D341" s="473">
        <v>1</v>
      </c>
      <c r="E341" s="21" t="s">
        <v>540</v>
      </c>
      <c r="F341" s="34"/>
      <c r="G341" s="245"/>
    </row>
    <row r="342" spans="1:10" ht="15.75" hidden="1">
      <c r="A342" s="20"/>
      <c r="B342" s="135"/>
      <c r="C342" s="41" t="s">
        <v>5658</v>
      </c>
      <c r="D342" s="473"/>
      <c r="E342" s="21" t="s">
        <v>540</v>
      </c>
      <c r="F342" s="41"/>
      <c r="G342" s="245"/>
      <c r="J342" s="4"/>
    </row>
    <row r="343" spans="1:10" ht="45" hidden="1">
      <c r="A343" s="20"/>
      <c r="B343" s="135"/>
      <c r="C343" s="16" t="s">
        <v>5659</v>
      </c>
      <c r="D343" s="473"/>
      <c r="E343" s="21" t="s">
        <v>540</v>
      </c>
      <c r="F343" s="41"/>
      <c r="G343" s="245"/>
      <c r="J343" s="4"/>
    </row>
    <row r="344" spans="1:10" ht="45" hidden="1">
      <c r="A344" s="20"/>
      <c r="B344" s="135"/>
      <c r="C344" s="18" t="s">
        <v>5660</v>
      </c>
      <c r="D344" s="473"/>
      <c r="E344" s="21" t="s">
        <v>540</v>
      </c>
      <c r="F344" s="41"/>
      <c r="G344" s="245"/>
      <c r="J344" s="4"/>
    </row>
    <row r="345" spans="1:10" ht="47.25">
      <c r="A345" s="11" t="s">
        <v>626</v>
      </c>
      <c r="B345" s="92" t="s">
        <v>627</v>
      </c>
      <c r="C345" s="23" t="s">
        <v>5661</v>
      </c>
      <c r="D345" s="473">
        <v>1</v>
      </c>
      <c r="E345" s="21" t="s">
        <v>540</v>
      </c>
      <c r="F345" s="23" t="s">
        <v>5662</v>
      </c>
      <c r="G345" s="245"/>
    </row>
    <row r="346" spans="1:10" ht="30" hidden="1">
      <c r="A346" s="20"/>
      <c r="B346" s="92"/>
      <c r="C346" s="23" t="s">
        <v>5662</v>
      </c>
      <c r="D346" s="473"/>
      <c r="E346" s="21" t="s">
        <v>648</v>
      </c>
      <c r="F346" s="19"/>
      <c r="G346" s="245"/>
      <c r="J346" s="4"/>
    </row>
    <row r="347" spans="1:10" ht="31.5" hidden="1">
      <c r="A347" s="20" t="s">
        <v>1726</v>
      </c>
      <c r="B347" s="92" t="s">
        <v>631</v>
      </c>
      <c r="C347" s="19"/>
      <c r="D347" s="19"/>
      <c r="E347" s="21"/>
      <c r="F347" s="19"/>
      <c r="G347" s="19"/>
      <c r="J347" s="4"/>
    </row>
    <row r="348" spans="1:10" ht="40.15" customHeight="1">
      <c r="A348" s="1002" t="s">
        <v>1729</v>
      </c>
      <c r="B348" s="1366" t="s">
        <v>104</v>
      </c>
      <c r="C348" s="1458"/>
      <c r="D348" s="1458"/>
      <c r="E348" s="1458"/>
      <c r="F348" s="1458"/>
      <c r="G348" s="1702"/>
      <c r="H348" s="1006">
        <f>SUM(D349:D357)</f>
        <v>3</v>
      </c>
      <c r="I348" s="1006">
        <f>COUNT(D349:D357)*2</f>
        <v>6</v>
      </c>
    </row>
    <row r="349" spans="1:10" ht="31.5" hidden="1">
      <c r="A349" s="20" t="s">
        <v>633</v>
      </c>
      <c r="B349" s="92" t="s">
        <v>634</v>
      </c>
      <c r="C349" s="19"/>
      <c r="D349" s="19"/>
      <c r="E349" s="21"/>
      <c r="F349" s="19"/>
      <c r="G349" s="19"/>
      <c r="J349" s="4"/>
    </row>
    <row r="350" spans="1:10" ht="31.5" hidden="1">
      <c r="A350" s="20" t="s">
        <v>637</v>
      </c>
      <c r="B350" s="135" t="s">
        <v>638</v>
      </c>
      <c r="C350" s="19"/>
      <c r="D350" s="19"/>
      <c r="E350" s="21"/>
      <c r="F350" s="19"/>
      <c r="G350" s="19"/>
      <c r="J350" s="4"/>
    </row>
    <row r="351" spans="1:10" ht="31.5" hidden="1">
      <c r="A351" s="20" t="s">
        <v>1731</v>
      </c>
      <c r="B351" s="92" t="s">
        <v>640</v>
      </c>
      <c r="C351" s="41"/>
      <c r="D351" s="19"/>
      <c r="E351" s="21"/>
      <c r="F351" s="19"/>
      <c r="G351" s="19"/>
      <c r="J351" s="4"/>
    </row>
    <row r="352" spans="1:10" ht="31.5">
      <c r="A352" s="11" t="s">
        <v>1735</v>
      </c>
      <c r="B352" s="92" t="s">
        <v>644</v>
      </c>
      <c r="C352" s="23" t="s">
        <v>5663</v>
      </c>
      <c r="D352" s="473">
        <v>1</v>
      </c>
      <c r="E352" s="21" t="s">
        <v>540</v>
      </c>
      <c r="F352" s="19"/>
      <c r="G352" s="245"/>
    </row>
    <row r="353" spans="1:10" ht="45" hidden="1">
      <c r="A353" s="20"/>
      <c r="B353" s="92"/>
      <c r="C353" s="23" t="s">
        <v>5664</v>
      </c>
      <c r="D353" s="473"/>
      <c r="E353" s="21" t="s">
        <v>540</v>
      </c>
      <c r="F353" s="19"/>
      <c r="G353" s="245"/>
      <c r="J353" s="4"/>
    </row>
    <row r="354" spans="1:10" ht="45" hidden="1">
      <c r="A354" s="20" t="s">
        <v>1738</v>
      </c>
      <c r="B354" s="135" t="s">
        <v>650</v>
      </c>
      <c r="C354" s="23" t="s">
        <v>5665</v>
      </c>
      <c r="D354" s="473"/>
      <c r="E354" s="21" t="s">
        <v>531</v>
      </c>
      <c r="F354" s="19" t="s">
        <v>5666</v>
      </c>
      <c r="G354" s="245"/>
      <c r="J354" s="82"/>
    </row>
    <row r="355" spans="1:10" ht="45">
      <c r="A355" s="11" t="s">
        <v>1743</v>
      </c>
      <c r="B355" s="23" t="s">
        <v>657</v>
      </c>
      <c r="C355" s="16" t="s">
        <v>5667</v>
      </c>
      <c r="D355" s="473">
        <v>1</v>
      </c>
      <c r="E355" s="21" t="s">
        <v>653</v>
      </c>
      <c r="F355" s="19"/>
      <c r="G355" s="245"/>
    </row>
    <row r="356" spans="1:10" ht="31.5" hidden="1">
      <c r="A356" s="20" t="s">
        <v>1746</v>
      </c>
      <c r="B356" s="92" t="s">
        <v>663</v>
      </c>
      <c r="C356" s="19"/>
      <c r="D356" s="19"/>
      <c r="E356" s="21"/>
      <c r="F356" s="19"/>
      <c r="G356" s="19"/>
      <c r="J356" s="4"/>
    </row>
    <row r="357" spans="1:10" ht="75">
      <c r="A357" s="11" t="s">
        <v>1748</v>
      </c>
      <c r="B357" s="92" t="s">
        <v>667</v>
      </c>
      <c r="C357" s="23" t="s">
        <v>5668</v>
      </c>
      <c r="D357" s="473">
        <v>1</v>
      </c>
      <c r="E357" s="21" t="s">
        <v>653</v>
      </c>
      <c r="F357" s="19"/>
      <c r="G357" s="245"/>
    </row>
    <row r="358" spans="1:10" ht="40.15" customHeight="1">
      <c r="A358" s="1003" t="s">
        <v>1749</v>
      </c>
      <c r="B358" s="1366" t="s">
        <v>102</v>
      </c>
      <c r="C358" s="1458"/>
      <c r="D358" s="1458"/>
      <c r="E358" s="1458"/>
      <c r="F358" s="1458"/>
      <c r="G358" s="1702"/>
      <c r="H358" s="1006">
        <f>SUM(D359:D383)</f>
        <v>6</v>
      </c>
      <c r="I358" s="1006">
        <f>COUNT(D359:D383)*2</f>
        <v>12</v>
      </c>
    </row>
    <row r="359" spans="1:10" ht="45">
      <c r="A359" s="11" t="s">
        <v>669</v>
      </c>
      <c r="B359" s="92" t="s">
        <v>670</v>
      </c>
      <c r="C359" s="23" t="s">
        <v>5673</v>
      </c>
      <c r="D359" s="473">
        <v>1</v>
      </c>
      <c r="E359" s="21" t="s">
        <v>648</v>
      </c>
      <c r="F359" s="23" t="s">
        <v>6928</v>
      </c>
      <c r="G359" s="245"/>
    </row>
    <row r="360" spans="1:10" ht="15.75" hidden="1">
      <c r="A360" s="20"/>
      <c r="B360" s="92"/>
      <c r="C360" s="23" t="s">
        <v>5670</v>
      </c>
      <c r="D360" s="473"/>
      <c r="E360" s="21" t="s">
        <v>341</v>
      </c>
      <c r="F360" s="23" t="s">
        <v>5671</v>
      </c>
      <c r="G360" s="245"/>
      <c r="J360" s="4"/>
    </row>
    <row r="361" spans="1:10" ht="15.75" hidden="1">
      <c r="A361" s="20"/>
      <c r="B361" s="92"/>
      <c r="C361" s="23" t="s">
        <v>5672</v>
      </c>
      <c r="D361" s="473"/>
      <c r="E361" s="21" t="s">
        <v>341</v>
      </c>
      <c r="F361" s="19"/>
      <c r="G361" s="245"/>
      <c r="J361" s="4"/>
    </row>
    <row r="362" spans="1:10" ht="30" hidden="1">
      <c r="A362" s="20"/>
      <c r="C362" s="23" t="s">
        <v>5669</v>
      </c>
      <c r="D362" s="473"/>
      <c r="E362" s="21" t="s">
        <v>341</v>
      </c>
      <c r="F362" s="19"/>
      <c r="G362" s="245"/>
      <c r="J362" s="4"/>
    </row>
    <row r="363" spans="1:10" ht="30" hidden="1">
      <c r="A363" s="20"/>
      <c r="B363" s="92"/>
      <c r="C363" s="23" t="s">
        <v>5674</v>
      </c>
      <c r="D363" s="473"/>
      <c r="E363" s="21" t="s">
        <v>341</v>
      </c>
      <c r="F363" s="19"/>
      <c r="G363" s="245"/>
      <c r="J363" s="4"/>
    </row>
    <row r="364" spans="1:10" ht="31.5">
      <c r="A364" s="11" t="s">
        <v>674</v>
      </c>
      <c r="B364" s="92" t="s">
        <v>675</v>
      </c>
      <c r="C364" s="23" t="s">
        <v>5676</v>
      </c>
      <c r="D364" s="473">
        <v>1</v>
      </c>
      <c r="E364" s="21" t="s">
        <v>377</v>
      </c>
      <c r="F364" s="23" t="s">
        <v>5678</v>
      </c>
      <c r="G364" s="245"/>
    </row>
    <row r="365" spans="1:10" ht="45" hidden="1">
      <c r="A365" s="20" t="s">
        <v>336</v>
      </c>
      <c r="C365" s="23" t="s">
        <v>5675</v>
      </c>
      <c r="D365" s="473"/>
      <c r="E365" s="21" t="s">
        <v>341</v>
      </c>
      <c r="F365" s="19"/>
      <c r="G365" s="245"/>
      <c r="J365" s="4"/>
    </row>
    <row r="366" spans="1:10" ht="30" hidden="1">
      <c r="A366" s="20" t="s">
        <v>336</v>
      </c>
      <c r="B366" s="92"/>
      <c r="C366" s="23" t="s">
        <v>5677</v>
      </c>
      <c r="D366" s="473"/>
      <c r="E366" s="21" t="s">
        <v>377</v>
      </c>
      <c r="F366" s="19"/>
      <c r="G366" s="245"/>
      <c r="J366" s="4"/>
    </row>
    <row r="367" spans="1:10" ht="30" hidden="1">
      <c r="A367" s="20"/>
      <c r="B367" s="92"/>
      <c r="C367" s="23" t="s">
        <v>5678</v>
      </c>
      <c r="D367" s="473"/>
      <c r="E367" s="21" t="s">
        <v>377</v>
      </c>
      <c r="F367" s="19"/>
      <c r="G367" s="245"/>
    </row>
    <row r="368" spans="1:10" ht="31.5" hidden="1">
      <c r="A368" s="20" t="s">
        <v>677</v>
      </c>
      <c r="B368" s="92" t="s">
        <v>678</v>
      </c>
      <c r="C368" s="19"/>
      <c r="D368" s="19"/>
      <c r="E368" s="21"/>
      <c r="F368" s="19"/>
      <c r="G368" s="19"/>
      <c r="J368" s="4"/>
    </row>
    <row r="369" spans="1:10" ht="31.5">
      <c r="A369" s="11" t="s">
        <v>683</v>
      </c>
      <c r="B369" s="92" t="s">
        <v>684</v>
      </c>
      <c r="C369" s="23" t="s">
        <v>5679</v>
      </c>
      <c r="D369" s="473">
        <v>1</v>
      </c>
      <c r="E369" s="21" t="s">
        <v>653</v>
      </c>
      <c r="F369" s="19"/>
      <c r="G369" s="245"/>
    </row>
    <row r="370" spans="1:10" ht="15.75">
      <c r="A370" s="11" t="s">
        <v>336</v>
      </c>
      <c r="B370" s="92"/>
      <c r="C370" s="23" t="s">
        <v>5680</v>
      </c>
      <c r="D370" s="473">
        <v>1</v>
      </c>
      <c r="E370" s="21" t="s">
        <v>653</v>
      </c>
      <c r="F370" s="19"/>
      <c r="G370" s="245"/>
    </row>
    <row r="371" spans="1:10" ht="30" hidden="1">
      <c r="A371" s="20" t="s">
        <v>336</v>
      </c>
      <c r="B371" s="92"/>
      <c r="C371" s="23" t="s">
        <v>5681</v>
      </c>
      <c r="D371" s="473"/>
      <c r="E371" s="21" t="s">
        <v>653</v>
      </c>
      <c r="F371" s="19"/>
      <c r="G371" s="245"/>
    </row>
    <row r="372" spans="1:10" ht="30" hidden="1">
      <c r="A372" s="20" t="s">
        <v>336</v>
      </c>
      <c r="B372" s="92"/>
      <c r="C372" s="23" t="s">
        <v>5682</v>
      </c>
      <c r="D372" s="473"/>
      <c r="E372" s="21" t="s">
        <v>653</v>
      </c>
      <c r="F372" s="19"/>
      <c r="G372" s="245"/>
      <c r="J372" s="4"/>
    </row>
    <row r="373" spans="1:10" ht="30" hidden="1">
      <c r="A373" s="20" t="s">
        <v>336</v>
      </c>
      <c r="B373" s="92"/>
      <c r="C373" s="23" t="s">
        <v>5683</v>
      </c>
      <c r="D373" s="473"/>
      <c r="E373" s="21" t="s">
        <v>653</v>
      </c>
      <c r="F373" s="19"/>
      <c r="G373" s="245"/>
      <c r="J373" s="4"/>
    </row>
    <row r="374" spans="1:10" ht="30" hidden="1">
      <c r="A374" s="20" t="s">
        <v>336</v>
      </c>
      <c r="B374" s="92"/>
      <c r="C374" s="23" t="s">
        <v>5684</v>
      </c>
      <c r="D374" s="473"/>
      <c r="E374" s="21" t="s">
        <v>653</v>
      </c>
      <c r="F374" s="19"/>
      <c r="G374" s="245"/>
      <c r="J374" s="4"/>
    </row>
    <row r="375" spans="1:10" ht="45" hidden="1">
      <c r="A375" s="20" t="s">
        <v>336</v>
      </c>
      <c r="B375" s="92"/>
      <c r="C375" s="23" t="s">
        <v>5685</v>
      </c>
      <c r="D375" s="473"/>
      <c r="E375" s="21" t="s">
        <v>653</v>
      </c>
      <c r="F375" s="19"/>
      <c r="G375" s="245"/>
      <c r="J375" s="4"/>
    </row>
    <row r="376" spans="1:10" ht="30" hidden="1">
      <c r="A376" s="20" t="s">
        <v>336</v>
      </c>
      <c r="B376" s="92"/>
      <c r="C376" s="23" t="s">
        <v>5686</v>
      </c>
      <c r="D376" s="473"/>
      <c r="E376" s="21" t="s">
        <v>1820</v>
      </c>
      <c r="F376" s="19"/>
      <c r="G376" s="245"/>
    </row>
    <row r="377" spans="1:10" ht="30" hidden="1">
      <c r="A377" s="20" t="s">
        <v>336</v>
      </c>
      <c r="B377" s="92"/>
      <c r="C377" s="23" t="s">
        <v>5687</v>
      </c>
      <c r="D377" s="473"/>
      <c r="E377" s="21" t="s">
        <v>653</v>
      </c>
      <c r="F377" s="19"/>
      <c r="G377" s="245"/>
      <c r="J377" s="4"/>
    </row>
    <row r="378" spans="1:10" ht="30" hidden="1">
      <c r="A378" s="20" t="s">
        <v>336</v>
      </c>
      <c r="B378" s="92"/>
      <c r="C378" s="23" t="s">
        <v>5688</v>
      </c>
      <c r="D378" s="473"/>
      <c r="E378" s="21" t="s">
        <v>653</v>
      </c>
      <c r="F378" s="19"/>
      <c r="G378" s="245"/>
      <c r="J378" s="4"/>
    </row>
    <row r="379" spans="1:10" ht="30">
      <c r="A379" s="11" t="s">
        <v>5689</v>
      </c>
      <c r="B379" s="136" t="s">
        <v>689</v>
      </c>
      <c r="C379" s="23" t="s">
        <v>5693</v>
      </c>
      <c r="D379" s="473">
        <v>1</v>
      </c>
      <c r="E379" s="21" t="s">
        <v>653</v>
      </c>
      <c r="F379" s="19"/>
      <c r="G379" s="245"/>
    </row>
    <row r="380" spans="1:10" ht="30">
      <c r="A380" s="11"/>
      <c r="C380" s="23" t="s">
        <v>5694</v>
      </c>
      <c r="D380" s="473">
        <v>1</v>
      </c>
      <c r="E380" s="21" t="s">
        <v>653</v>
      </c>
      <c r="F380" s="19"/>
      <c r="G380" s="245"/>
    </row>
    <row r="381" spans="1:10" hidden="1">
      <c r="A381" s="20" t="s">
        <v>336</v>
      </c>
      <c r="B381" s="136"/>
      <c r="C381" s="23" t="s">
        <v>5690</v>
      </c>
      <c r="D381" s="473"/>
      <c r="E381" s="4" t="s">
        <v>420</v>
      </c>
      <c r="F381" s="19"/>
      <c r="G381" s="245"/>
    </row>
    <row r="382" spans="1:10" ht="45" hidden="1">
      <c r="A382" s="20" t="s">
        <v>336</v>
      </c>
      <c r="B382" s="136"/>
      <c r="C382" s="23" t="s">
        <v>5691</v>
      </c>
      <c r="D382" s="473"/>
      <c r="E382" s="21" t="s">
        <v>540</v>
      </c>
      <c r="F382" s="19"/>
      <c r="G382" s="245"/>
      <c r="J382" s="4"/>
    </row>
    <row r="383" spans="1:10" ht="30" hidden="1">
      <c r="A383" s="20" t="s">
        <v>336</v>
      </c>
      <c r="B383" s="136"/>
      <c r="C383" s="23" t="s">
        <v>5692</v>
      </c>
      <c r="D383" s="473"/>
      <c r="E383" s="21" t="s">
        <v>540</v>
      </c>
      <c r="F383" s="19"/>
      <c r="G383" s="245"/>
      <c r="J383" s="4"/>
    </row>
    <row r="384" spans="1:10" ht="40.15" customHeight="1">
      <c r="A384" s="1003" t="s">
        <v>1761</v>
      </c>
      <c r="B384" s="1302" t="s">
        <v>100</v>
      </c>
      <c r="C384" s="1303"/>
      <c r="D384" s="1303"/>
      <c r="E384" s="1303"/>
      <c r="F384" s="1303"/>
      <c r="G384" s="1778"/>
      <c r="H384" s="1006">
        <f>SUM(D385:D410)</f>
        <v>5</v>
      </c>
      <c r="I384" s="1006">
        <f>COUNT(D385:D410)*2</f>
        <v>10</v>
      </c>
    </row>
    <row r="385" spans="1:10" ht="31.5">
      <c r="A385" s="11" t="s">
        <v>5695</v>
      </c>
      <c r="B385" s="42" t="s">
        <v>692</v>
      </c>
      <c r="C385" s="34" t="s">
        <v>5696</v>
      </c>
      <c r="D385" s="473">
        <v>1</v>
      </c>
      <c r="E385" s="21" t="s">
        <v>341</v>
      </c>
      <c r="F385" s="19"/>
      <c r="G385" s="245"/>
    </row>
    <row r="386" spans="1:10" ht="30" hidden="1">
      <c r="A386" s="20" t="s">
        <v>336</v>
      </c>
      <c r="B386" s="42"/>
      <c r="C386" s="23" t="s">
        <v>5697</v>
      </c>
      <c r="D386" s="473"/>
      <c r="E386" s="21" t="s">
        <v>341</v>
      </c>
      <c r="F386" s="19"/>
      <c r="G386" s="245"/>
      <c r="J386" s="4"/>
    </row>
    <row r="387" spans="1:10" ht="30" hidden="1">
      <c r="A387" s="20" t="s">
        <v>336</v>
      </c>
      <c r="B387" s="42"/>
      <c r="C387" s="41" t="s">
        <v>5698</v>
      </c>
      <c r="D387" s="473"/>
      <c r="E387" s="21" t="s">
        <v>341</v>
      </c>
      <c r="F387" s="19"/>
      <c r="G387" s="245"/>
      <c r="J387" s="4"/>
    </row>
    <row r="388" spans="1:10" ht="47.25" hidden="1" customHeight="1">
      <c r="A388" s="20" t="s">
        <v>336</v>
      </c>
      <c r="B388" s="42"/>
      <c r="C388" s="23" t="s">
        <v>5699</v>
      </c>
      <c r="D388" s="473"/>
      <c r="E388" s="21" t="s">
        <v>377</v>
      </c>
      <c r="F388" s="19"/>
      <c r="G388" s="245"/>
      <c r="J388" s="4"/>
    </row>
    <row r="389" spans="1:10" ht="30">
      <c r="A389" s="11" t="s">
        <v>695</v>
      </c>
      <c r="B389" s="12" t="s">
        <v>696</v>
      </c>
      <c r="C389" s="34" t="s">
        <v>5701</v>
      </c>
      <c r="D389" s="473">
        <v>1</v>
      </c>
      <c r="E389" s="21" t="s">
        <v>540</v>
      </c>
      <c r="F389" s="34" t="s">
        <v>5702</v>
      </c>
      <c r="G389" s="245"/>
    </row>
    <row r="390" spans="1:10" ht="30" hidden="1">
      <c r="A390" s="20"/>
      <c r="B390" s="12"/>
      <c r="C390" s="23" t="s">
        <v>5700</v>
      </c>
      <c r="D390" s="473"/>
      <c r="E390" s="21" t="s">
        <v>377</v>
      </c>
      <c r="F390" s="19"/>
      <c r="G390" s="245"/>
      <c r="J390" s="4"/>
    </row>
    <row r="391" spans="1:10" ht="31.5">
      <c r="A391" s="11" t="s">
        <v>701</v>
      </c>
      <c r="B391" s="12" t="s">
        <v>702</v>
      </c>
      <c r="C391" s="23" t="s">
        <v>5708</v>
      </c>
      <c r="D391" s="473">
        <v>1</v>
      </c>
      <c r="E391" s="21" t="s">
        <v>653</v>
      </c>
      <c r="F391" s="19"/>
      <c r="G391" s="245"/>
    </row>
    <row r="392" spans="1:10" ht="45" hidden="1">
      <c r="A392" s="20"/>
      <c r="B392" s="12"/>
      <c r="C392" s="41" t="s">
        <v>5703</v>
      </c>
      <c r="D392" s="473"/>
      <c r="E392" s="21" t="s">
        <v>377</v>
      </c>
      <c r="F392" s="19"/>
      <c r="G392" s="245"/>
      <c r="J392" s="4"/>
    </row>
    <row r="393" spans="1:10" ht="30" hidden="1">
      <c r="A393" s="20" t="s">
        <v>336</v>
      </c>
      <c r="B393" s="12"/>
      <c r="C393" s="23" t="s">
        <v>5704</v>
      </c>
      <c r="D393" s="473"/>
      <c r="E393" s="21" t="s">
        <v>341</v>
      </c>
      <c r="F393" s="19"/>
      <c r="G393" s="245"/>
      <c r="J393" s="4"/>
    </row>
    <row r="394" spans="1:10" ht="30" hidden="1">
      <c r="A394" s="20" t="s">
        <v>336</v>
      </c>
      <c r="B394" s="12"/>
      <c r="C394" s="23" t="s">
        <v>5705</v>
      </c>
      <c r="D394" s="473"/>
      <c r="E394" s="21" t="s">
        <v>1812</v>
      </c>
      <c r="F394" s="19"/>
      <c r="G394" s="245"/>
      <c r="J394" s="4"/>
    </row>
    <row r="395" spans="1:10" ht="15.75" hidden="1">
      <c r="A395" s="20" t="s">
        <v>336</v>
      </c>
      <c r="B395" s="12"/>
      <c r="C395" s="23" t="s">
        <v>5706</v>
      </c>
      <c r="D395" s="473"/>
      <c r="E395" s="21" t="s">
        <v>341</v>
      </c>
      <c r="F395" s="19"/>
      <c r="G395" s="245"/>
      <c r="J395" s="4"/>
    </row>
    <row r="396" spans="1:10" ht="30" hidden="1">
      <c r="A396" s="20" t="s">
        <v>336</v>
      </c>
      <c r="B396" s="12"/>
      <c r="C396" s="23" t="s">
        <v>5707</v>
      </c>
      <c r="D396" s="473"/>
      <c r="E396" s="21" t="s">
        <v>341</v>
      </c>
      <c r="F396" s="19"/>
      <c r="G396" s="245"/>
      <c r="J396" s="4"/>
    </row>
    <row r="397" spans="1:10" ht="31.5">
      <c r="A397" s="11" t="s">
        <v>5709</v>
      </c>
      <c r="B397" s="12" t="s">
        <v>708</v>
      </c>
      <c r="C397" s="23" t="s">
        <v>5714</v>
      </c>
      <c r="D397" s="473">
        <v>1</v>
      </c>
      <c r="E397" s="21" t="s">
        <v>341</v>
      </c>
      <c r="G397" s="245"/>
    </row>
    <row r="398" spans="1:10" ht="15.75" hidden="1">
      <c r="A398" s="20" t="s">
        <v>336</v>
      </c>
      <c r="B398" s="12"/>
      <c r="C398" s="23" t="s">
        <v>5711</v>
      </c>
      <c r="D398" s="473"/>
      <c r="E398" s="21" t="s">
        <v>341</v>
      </c>
      <c r="F398" s="19"/>
      <c r="G398" s="245"/>
      <c r="J398" s="4"/>
    </row>
    <row r="399" spans="1:10" ht="30" hidden="1">
      <c r="A399" s="20" t="s">
        <v>336</v>
      </c>
      <c r="B399" s="12"/>
      <c r="C399" s="23" t="s">
        <v>5712</v>
      </c>
      <c r="D399" s="473"/>
      <c r="E399" s="21" t="s">
        <v>341</v>
      </c>
      <c r="F399" s="19"/>
      <c r="G399" s="245"/>
      <c r="J399" s="4"/>
    </row>
    <row r="400" spans="1:10" ht="30" hidden="1">
      <c r="A400" s="20" t="s">
        <v>336</v>
      </c>
      <c r="B400" s="12"/>
      <c r="C400" s="23" t="s">
        <v>5713</v>
      </c>
      <c r="D400" s="473"/>
      <c r="E400" s="21" t="s">
        <v>341</v>
      </c>
      <c r="F400" s="19"/>
      <c r="G400" s="245"/>
      <c r="J400" s="4"/>
    </row>
    <row r="401" spans="1:10" ht="30" hidden="1">
      <c r="A401" s="20"/>
      <c r="B401" s="12"/>
      <c r="C401" s="23" t="s">
        <v>5710</v>
      </c>
      <c r="D401" s="473"/>
      <c r="E401" s="21" t="s">
        <v>341</v>
      </c>
      <c r="F401" s="23" t="s">
        <v>5711</v>
      </c>
      <c r="G401" s="245"/>
      <c r="J401" s="4"/>
    </row>
    <row r="402" spans="1:10" ht="45" hidden="1">
      <c r="A402" s="20" t="s">
        <v>336</v>
      </c>
      <c r="B402" s="12"/>
      <c r="C402" s="23" t="s">
        <v>5715</v>
      </c>
      <c r="D402" s="473"/>
      <c r="E402" s="21" t="s">
        <v>341</v>
      </c>
      <c r="F402" s="19"/>
      <c r="G402" s="245"/>
      <c r="J402" s="4"/>
    </row>
    <row r="403" spans="1:10" ht="15.75" hidden="1">
      <c r="A403" s="20" t="s">
        <v>336</v>
      </c>
      <c r="B403" s="12"/>
      <c r="C403" s="23" t="s">
        <v>5716</v>
      </c>
      <c r="D403" s="473"/>
      <c r="E403" s="21" t="s">
        <v>341</v>
      </c>
      <c r="F403" s="19"/>
      <c r="G403" s="245"/>
      <c r="J403" s="4"/>
    </row>
    <row r="404" spans="1:10" ht="15.75" hidden="1">
      <c r="A404" s="20" t="s">
        <v>336</v>
      </c>
      <c r="B404" s="12"/>
      <c r="C404" s="23" t="s">
        <v>5717</v>
      </c>
      <c r="D404" s="473"/>
      <c r="E404" s="21" t="s">
        <v>341</v>
      </c>
      <c r="F404" s="19"/>
      <c r="G404" s="245"/>
      <c r="J404" s="4"/>
    </row>
    <row r="405" spans="1:10" ht="31.5">
      <c r="A405" s="11" t="s">
        <v>709</v>
      </c>
      <c r="B405" s="12" t="s">
        <v>710</v>
      </c>
      <c r="C405" s="23" t="s">
        <v>5718</v>
      </c>
      <c r="D405" s="473">
        <v>1</v>
      </c>
      <c r="E405" s="21" t="s">
        <v>653</v>
      </c>
      <c r="F405" s="19"/>
      <c r="G405" s="245"/>
    </row>
    <row r="406" spans="1:10" ht="15.75" hidden="1">
      <c r="A406" s="20" t="s">
        <v>336</v>
      </c>
      <c r="B406" s="12"/>
      <c r="C406" s="23" t="s">
        <v>5719</v>
      </c>
      <c r="D406" s="473"/>
      <c r="E406" s="21" t="s">
        <v>377</v>
      </c>
      <c r="F406" s="19"/>
      <c r="G406" s="245"/>
      <c r="J406" s="4"/>
    </row>
    <row r="407" spans="1:10" ht="30" hidden="1">
      <c r="A407" s="20" t="s">
        <v>336</v>
      </c>
      <c r="B407" s="12"/>
      <c r="C407" s="23" t="s">
        <v>5720</v>
      </c>
      <c r="D407" s="473"/>
      <c r="E407" s="21" t="s">
        <v>341</v>
      </c>
      <c r="F407" s="19"/>
      <c r="G407" s="245"/>
      <c r="J407" s="4"/>
    </row>
    <row r="408" spans="1:10" ht="30" hidden="1">
      <c r="A408" s="20" t="s">
        <v>336</v>
      </c>
      <c r="B408" s="12"/>
      <c r="C408" s="23" t="s">
        <v>5721</v>
      </c>
      <c r="D408" s="473"/>
      <c r="E408" s="21" t="s">
        <v>341</v>
      </c>
      <c r="F408" s="19"/>
      <c r="G408" s="245"/>
    </row>
    <row r="409" spans="1:10" ht="31.5" hidden="1">
      <c r="A409" s="20" t="s">
        <v>5722</v>
      </c>
      <c r="B409" s="12" t="s">
        <v>713</v>
      </c>
      <c r="C409" s="23" t="s">
        <v>5723</v>
      </c>
      <c r="D409" s="473"/>
      <c r="E409" s="21" t="s">
        <v>653</v>
      </c>
      <c r="F409" s="19"/>
      <c r="G409" s="245"/>
      <c r="J409" s="4"/>
    </row>
    <row r="410" spans="1:10" ht="30" hidden="1">
      <c r="A410" s="20" t="s">
        <v>336</v>
      </c>
      <c r="B410" s="12"/>
      <c r="C410" s="23" t="s">
        <v>5724</v>
      </c>
      <c r="D410" s="473"/>
      <c r="E410" s="21" t="s">
        <v>653</v>
      </c>
      <c r="F410" s="19"/>
      <c r="G410" s="245"/>
      <c r="J410" s="4"/>
    </row>
    <row r="411" spans="1:10" ht="40.15" customHeight="1">
      <c r="A411" s="1003" t="s">
        <v>1777</v>
      </c>
      <c r="B411" s="1302" t="s">
        <v>98</v>
      </c>
      <c r="C411" s="1303"/>
      <c r="D411" s="1303"/>
      <c r="E411" s="1303"/>
      <c r="F411" s="1303"/>
      <c r="G411" s="1778"/>
      <c r="H411" s="1006">
        <f>SUM(D413:D438)</f>
        <v>6</v>
      </c>
      <c r="I411" s="1006">
        <f>COUNT(D413:D438)*2</f>
        <v>12</v>
      </c>
    </row>
    <row r="412" spans="1:10" ht="60">
      <c r="A412" s="11" t="s">
        <v>715</v>
      </c>
      <c r="B412" s="12" t="s">
        <v>716</v>
      </c>
      <c r="C412" s="23" t="s">
        <v>5731</v>
      </c>
      <c r="D412" s="473">
        <v>1</v>
      </c>
      <c r="E412" s="21" t="s">
        <v>648</v>
      </c>
      <c r="G412" s="245"/>
    </row>
    <row r="413" spans="1:10" ht="30" hidden="1">
      <c r="A413" s="20"/>
      <c r="B413" s="12"/>
      <c r="C413" s="23" t="s">
        <v>5725</v>
      </c>
      <c r="D413" s="473"/>
      <c r="E413" s="21" t="s">
        <v>531</v>
      </c>
      <c r="F413" s="23" t="s">
        <v>5726</v>
      </c>
      <c r="G413" s="245"/>
      <c r="J413" s="4"/>
    </row>
    <row r="414" spans="1:10" ht="30" hidden="1">
      <c r="A414" s="20" t="s">
        <v>336</v>
      </c>
      <c r="B414" s="12"/>
      <c r="C414" s="23" t="s">
        <v>5727</v>
      </c>
      <c r="D414" s="473"/>
      <c r="E414" s="21" t="s">
        <v>660</v>
      </c>
      <c r="F414" s="19"/>
      <c r="G414" s="245"/>
      <c r="J414" s="4"/>
    </row>
    <row r="415" spans="1:10" ht="30" hidden="1">
      <c r="A415" s="20" t="s">
        <v>336</v>
      </c>
      <c r="B415" s="12"/>
      <c r="C415" s="23" t="s">
        <v>5729</v>
      </c>
      <c r="D415" s="473"/>
      <c r="E415" s="21" t="s">
        <v>377</v>
      </c>
      <c r="F415" s="23" t="s">
        <v>5730</v>
      </c>
      <c r="G415" s="245"/>
      <c r="J415" s="4"/>
    </row>
    <row r="416" spans="1:10" ht="15.75" hidden="1">
      <c r="A416" s="20"/>
      <c r="B416" s="12"/>
      <c r="C416" s="23" t="s">
        <v>5728</v>
      </c>
      <c r="D416" s="473"/>
      <c r="E416" s="21" t="s">
        <v>341</v>
      </c>
      <c r="F416" s="23"/>
      <c r="G416" s="245"/>
      <c r="J416" s="4"/>
    </row>
    <row r="417" spans="1:10" ht="30" hidden="1">
      <c r="A417" s="20"/>
      <c r="B417" s="12"/>
      <c r="C417" s="23" t="s">
        <v>5732</v>
      </c>
      <c r="D417" s="473"/>
      <c r="E417" s="21" t="s">
        <v>648</v>
      </c>
      <c r="F417" s="23"/>
      <c r="G417" s="245"/>
      <c r="J417" s="4"/>
    </row>
    <row r="418" spans="1:10" ht="30" hidden="1">
      <c r="A418" s="20"/>
      <c r="B418" s="12"/>
      <c r="C418" s="23" t="s">
        <v>5733</v>
      </c>
      <c r="D418" s="473"/>
      <c r="E418" s="21" t="s">
        <v>341</v>
      </c>
      <c r="F418" s="23"/>
      <c r="G418" s="245"/>
    </row>
    <row r="419" spans="1:10" ht="45" hidden="1">
      <c r="A419" s="20"/>
      <c r="B419" s="12"/>
      <c r="C419" s="18" t="s">
        <v>5734</v>
      </c>
      <c r="D419" s="473"/>
      <c r="E419" s="21" t="s">
        <v>653</v>
      </c>
      <c r="F419" s="23"/>
      <c r="G419" s="245"/>
      <c r="J419" s="4"/>
    </row>
    <row r="420" spans="1:10" ht="45">
      <c r="A420" s="11" t="s">
        <v>718</v>
      </c>
      <c r="B420" s="12" t="s">
        <v>719</v>
      </c>
      <c r="C420" s="23" t="s">
        <v>5737</v>
      </c>
      <c r="D420" s="473">
        <v>1</v>
      </c>
      <c r="E420" s="21" t="s">
        <v>653</v>
      </c>
      <c r="F420" s="19"/>
      <c r="G420" s="245"/>
    </row>
    <row r="421" spans="1:10" ht="30" hidden="1">
      <c r="A421" s="20"/>
      <c r="B421" s="12"/>
      <c r="C421" s="101" t="s">
        <v>5735</v>
      </c>
      <c r="D421" s="684"/>
      <c r="E421" s="30" t="s">
        <v>660</v>
      </c>
      <c r="F421" s="223"/>
      <c r="G421" s="245"/>
      <c r="J421" s="4"/>
    </row>
    <row r="422" spans="1:10" ht="30" hidden="1">
      <c r="A422" s="20"/>
      <c r="B422" s="12"/>
      <c r="C422" s="23" t="s">
        <v>5736</v>
      </c>
      <c r="D422" s="473"/>
      <c r="E422" s="21" t="s">
        <v>653</v>
      </c>
      <c r="F422" s="23"/>
      <c r="G422" s="245"/>
      <c r="J422" s="4"/>
    </row>
    <row r="423" spans="1:10" ht="30" hidden="1">
      <c r="A423" s="20" t="s">
        <v>336</v>
      </c>
      <c r="B423" s="12"/>
      <c r="C423" s="23" t="s">
        <v>5738</v>
      </c>
      <c r="D423" s="473"/>
      <c r="E423" s="21" t="s">
        <v>531</v>
      </c>
      <c r="F423" s="19"/>
      <c r="G423" s="245"/>
      <c r="J423" s="4"/>
    </row>
    <row r="424" spans="1:10" ht="30" hidden="1">
      <c r="A424" s="20"/>
      <c r="B424" s="12"/>
      <c r="C424" s="23" t="s">
        <v>5739</v>
      </c>
      <c r="D424" s="473"/>
      <c r="E424" s="21" t="s">
        <v>653</v>
      </c>
      <c r="F424" s="19" t="s">
        <v>5740</v>
      </c>
      <c r="G424" s="245"/>
      <c r="J424" s="4"/>
    </row>
    <row r="425" spans="1:10" ht="15.75">
      <c r="A425" s="11"/>
      <c r="B425" s="12"/>
      <c r="C425" s="23" t="s">
        <v>5741</v>
      </c>
      <c r="D425" s="473">
        <v>1</v>
      </c>
      <c r="E425" s="21" t="s">
        <v>420</v>
      </c>
      <c r="F425" s="19"/>
      <c r="G425" s="245"/>
    </row>
    <row r="426" spans="1:10" ht="30">
      <c r="A426" s="11" t="s">
        <v>723</v>
      </c>
      <c r="B426" s="46" t="s">
        <v>724</v>
      </c>
      <c r="C426" s="23" t="s">
        <v>5742</v>
      </c>
      <c r="D426" s="473">
        <v>1</v>
      </c>
      <c r="E426" s="21" t="s">
        <v>341</v>
      </c>
      <c r="F426" s="19"/>
      <c r="G426" s="245"/>
    </row>
    <row r="427" spans="1:10" ht="30">
      <c r="A427" s="11"/>
      <c r="B427" s="46"/>
      <c r="C427" s="23" t="s">
        <v>5743</v>
      </c>
      <c r="D427" s="473">
        <v>1</v>
      </c>
      <c r="E427" s="21" t="s">
        <v>660</v>
      </c>
      <c r="F427" s="19" t="s">
        <v>5744</v>
      </c>
      <c r="G427" s="245"/>
    </row>
    <row r="428" spans="1:10" ht="43.9" hidden="1" customHeight="1">
      <c r="A428" s="20"/>
      <c r="B428" s="46"/>
      <c r="C428" s="23" t="s">
        <v>5745</v>
      </c>
      <c r="D428" s="473"/>
      <c r="E428" s="21" t="s">
        <v>531</v>
      </c>
      <c r="F428" s="23" t="s">
        <v>5746</v>
      </c>
      <c r="G428" s="245"/>
      <c r="J428" s="4"/>
    </row>
    <row r="429" spans="1:10" ht="30">
      <c r="A429" s="11"/>
      <c r="B429" s="46"/>
      <c r="C429" s="23" t="s">
        <v>5747</v>
      </c>
      <c r="D429" s="473">
        <v>1</v>
      </c>
      <c r="E429" s="21" t="s">
        <v>377</v>
      </c>
      <c r="F429" s="19"/>
      <c r="G429" s="245"/>
    </row>
    <row r="430" spans="1:10" ht="30">
      <c r="A430" s="11"/>
      <c r="B430" s="46"/>
      <c r="C430" s="23" t="s">
        <v>5748</v>
      </c>
      <c r="D430" s="473">
        <v>1</v>
      </c>
      <c r="E430" s="21" t="s">
        <v>653</v>
      </c>
      <c r="F430" s="19"/>
      <c r="G430" s="245"/>
    </row>
    <row r="431" spans="1:10" ht="45" hidden="1">
      <c r="A431" s="20"/>
      <c r="B431" s="46"/>
      <c r="C431" s="23" t="s">
        <v>5749</v>
      </c>
      <c r="D431" s="473"/>
      <c r="E431" s="21" t="s">
        <v>1745</v>
      </c>
      <c r="F431" s="19"/>
      <c r="G431" s="245"/>
      <c r="J431" s="4"/>
    </row>
    <row r="432" spans="1:10" ht="45" hidden="1">
      <c r="A432" s="20"/>
      <c r="B432" s="46"/>
      <c r="C432" s="23" t="s">
        <v>5750</v>
      </c>
      <c r="D432" s="473"/>
      <c r="E432" s="21" t="s">
        <v>540</v>
      </c>
      <c r="F432" s="19"/>
      <c r="G432" s="245"/>
      <c r="J432" s="4"/>
    </row>
    <row r="433" spans="1:10" hidden="1">
      <c r="A433" s="20"/>
      <c r="B433" s="46"/>
      <c r="C433" s="23" t="s">
        <v>5751</v>
      </c>
      <c r="D433" s="473"/>
      <c r="E433" s="21" t="s">
        <v>660</v>
      </c>
      <c r="F433" s="19"/>
      <c r="G433" s="245"/>
    </row>
    <row r="434" spans="1:10" ht="30" hidden="1">
      <c r="A434" s="20"/>
      <c r="B434" s="46"/>
      <c r="C434" s="23" t="s">
        <v>5752</v>
      </c>
      <c r="D434" s="473"/>
      <c r="E434" s="21" t="s">
        <v>341</v>
      </c>
      <c r="F434" s="19"/>
      <c r="G434" s="245"/>
      <c r="J434" s="4"/>
    </row>
    <row r="435" spans="1:10" ht="40.15" hidden="1" customHeight="1">
      <c r="A435" s="137" t="s">
        <v>97</v>
      </c>
      <c r="B435" s="1366" t="s">
        <v>96</v>
      </c>
      <c r="C435" s="1458"/>
      <c r="D435" s="1458"/>
      <c r="E435" s="1458"/>
      <c r="F435" s="1458"/>
      <c r="G435" s="1459"/>
      <c r="H435" s="22">
        <f>SUM(D436:D438)</f>
        <v>0</v>
      </c>
      <c r="I435" s="22">
        <f>COUNT(D436:D438)*2</f>
        <v>0</v>
      </c>
      <c r="J435" s="4"/>
    </row>
    <row r="436" spans="1:10" ht="31.5" hidden="1">
      <c r="A436" s="57" t="s">
        <v>726</v>
      </c>
      <c r="B436" s="92" t="s">
        <v>727</v>
      </c>
      <c r="C436" s="19"/>
      <c r="D436" s="19"/>
      <c r="E436" s="21"/>
      <c r="F436" s="19"/>
      <c r="G436" s="19"/>
      <c r="J436" s="4"/>
    </row>
    <row r="437" spans="1:10" ht="31.5" hidden="1">
      <c r="A437" s="57" t="s">
        <v>728</v>
      </c>
      <c r="B437" s="92" t="s">
        <v>729</v>
      </c>
      <c r="C437" s="19"/>
      <c r="D437" s="19"/>
      <c r="E437" s="21"/>
      <c r="F437" s="19"/>
      <c r="G437" s="19"/>
      <c r="J437" s="4"/>
    </row>
    <row r="438" spans="1:10" ht="45" hidden="1">
      <c r="A438" s="57" t="s">
        <v>730</v>
      </c>
      <c r="B438" s="16" t="s">
        <v>731</v>
      </c>
      <c r="C438" s="19"/>
      <c r="D438" s="19"/>
      <c r="E438" s="21"/>
      <c r="F438" s="19"/>
      <c r="G438" s="19"/>
      <c r="J438" s="4"/>
    </row>
    <row r="439" spans="1:10" ht="40.15" customHeight="1">
      <c r="A439" s="1002" t="s">
        <v>1784</v>
      </c>
      <c r="B439" s="1366" t="s">
        <v>94</v>
      </c>
      <c r="C439" s="1458"/>
      <c r="D439" s="1458"/>
      <c r="E439" s="1458"/>
      <c r="F439" s="1458"/>
      <c r="G439" s="1702"/>
      <c r="H439" s="1006">
        <f>SUM(D440:D442)</f>
        <v>1</v>
      </c>
      <c r="I439" s="1006">
        <f>COUNT(D440:D442)*2</f>
        <v>2</v>
      </c>
    </row>
    <row r="440" spans="1:10" ht="15.75" hidden="1">
      <c r="A440" s="20" t="s">
        <v>1785</v>
      </c>
      <c r="B440" s="92" t="s">
        <v>733</v>
      </c>
      <c r="C440" s="19"/>
      <c r="D440" s="19"/>
      <c r="E440" s="21"/>
      <c r="F440" s="19"/>
      <c r="G440" s="19"/>
      <c r="J440" s="4"/>
    </row>
    <row r="441" spans="1:10" ht="31.5">
      <c r="A441" s="11" t="s">
        <v>1788</v>
      </c>
      <c r="B441" s="92" t="s">
        <v>736</v>
      </c>
      <c r="C441" s="23" t="s">
        <v>5753</v>
      </c>
      <c r="D441" s="473">
        <v>1</v>
      </c>
      <c r="E441" s="21" t="s">
        <v>653</v>
      </c>
      <c r="F441" s="19"/>
      <c r="G441" s="245"/>
    </row>
    <row r="442" spans="1:10" ht="30" hidden="1">
      <c r="A442" s="20" t="s">
        <v>738</v>
      </c>
      <c r="B442" s="16" t="s">
        <v>739</v>
      </c>
      <c r="C442" s="19"/>
      <c r="D442" s="19"/>
      <c r="E442" s="21"/>
      <c r="F442" s="19"/>
      <c r="G442" s="19"/>
      <c r="J442" s="4"/>
    </row>
    <row r="443" spans="1:10" ht="40.15" customHeight="1">
      <c r="A443" s="1003" t="s">
        <v>93</v>
      </c>
      <c r="B443" s="1366" t="s">
        <v>92</v>
      </c>
      <c r="C443" s="1458"/>
      <c r="D443" s="1458"/>
      <c r="E443" s="1458"/>
      <c r="F443" s="1458"/>
      <c r="G443" s="1702"/>
      <c r="H443" s="1006">
        <f>SUM(D444:D453)</f>
        <v>4</v>
      </c>
      <c r="I443" s="1006">
        <f>COUNT(D444:D453)*2</f>
        <v>8</v>
      </c>
    </row>
    <row r="444" spans="1:10" ht="47.25">
      <c r="A444" s="11" t="s">
        <v>5754</v>
      </c>
      <c r="B444" s="92" t="s">
        <v>5755</v>
      </c>
      <c r="C444" s="23" t="s">
        <v>5756</v>
      </c>
      <c r="D444" s="473">
        <v>1</v>
      </c>
      <c r="E444" s="21" t="s">
        <v>648</v>
      </c>
      <c r="F444" s="19"/>
      <c r="G444" s="245"/>
    </row>
    <row r="445" spans="1:10" ht="30" hidden="1">
      <c r="A445" s="20" t="s">
        <v>336</v>
      </c>
      <c r="B445" s="92"/>
      <c r="C445" s="23" t="s">
        <v>5757</v>
      </c>
      <c r="D445" s="473"/>
      <c r="E445" s="21" t="s">
        <v>648</v>
      </c>
      <c r="F445" s="19"/>
      <c r="G445" s="245"/>
      <c r="J445" s="4"/>
    </row>
    <row r="446" spans="1:10" ht="30">
      <c r="A446" s="11" t="s">
        <v>336</v>
      </c>
      <c r="B446" s="92"/>
      <c r="C446" s="23" t="s">
        <v>5758</v>
      </c>
      <c r="D446" s="473">
        <v>1</v>
      </c>
      <c r="E446" s="21" t="s">
        <v>648</v>
      </c>
      <c r="F446" s="19"/>
      <c r="G446" s="245"/>
    </row>
    <row r="447" spans="1:10" ht="15.75">
      <c r="A447" s="11" t="s">
        <v>336</v>
      </c>
      <c r="B447" s="92"/>
      <c r="C447" s="23" t="s">
        <v>5759</v>
      </c>
      <c r="D447" s="473">
        <v>1</v>
      </c>
      <c r="E447" s="21" t="s">
        <v>648</v>
      </c>
      <c r="F447" s="19"/>
      <c r="G447" s="245"/>
    </row>
    <row r="448" spans="1:10" ht="30" hidden="1">
      <c r="A448" s="20" t="s">
        <v>336</v>
      </c>
      <c r="B448" s="92"/>
      <c r="C448" s="23" t="s">
        <v>5760</v>
      </c>
      <c r="D448" s="473"/>
      <c r="E448" s="21" t="s">
        <v>648</v>
      </c>
      <c r="F448" s="19"/>
      <c r="G448" s="245"/>
      <c r="J448" s="4"/>
    </row>
    <row r="449" spans="1:10" ht="30" hidden="1">
      <c r="A449" s="20" t="s">
        <v>336</v>
      </c>
      <c r="B449" s="92"/>
      <c r="C449" s="23" t="s">
        <v>5761</v>
      </c>
      <c r="D449" s="473"/>
      <c r="E449" s="21" t="s">
        <v>648</v>
      </c>
      <c r="F449" s="19"/>
      <c r="G449" s="245"/>
      <c r="J449" s="4"/>
    </row>
    <row r="450" spans="1:10" ht="52.5" hidden="1" customHeight="1">
      <c r="A450" s="20" t="s">
        <v>336</v>
      </c>
      <c r="B450" s="92"/>
      <c r="C450" s="23" t="s">
        <v>5762</v>
      </c>
      <c r="D450" s="473"/>
      <c r="E450" s="21" t="s">
        <v>653</v>
      </c>
      <c r="F450" s="19"/>
      <c r="G450" s="245"/>
      <c r="J450" s="4"/>
    </row>
    <row r="451" spans="1:10" ht="31.5">
      <c r="A451" s="11" t="s">
        <v>5763</v>
      </c>
      <c r="B451" s="12" t="s">
        <v>744</v>
      </c>
      <c r="C451" s="23" t="s">
        <v>5764</v>
      </c>
      <c r="D451" s="473">
        <v>1</v>
      </c>
      <c r="E451" s="21" t="s">
        <v>653</v>
      </c>
      <c r="F451" s="19"/>
      <c r="G451" s="245"/>
    </row>
    <row r="452" spans="1:10" ht="30" hidden="1">
      <c r="A452" s="221"/>
      <c r="B452" s="12"/>
      <c r="C452" s="23" t="s">
        <v>5765</v>
      </c>
      <c r="D452" s="473"/>
      <c r="E452" s="21" t="s">
        <v>653</v>
      </c>
      <c r="F452" s="19"/>
      <c r="G452" s="245"/>
      <c r="J452" s="4"/>
    </row>
    <row r="453" spans="1:10" ht="30" hidden="1">
      <c r="A453" s="221"/>
      <c r="B453" s="12"/>
      <c r="C453" s="23" t="s">
        <v>5766</v>
      </c>
      <c r="D453" s="473"/>
      <c r="E453" s="21" t="s">
        <v>653</v>
      </c>
      <c r="F453" s="19"/>
      <c r="G453" s="549"/>
    </row>
    <row r="454" spans="1:10" ht="40.15" customHeight="1">
      <c r="A454" s="970" t="s">
        <v>91</v>
      </c>
      <c r="B454" s="1366" t="s">
        <v>90</v>
      </c>
      <c r="C454" s="1458"/>
      <c r="D454" s="1458"/>
      <c r="E454" s="1458"/>
      <c r="F454" s="1458"/>
      <c r="G454" s="1702"/>
      <c r="H454" s="1006">
        <f>SUM(D455:D462)</f>
        <v>2</v>
      </c>
      <c r="I454" s="1006">
        <f>COUNT(D455:D462)*2</f>
        <v>4</v>
      </c>
    </row>
    <row r="455" spans="1:10" ht="31.5">
      <c r="A455" s="11" t="s">
        <v>5767</v>
      </c>
      <c r="B455" s="92" t="s">
        <v>746</v>
      </c>
      <c r="C455" s="23" t="s">
        <v>5774</v>
      </c>
      <c r="D455" s="473">
        <v>1</v>
      </c>
      <c r="E455" s="21" t="s">
        <v>648</v>
      </c>
      <c r="F455" s="23"/>
      <c r="G455" s="245"/>
    </row>
    <row r="456" spans="1:10" ht="30" hidden="1">
      <c r="A456" s="20"/>
      <c r="B456" s="92"/>
      <c r="C456" s="23" t="s">
        <v>5769</v>
      </c>
      <c r="D456" s="473"/>
      <c r="E456" s="21" t="s">
        <v>648</v>
      </c>
      <c r="F456" s="23"/>
      <c r="G456" s="245"/>
      <c r="J456" s="4"/>
    </row>
    <row r="457" spans="1:10" ht="45" hidden="1">
      <c r="A457" s="20" t="s">
        <v>336</v>
      </c>
      <c r="C457" s="23" t="s">
        <v>5770</v>
      </c>
      <c r="D457" s="473"/>
      <c r="E457" s="21" t="s">
        <v>934</v>
      </c>
      <c r="F457" s="23" t="s">
        <v>5771</v>
      </c>
      <c r="G457" s="245"/>
      <c r="J457" s="4"/>
    </row>
    <row r="458" spans="1:10" ht="15.75" hidden="1">
      <c r="A458" s="20" t="s">
        <v>336</v>
      </c>
      <c r="B458" s="92"/>
      <c r="C458" s="23" t="s">
        <v>5772</v>
      </c>
      <c r="D458" s="473"/>
      <c r="E458" s="21" t="s">
        <v>934</v>
      </c>
      <c r="F458" s="19"/>
      <c r="G458" s="245"/>
      <c r="J458" s="4"/>
    </row>
    <row r="459" spans="1:10" ht="30">
      <c r="A459" s="11" t="s">
        <v>336</v>
      </c>
      <c r="B459" s="92"/>
      <c r="C459" s="23" t="s">
        <v>5773</v>
      </c>
      <c r="D459" s="473">
        <v>1</v>
      </c>
      <c r="E459" s="21" t="s">
        <v>653</v>
      </c>
      <c r="F459" s="19"/>
      <c r="G459" s="245"/>
      <c r="J459" s="1034"/>
    </row>
    <row r="460" spans="1:10" ht="30" hidden="1">
      <c r="A460" s="20" t="s">
        <v>336</v>
      </c>
      <c r="B460" s="92"/>
      <c r="C460" s="101" t="s">
        <v>5768</v>
      </c>
      <c r="D460" s="473"/>
      <c r="E460" s="21" t="s">
        <v>648</v>
      </c>
      <c r="F460" s="19"/>
      <c r="G460" s="245"/>
      <c r="J460" s="4"/>
    </row>
    <row r="461" spans="1:10" ht="31.5" hidden="1">
      <c r="A461" s="20" t="s">
        <v>5775</v>
      </c>
      <c r="B461" s="92" t="s">
        <v>748</v>
      </c>
      <c r="C461" s="23" t="s">
        <v>5776</v>
      </c>
      <c r="D461" s="473"/>
      <c r="E461" s="21" t="s">
        <v>653</v>
      </c>
      <c r="F461" s="19"/>
      <c r="G461" s="245"/>
      <c r="J461" s="4"/>
    </row>
    <row r="462" spans="1:10" ht="30" hidden="1">
      <c r="A462" s="20" t="s">
        <v>336</v>
      </c>
      <c r="B462" s="92"/>
      <c r="C462" s="23" t="s">
        <v>5777</v>
      </c>
      <c r="D462" s="473"/>
      <c r="E462" s="21" t="s">
        <v>653</v>
      </c>
      <c r="F462" s="19"/>
      <c r="G462" s="245"/>
      <c r="J462" s="4"/>
    </row>
    <row r="463" spans="1:10" ht="40.15" customHeight="1">
      <c r="A463" s="1003" t="s">
        <v>1791</v>
      </c>
      <c r="B463" s="1366" t="s">
        <v>88</v>
      </c>
      <c r="C463" s="1458"/>
      <c r="D463" s="1458"/>
      <c r="E463" s="1458"/>
      <c r="F463" s="1458"/>
      <c r="G463" s="1702"/>
      <c r="H463" s="1006">
        <f>SUM(D464:D479)</f>
        <v>4</v>
      </c>
      <c r="I463" s="1006">
        <f>COUNT(D464:D479)*2</f>
        <v>8</v>
      </c>
    </row>
    <row r="464" spans="1:10" ht="47.25">
      <c r="A464" s="11" t="s">
        <v>749</v>
      </c>
      <c r="B464" s="92" t="s">
        <v>750</v>
      </c>
      <c r="C464" s="23" t="s">
        <v>5778</v>
      </c>
      <c r="D464" s="473">
        <v>1</v>
      </c>
      <c r="E464" s="21" t="s">
        <v>648</v>
      </c>
      <c r="F464" s="19"/>
      <c r="G464" s="245"/>
    </row>
    <row r="465" spans="1:10" ht="45">
      <c r="A465" s="11" t="s">
        <v>336</v>
      </c>
      <c r="B465" s="92"/>
      <c r="C465" s="23" t="s">
        <v>5779</v>
      </c>
      <c r="D465" s="473">
        <v>1</v>
      </c>
      <c r="E465" s="21" t="s">
        <v>648</v>
      </c>
      <c r="F465" s="19"/>
      <c r="G465" s="245"/>
    </row>
    <row r="466" spans="1:10" ht="30">
      <c r="A466" s="11" t="s">
        <v>336</v>
      </c>
      <c r="B466" s="92"/>
      <c r="C466" s="23" t="s">
        <v>5780</v>
      </c>
      <c r="D466" s="473">
        <v>1</v>
      </c>
      <c r="E466" s="21" t="s">
        <v>648</v>
      </c>
      <c r="F466" s="19"/>
      <c r="G466" s="245"/>
    </row>
    <row r="467" spans="1:10" ht="15.75">
      <c r="A467" s="11"/>
      <c r="B467" s="92"/>
      <c r="C467" s="23" t="s">
        <v>5781</v>
      </c>
      <c r="D467" s="473">
        <v>1</v>
      </c>
      <c r="E467" s="21" t="s">
        <v>648</v>
      </c>
      <c r="F467" s="19"/>
      <c r="G467" s="245"/>
    </row>
    <row r="468" spans="1:10" ht="47.25" hidden="1">
      <c r="A468" s="20" t="s">
        <v>5782</v>
      </c>
      <c r="B468" s="92" t="s">
        <v>753</v>
      </c>
      <c r="C468" s="23" t="s">
        <v>5783</v>
      </c>
      <c r="D468" s="473"/>
      <c r="E468" s="21" t="s">
        <v>648</v>
      </c>
      <c r="F468" s="19"/>
      <c r="G468" s="245"/>
      <c r="J468" s="4"/>
    </row>
    <row r="469" spans="1:10" ht="15.75" hidden="1">
      <c r="A469" s="20"/>
      <c r="B469" s="92"/>
      <c r="C469" s="23" t="s">
        <v>5784</v>
      </c>
      <c r="D469" s="473"/>
      <c r="E469" s="21" t="s">
        <v>648</v>
      </c>
      <c r="F469" s="19"/>
      <c r="G469" s="245"/>
      <c r="J469" s="4"/>
    </row>
    <row r="470" spans="1:10" ht="30" hidden="1">
      <c r="A470" s="20"/>
      <c r="B470" s="92"/>
      <c r="C470" s="23" t="s">
        <v>5785</v>
      </c>
      <c r="D470" s="473"/>
      <c r="E470" s="21" t="s">
        <v>648</v>
      </c>
      <c r="F470" s="23" t="s">
        <v>5786</v>
      </c>
      <c r="G470" s="245"/>
      <c r="J470" s="4"/>
    </row>
    <row r="471" spans="1:10" ht="30" hidden="1">
      <c r="A471" s="20"/>
      <c r="B471" s="92"/>
      <c r="C471" s="23" t="s">
        <v>5787</v>
      </c>
      <c r="D471" s="473"/>
      <c r="E471" s="21" t="s">
        <v>648</v>
      </c>
      <c r="F471" s="19"/>
      <c r="G471" s="245"/>
      <c r="J471" s="4"/>
    </row>
    <row r="472" spans="1:10" ht="15.75" hidden="1">
      <c r="A472" s="20"/>
      <c r="B472" s="92"/>
      <c r="C472" s="23" t="s">
        <v>5788</v>
      </c>
      <c r="D472" s="473"/>
      <c r="E472" s="21" t="s">
        <v>648</v>
      </c>
      <c r="F472" s="19"/>
      <c r="G472" s="245"/>
      <c r="J472" s="4"/>
    </row>
    <row r="473" spans="1:10" ht="15.75" hidden="1">
      <c r="A473" s="20"/>
      <c r="B473" s="92"/>
      <c r="C473" s="23" t="s">
        <v>5789</v>
      </c>
      <c r="D473" s="473"/>
      <c r="E473" s="21" t="s">
        <v>648</v>
      </c>
      <c r="F473" s="19"/>
      <c r="G473" s="245"/>
      <c r="J473" s="4"/>
    </row>
    <row r="474" spans="1:10" ht="15.75" hidden="1">
      <c r="A474" s="20"/>
      <c r="B474" s="92"/>
      <c r="C474" s="23" t="s">
        <v>5790</v>
      </c>
      <c r="D474" s="473"/>
      <c r="E474" s="21" t="s">
        <v>648</v>
      </c>
      <c r="F474" s="19"/>
      <c r="G474" s="245"/>
      <c r="J474" s="4"/>
    </row>
    <row r="475" spans="1:10" ht="15.75" hidden="1">
      <c r="A475" s="20"/>
      <c r="B475" s="92"/>
      <c r="C475" s="23" t="s">
        <v>5791</v>
      </c>
      <c r="D475" s="473"/>
      <c r="E475" s="21" t="s">
        <v>648</v>
      </c>
      <c r="F475" s="19"/>
      <c r="G475" s="245"/>
      <c r="J475" s="4"/>
    </row>
    <row r="476" spans="1:10" ht="30" hidden="1">
      <c r="A476" s="20"/>
      <c r="B476" s="92"/>
      <c r="C476" s="23" t="s">
        <v>5792</v>
      </c>
      <c r="D476" s="473"/>
      <c r="E476" s="21" t="s">
        <v>648</v>
      </c>
      <c r="F476" s="19"/>
      <c r="G476" s="245"/>
      <c r="J476" s="4"/>
    </row>
    <row r="477" spans="1:10" ht="15.75" hidden="1">
      <c r="A477" s="20"/>
      <c r="B477" s="92"/>
      <c r="C477" s="23" t="s">
        <v>5793</v>
      </c>
      <c r="D477" s="473"/>
      <c r="E477" s="21" t="s">
        <v>648</v>
      </c>
      <c r="F477" s="19"/>
      <c r="G477" s="245"/>
      <c r="J477" s="4"/>
    </row>
    <row r="478" spans="1:10" ht="15.75" hidden="1">
      <c r="A478" s="20"/>
      <c r="B478" s="92"/>
      <c r="C478" s="23" t="s">
        <v>5794</v>
      </c>
      <c r="D478" s="473"/>
      <c r="E478" s="21" t="s">
        <v>648</v>
      </c>
      <c r="F478" s="19"/>
      <c r="G478" s="245"/>
      <c r="J478" s="4"/>
    </row>
    <row r="479" spans="1:10" ht="31.5" hidden="1">
      <c r="A479" s="20" t="s">
        <v>1795</v>
      </c>
      <c r="B479" s="135" t="s">
        <v>755</v>
      </c>
      <c r="C479" s="19"/>
      <c r="D479" s="19"/>
      <c r="E479" s="21"/>
      <c r="F479" s="19"/>
      <c r="G479" s="19"/>
      <c r="J479" s="4"/>
    </row>
    <row r="480" spans="1:10" ht="40.15" customHeight="1">
      <c r="A480" s="1003" t="s">
        <v>1796</v>
      </c>
      <c r="B480" s="1366" t="s">
        <v>86</v>
      </c>
      <c r="C480" s="1458"/>
      <c r="D480" s="1458"/>
      <c r="E480" s="1458"/>
      <c r="F480" s="1458"/>
      <c r="G480" s="1702"/>
      <c r="H480" s="1006">
        <f>SUM(D481:D499)</f>
        <v>4</v>
      </c>
      <c r="I480" s="1006">
        <f>COUNT(D481:D499)*2</f>
        <v>8</v>
      </c>
    </row>
    <row r="481" spans="1:10" ht="31.5">
      <c r="A481" s="11" t="s">
        <v>757</v>
      </c>
      <c r="B481" s="92" t="s">
        <v>758</v>
      </c>
      <c r="C481" s="23" t="s">
        <v>6929</v>
      </c>
      <c r="D481" s="473">
        <v>1</v>
      </c>
      <c r="E481" s="21" t="s">
        <v>648</v>
      </c>
      <c r="F481" s="19" t="s">
        <v>5795</v>
      </c>
      <c r="G481" s="245"/>
    </row>
    <row r="482" spans="1:10" ht="30" hidden="1">
      <c r="A482" s="20"/>
      <c r="B482" s="92"/>
      <c r="C482" s="23" t="s">
        <v>5796</v>
      </c>
      <c r="D482" s="473"/>
      <c r="E482" s="21" t="s">
        <v>648</v>
      </c>
      <c r="F482" s="19" t="s">
        <v>5795</v>
      </c>
      <c r="G482" s="245"/>
      <c r="J482" s="4"/>
    </row>
    <row r="483" spans="1:10" ht="30" hidden="1">
      <c r="A483" s="20" t="s">
        <v>336</v>
      </c>
      <c r="B483" s="92"/>
      <c r="C483" s="23" t="s">
        <v>5797</v>
      </c>
      <c r="D483" s="473"/>
      <c r="E483" s="21" t="s">
        <v>648</v>
      </c>
      <c r="F483" s="19" t="s">
        <v>5795</v>
      </c>
      <c r="G483" s="245"/>
      <c r="J483" s="4"/>
    </row>
    <row r="484" spans="1:10" ht="45" hidden="1">
      <c r="A484" s="20" t="s">
        <v>336</v>
      </c>
      <c r="B484" s="92"/>
      <c r="C484" s="23" t="s">
        <v>5798</v>
      </c>
      <c r="D484" s="473"/>
      <c r="E484" s="21" t="s">
        <v>648</v>
      </c>
      <c r="F484" s="23" t="s">
        <v>5799</v>
      </c>
      <c r="G484" s="245"/>
      <c r="J484" s="4"/>
    </row>
    <row r="485" spans="1:10" ht="30" hidden="1">
      <c r="A485" s="20"/>
      <c r="B485" s="92"/>
      <c r="C485" s="23" t="s">
        <v>5800</v>
      </c>
      <c r="D485" s="473"/>
      <c r="E485" s="21" t="s">
        <v>648</v>
      </c>
      <c r="F485" s="19" t="s">
        <v>5795</v>
      </c>
      <c r="G485" s="245"/>
      <c r="J485" s="4"/>
    </row>
    <row r="486" spans="1:10" ht="30" hidden="1">
      <c r="A486" s="20"/>
      <c r="B486" s="92"/>
      <c r="C486" s="23" t="s">
        <v>5801</v>
      </c>
      <c r="D486" s="473"/>
      <c r="E486" s="21" t="s">
        <v>648</v>
      </c>
      <c r="F486" s="19" t="s">
        <v>5795</v>
      </c>
      <c r="G486" s="245"/>
      <c r="J486" s="4"/>
    </row>
    <row r="487" spans="1:10" ht="30" hidden="1">
      <c r="A487" s="20"/>
      <c r="B487" s="92"/>
      <c r="C487" s="23" t="s">
        <v>5802</v>
      </c>
      <c r="D487" s="473"/>
      <c r="E487" s="21" t="s">
        <v>648</v>
      </c>
      <c r="F487" s="19" t="s">
        <v>5795</v>
      </c>
      <c r="G487" s="245"/>
      <c r="J487" s="4"/>
    </row>
    <row r="488" spans="1:10" ht="30" hidden="1">
      <c r="A488" s="20"/>
      <c r="B488" s="92"/>
      <c r="C488" s="23" t="s">
        <v>5803</v>
      </c>
      <c r="D488" s="473"/>
      <c r="E488" s="21" t="s">
        <v>648</v>
      </c>
      <c r="F488" s="19" t="s">
        <v>5795</v>
      </c>
      <c r="G488" s="245"/>
      <c r="J488" s="4"/>
    </row>
    <row r="489" spans="1:10" ht="45" hidden="1">
      <c r="A489" s="20"/>
      <c r="B489" s="92"/>
      <c r="C489" s="23" t="s">
        <v>5804</v>
      </c>
      <c r="D489" s="473"/>
      <c r="E489" s="21" t="s">
        <v>648</v>
      </c>
      <c r="F489" s="23" t="s">
        <v>5805</v>
      </c>
      <c r="G489" s="245"/>
      <c r="J489" s="4"/>
    </row>
    <row r="490" spans="1:10" ht="47.25">
      <c r="A490" s="11" t="s">
        <v>760</v>
      </c>
      <c r="B490" s="92" t="s">
        <v>761</v>
      </c>
      <c r="C490" s="23" t="s">
        <v>6930</v>
      </c>
      <c r="D490" s="473">
        <v>1</v>
      </c>
      <c r="E490" s="21" t="s">
        <v>653</v>
      </c>
      <c r="F490" s="19"/>
      <c r="G490" s="245"/>
    </row>
    <row r="491" spans="1:10" ht="30" hidden="1">
      <c r="A491" s="20"/>
      <c r="B491" s="92"/>
      <c r="C491" s="23" t="s">
        <v>5806</v>
      </c>
      <c r="D491" s="473"/>
      <c r="E491" s="21" t="s">
        <v>653</v>
      </c>
      <c r="F491" s="19"/>
      <c r="G491" s="245"/>
      <c r="J491" s="4"/>
    </row>
    <row r="492" spans="1:10" ht="30" hidden="1">
      <c r="A492" s="20"/>
      <c r="B492" s="92"/>
      <c r="C492" s="23" t="s">
        <v>5807</v>
      </c>
      <c r="D492" s="473"/>
      <c r="E492" s="21" t="s">
        <v>653</v>
      </c>
      <c r="F492" s="19"/>
      <c r="G492" s="245"/>
      <c r="J492" s="4"/>
    </row>
    <row r="493" spans="1:10" ht="30" hidden="1">
      <c r="A493" s="20"/>
      <c r="B493" s="92"/>
      <c r="C493" s="23" t="s">
        <v>5808</v>
      </c>
      <c r="D493" s="473"/>
      <c r="E493" s="21" t="s">
        <v>653</v>
      </c>
      <c r="F493" s="19"/>
      <c r="G493" s="245"/>
      <c r="J493" s="4"/>
    </row>
    <row r="494" spans="1:10" ht="30" hidden="1">
      <c r="A494" s="20"/>
      <c r="B494" s="92"/>
      <c r="C494" s="23" t="s">
        <v>5809</v>
      </c>
      <c r="D494" s="473"/>
      <c r="E494" s="21" t="s">
        <v>653</v>
      </c>
      <c r="F494" s="19"/>
      <c r="G494" s="245"/>
      <c r="J494" s="4"/>
    </row>
    <row r="495" spans="1:10" ht="30" hidden="1">
      <c r="A495" s="20"/>
      <c r="B495" s="92"/>
      <c r="C495" s="23" t="s">
        <v>5810</v>
      </c>
      <c r="D495" s="473"/>
      <c r="E495" s="21" t="s">
        <v>653</v>
      </c>
      <c r="F495" s="19"/>
      <c r="G495" s="245"/>
      <c r="J495" s="4"/>
    </row>
    <row r="496" spans="1:10" ht="30" hidden="1">
      <c r="A496" s="20"/>
      <c r="B496" s="92"/>
      <c r="C496" s="23" t="s">
        <v>5811</v>
      </c>
      <c r="D496" s="473"/>
      <c r="E496" s="21" t="s">
        <v>653</v>
      </c>
      <c r="F496" s="19"/>
      <c r="G496" s="245"/>
    </row>
    <row r="497" spans="1:10" ht="47.25">
      <c r="A497" s="11" t="s">
        <v>765</v>
      </c>
      <c r="B497" s="92" t="s">
        <v>766</v>
      </c>
      <c r="C497" s="23" t="s">
        <v>5812</v>
      </c>
      <c r="D497" s="473">
        <v>1</v>
      </c>
      <c r="E497" s="21" t="s">
        <v>653</v>
      </c>
      <c r="F497" s="19"/>
      <c r="G497" s="245"/>
    </row>
    <row r="498" spans="1:10" ht="30">
      <c r="A498" s="11" t="s">
        <v>336</v>
      </c>
      <c r="B498" s="92"/>
      <c r="C498" s="23" t="s">
        <v>5813</v>
      </c>
      <c r="D498" s="473">
        <v>1</v>
      </c>
      <c r="E498" s="21" t="s">
        <v>341</v>
      </c>
      <c r="F498" s="23" t="s">
        <v>5814</v>
      </c>
      <c r="G498" s="245"/>
      <c r="J498" s="82"/>
    </row>
    <row r="499" spans="1:10" ht="15.75" hidden="1">
      <c r="A499" s="20" t="s">
        <v>336</v>
      </c>
      <c r="B499" s="92"/>
      <c r="C499" s="23" t="s">
        <v>5814</v>
      </c>
      <c r="D499" s="473"/>
      <c r="E499" s="21" t="s">
        <v>341</v>
      </c>
      <c r="F499" s="19"/>
      <c r="G499" s="245"/>
      <c r="J499" s="82"/>
    </row>
    <row r="500" spans="1:10" ht="40.15" customHeight="1">
      <c r="A500" s="1003" t="s">
        <v>85</v>
      </c>
      <c r="B500" s="1366" t="s">
        <v>84</v>
      </c>
      <c r="C500" s="1458"/>
      <c r="D500" s="1458"/>
      <c r="E500" s="1458"/>
      <c r="F500" s="1458"/>
      <c r="G500" s="1702"/>
      <c r="H500" s="1006">
        <f>SUM(D501:D509)</f>
        <v>3</v>
      </c>
      <c r="I500" s="1006">
        <f>COUNT(D501:D509)*2</f>
        <v>6</v>
      </c>
    </row>
    <row r="501" spans="1:10" ht="30">
      <c r="A501" s="11" t="s">
        <v>5815</v>
      </c>
      <c r="B501" s="23" t="s">
        <v>769</v>
      </c>
      <c r="C501" s="23" t="s">
        <v>5816</v>
      </c>
      <c r="D501" s="473">
        <v>1</v>
      </c>
      <c r="E501" s="21" t="s">
        <v>648</v>
      </c>
      <c r="F501" s="19"/>
      <c r="G501" s="245"/>
    </row>
    <row r="502" spans="1:10" ht="30" hidden="1">
      <c r="A502" s="20" t="s">
        <v>336</v>
      </c>
      <c r="B502" s="204"/>
      <c r="C502" s="23" t="s">
        <v>5817</v>
      </c>
      <c r="D502" s="473"/>
      <c r="E502" s="21" t="s">
        <v>648</v>
      </c>
      <c r="F502" s="19"/>
      <c r="G502" s="245"/>
      <c r="J502" s="4"/>
    </row>
    <row r="503" spans="1:10" ht="30" hidden="1">
      <c r="A503" s="20"/>
      <c r="B503" s="204"/>
      <c r="C503" s="23" t="s">
        <v>5818</v>
      </c>
      <c r="D503" s="473"/>
      <c r="E503" s="21" t="s">
        <v>648</v>
      </c>
      <c r="F503" s="19"/>
      <c r="G503" s="245"/>
      <c r="J503" s="4"/>
    </row>
    <row r="504" spans="1:10" ht="60" hidden="1">
      <c r="A504" s="20" t="s">
        <v>336</v>
      </c>
      <c r="B504" s="204"/>
      <c r="C504" s="23" t="s">
        <v>5819</v>
      </c>
      <c r="D504" s="473"/>
      <c r="E504" s="21" t="s">
        <v>648</v>
      </c>
      <c r="F504" s="23" t="s">
        <v>5820</v>
      </c>
      <c r="G504" s="245"/>
      <c r="J504" s="4"/>
    </row>
    <row r="505" spans="1:10" ht="30">
      <c r="A505" s="11" t="s">
        <v>336</v>
      </c>
      <c r="B505" s="23"/>
      <c r="C505" s="23" t="s">
        <v>5821</v>
      </c>
      <c r="D505" s="473">
        <v>1</v>
      </c>
      <c r="E505" s="21" t="s">
        <v>648</v>
      </c>
      <c r="F505" s="19"/>
      <c r="G505" s="245"/>
    </row>
    <row r="506" spans="1:10" ht="30">
      <c r="A506" s="11" t="s">
        <v>5822</v>
      </c>
      <c r="B506" s="23" t="s">
        <v>773</v>
      </c>
      <c r="C506" s="23" t="s">
        <v>5823</v>
      </c>
      <c r="D506" s="473">
        <v>1</v>
      </c>
      <c r="E506" s="21" t="s">
        <v>648</v>
      </c>
      <c r="F506" s="19"/>
      <c r="G506" s="245"/>
    </row>
    <row r="507" spans="1:10" ht="45" hidden="1">
      <c r="A507" s="20"/>
      <c r="B507" s="204"/>
      <c r="C507" s="200" t="s">
        <v>5824</v>
      </c>
      <c r="D507" s="473"/>
      <c r="E507" s="21" t="s">
        <v>648</v>
      </c>
      <c r="F507" s="19"/>
      <c r="G507" s="245"/>
      <c r="J507" s="4"/>
    </row>
    <row r="508" spans="1:10" ht="30" hidden="1">
      <c r="A508" s="20"/>
      <c r="B508" s="204"/>
      <c r="C508" s="41" t="s">
        <v>5825</v>
      </c>
      <c r="D508" s="473"/>
      <c r="E508" s="21" t="s">
        <v>653</v>
      </c>
      <c r="F508" s="19"/>
      <c r="G508" s="245"/>
      <c r="J508" s="4"/>
    </row>
    <row r="509" spans="1:10" ht="30" hidden="1">
      <c r="A509" s="20"/>
      <c r="B509" s="204"/>
      <c r="C509" s="23" t="s">
        <v>5826</v>
      </c>
      <c r="D509" s="473"/>
      <c r="E509" s="21" t="s">
        <v>648</v>
      </c>
      <c r="F509" s="19"/>
      <c r="G509" s="245"/>
      <c r="J509" s="4"/>
    </row>
    <row r="510" spans="1:10" ht="18.75">
      <c r="A510" s="156"/>
      <c r="B510" s="1368" t="s">
        <v>774</v>
      </c>
      <c r="C510" s="1372"/>
      <c r="D510" s="1372"/>
      <c r="E510" s="1372"/>
      <c r="F510" s="1372"/>
      <c r="G510" s="1777"/>
      <c r="H510" s="22">
        <f>H511+H521+H532+H538+H541+H546+H552+H569+H600+H631</f>
        <v>18</v>
      </c>
      <c r="I510" s="22">
        <f>I511+I521+I532+I538+I541+I546+I552+I569+I600+I631</f>
        <v>36</v>
      </c>
    </row>
    <row r="511" spans="1:10" ht="40.15" customHeight="1">
      <c r="A511" s="1003" t="s">
        <v>1805</v>
      </c>
      <c r="B511" s="1302" t="s">
        <v>82</v>
      </c>
      <c r="C511" s="1303"/>
      <c r="D511" s="1303"/>
      <c r="E511" s="1303"/>
      <c r="F511" s="1303"/>
      <c r="G511" s="1778"/>
      <c r="H511" s="1006">
        <f>SUM(D512:D517)</f>
        <v>2</v>
      </c>
      <c r="I511" s="1006">
        <f>COUNT(D514:D517)*2</f>
        <v>4</v>
      </c>
    </row>
    <row r="512" spans="1:10" ht="31.5" hidden="1">
      <c r="A512" s="20" t="s">
        <v>775</v>
      </c>
      <c r="B512" s="12" t="s">
        <v>776</v>
      </c>
      <c r="D512" s="19"/>
      <c r="E512" s="21"/>
      <c r="F512" s="19"/>
      <c r="G512" s="19"/>
      <c r="J512" s="4"/>
    </row>
    <row r="513" spans="1:10" ht="31.5" hidden="1">
      <c r="A513" s="20" t="s">
        <v>4304</v>
      </c>
      <c r="B513" s="12" t="s">
        <v>781</v>
      </c>
      <c r="C513" s="92"/>
      <c r="D513" s="19"/>
      <c r="E513" s="21"/>
      <c r="F513" s="19"/>
      <c r="G513" s="19"/>
      <c r="J513" s="4"/>
    </row>
    <row r="514" spans="1:10" ht="45">
      <c r="A514" s="11" t="s">
        <v>1809</v>
      </c>
      <c r="B514" s="12" t="s">
        <v>783</v>
      </c>
      <c r="C514" s="23" t="s">
        <v>5827</v>
      </c>
      <c r="D514" s="473">
        <v>1</v>
      </c>
      <c r="E514" s="21" t="s">
        <v>653</v>
      </c>
      <c r="F514" s="19"/>
      <c r="G514" s="245"/>
    </row>
    <row r="515" spans="1:10" ht="47.25">
      <c r="A515" s="11" t="s">
        <v>1814</v>
      </c>
      <c r="B515" s="12" t="s">
        <v>795</v>
      </c>
      <c r="C515" s="23" t="s">
        <v>5828</v>
      </c>
      <c r="D515" s="473">
        <v>1</v>
      </c>
      <c r="E515" s="21" t="s">
        <v>2050</v>
      </c>
      <c r="F515" s="19"/>
      <c r="G515" s="245"/>
    </row>
    <row r="516" spans="1:10" ht="60" hidden="1">
      <c r="A516" s="20"/>
      <c r="B516" s="12"/>
      <c r="C516" s="23" t="s">
        <v>5829</v>
      </c>
      <c r="D516" s="473"/>
      <c r="E516" s="21" t="s">
        <v>653</v>
      </c>
      <c r="F516" s="19"/>
      <c r="G516" s="245"/>
      <c r="J516" s="4"/>
    </row>
    <row r="517" spans="1:10" ht="60" hidden="1">
      <c r="A517" s="20"/>
      <c r="B517" s="12"/>
      <c r="C517" s="23" t="s">
        <v>5830</v>
      </c>
      <c r="D517" s="473"/>
      <c r="E517" s="21" t="s">
        <v>653</v>
      </c>
      <c r="F517" s="19"/>
      <c r="G517" s="245"/>
      <c r="J517" s="4"/>
    </row>
    <row r="518" spans="1:10" ht="40.15" hidden="1" customHeight="1">
      <c r="A518" s="137" t="s">
        <v>1817</v>
      </c>
      <c r="B518" s="1366" t="s">
        <v>80</v>
      </c>
      <c r="C518" s="1458"/>
      <c r="D518" s="1458"/>
      <c r="E518" s="1458"/>
      <c r="F518" s="1458"/>
      <c r="G518" s="1459"/>
      <c r="H518" s="22">
        <f>SUM(D519:D520)</f>
        <v>0</v>
      </c>
      <c r="I518" s="22">
        <f>COUNT(D519:D520)*2</f>
        <v>0</v>
      </c>
      <c r="J518" s="4"/>
    </row>
    <row r="519" spans="1:10" ht="31.5" hidden="1">
      <c r="A519" s="20" t="s">
        <v>1818</v>
      </c>
      <c r="B519" s="92" t="s">
        <v>798</v>
      </c>
      <c r="C519" s="19"/>
      <c r="D519" s="19"/>
      <c r="E519" s="21"/>
      <c r="F519" s="19"/>
      <c r="G519" s="19"/>
      <c r="J519" s="4"/>
    </row>
    <row r="520" spans="1:10" ht="31.5" hidden="1">
      <c r="A520" s="20" t="s">
        <v>1828</v>
      </c>
      <c r="B520" s="92" t="s">
        <v>804</v>
      </c>
      <c r="C520" s="19"/>
      <c r="D520" s="19"/>
      <c r="E520" s="21"/>
      <c r="F520" s="19"/>
      <c r="G520" s="19"/>
      <c r="J520" s="4"/>
    </row>
    <row r="521" spans="1:10" ht="40.15" customHeight="1">
      <c r="A521" s="1003" t="s">
        <v>1831</v>
      </c>
      <c r="B521" s="1366" t="s">
        <v>78</v>
      </c>
      <c r="C521" s="1458"/>
      <c r="D521" s="1458"/>
      <c r="E521" s="1458"/>
      <c r="F521" s="1458"/>
      <c r="G521" s="1702"/>
      <c r="H521" s="1006">
        <f>SUM(D522:D531)</f>
        <v>4</v>
      </c>
      <c r="I521" s="1006">
        <f>COUNT(D522:D531)*2</f>
        <v>8</v>
      </c>
    </row>
    <row r="522" spans="1:10" ht="47.25">
      <c r="A522" s="11" t="s">
        <v>806</v>
      </c>
      <c r="B522" s="92" t="s">
        <v>807</v>
      </c>
      <c r="C522" s="92" t="s">
        <v>5831</v>
      </c>
      <c r="D522" s="473">
        <v>1</v>
      </c>
      <c r="E522" s="21" t="s">
        <v>653</v>
      </c>
      <c r="F522" s="19"/>
      <c r="G522" s="245"/>
    </row>
    <row r="523" spans="1:10" ht="47.25">
      <c r="A523" s="80" t="s">
        <v>336</v>
      </c>
      <c r="B523" s="92"/>
      <c r="C523" s="92" t="s">
        <v>5832</v>
      </c>
      <c r="D523" s="473">
        <v>1</v>
      </c>
      <c r="E523" s="21" t="s">
        <v>653</v>
      </c>
      <c r="F523" s="19"/>
      <c r="G523" s="245"/>
    </row>
    <row r="524" spans="1:10" ht="47.25">
      <c r="A524" s="11" t="s">
        <v>811</v>
      </c>
      <c r="B524" s="23" t="s">
        <v>812</v>
      </c>
      <c r="C524" s="92" t="s">
        <v>5833</v>
      </c>
      <c r="D524" s="473">
        <v>1</v>
      </c>
      <c r="E524" s="21" t="s">
        <v>653</v>
      </c>
      <c r="F524" s="19"/>
      <c r="G524" s="245"/>
    </row>
    <row r="525" spans="1:10" ht="31.5">
      <c r="A525" s="80" t="s">
        <v>336</v>
      </c>
      <c r="B525" s="92"/>
      <c r="C525" s="92" t="s">
        <v>5834</v>
      </c>
      <c r="D525" s="473">
        <v>1</v>
      </c>
      <c r="E525" s="21" t="s">
        <v>653</v>
      </c>
      <c r="F525" s="19"/>
      <c r="G525" s="245"/>
    </row>
    <row r="526" spans="1:10" ht="31.5" hidden="1">
      <c r="A526" s="145" t="s">
        <v>336</v>
      </c>
      <c r="B526" s="92"/>
      <c r="C526" s="195" t="s">
        <v>5835</v>
      </c>
      <c r="D526" s="473"/>
      <c r="E526" s="21" t="s">
        <v>653</v>
      </c>
      <c r="F526" s="19"/>
      <c r="G526" s="245"/>
      <c r="J526" s="4"/>
    </row>
    <row r="527" spans="1:10" ht="45" hidden="1">
      <c r="A527" s="145" t="s">
        <v>336</v>
      </c>
      <c r="B527" s="19"/>
      <c r="C527" s="101" t="s">
        <v>5836</v>
      </c>
      <c r="D527" s="473"/>
      <c r="E527" s="21" t="s">
        <v>653</v>
      </c>
      <c r="G527" s="245"/>
      <c r="J527" s="4"/>
    </row>
    <row r="528" spans="1:10" ht="47.25" hidden="1">
      <c r="A528" s="145"/>
      <c r="B528" s="19"/>
      <c r="C528" s="195" t="s">
        <v>5837</v>
      </c>
      <c r="D528" s="473"/>
      <c r="E528" s="21" t="s">
        <v>369</v>
      </c>
      <c r="F528" s="195"/>
      <c r="G528" s="245"/>
      <c r="J528" s="4"/>
    </row>
    <row r="529" spans="1:10" ht="31.5" hidden="1">
      <c r="A529" s="20" t="s">
        <v>1854</v>
      </c>
      <c r="B529" s="92" t="s">
        <v>823</v>
      </c>
      <c r="C529" s="19"/>
      <c r="D529" s="19"/>
      <c r="E529" s="21"/>
      <c r="F529" s="19"/>
      <c r="G529" s="19"/>
      <c r="J529" s="4"/>
    </row>
    <row r="530" spans="1:10" ht="31.5" hidden="1">
      <c r="A530" s="20" t="s">
        <v>825</v>
      </c>
      <c r="B530" s="92" t="s">
        <v>826</v>
      </c>
      <c r="C530" s="23" t="s">
        <v>5838</v>
      </c>
      <c r="D530" s="473"/>
      <c r="E530" s="21" t="s">
        <v>341</v>
      </c>
      <c r="F530" s="19"/>
      <c r="G530" s="245"/>
    </row>
    <row r="531" spans="1:10" ht="30" hidden="1">
      <c r="A531" s="20"/>
      <c r="B531" s="92"/>
      <c r="C531" s="23" t="s">
        <v>5839</v>
      </c>
      <c r="D531" s="473"/>
      <c r="E531" s="21" t="s">
        <v>653</v>
      </c>
      <c r="F531" s="19"/>
      <c r="G531" s="245"/>
      <c r="J531" s="4"/>
    </row>
    <row r="532" spans="1:10" ht="40.15" customHeight="1">
      <c r="A532" s="1003" t="s">
        <v>1858</v>
      </c>
      <c r="B532" s="1302" t="s">
        <v>76</v>
      </c>
      <c r="C532" s="1303"/>
      <c r="D532" s="1303"/>
      <c r="E532" s="1303"/>
      <c r="F532" s="1303"/>
      <c r="G532" s="1778"/>
      <c r="H532" s="1006">
        <f>SUM(D533:D537)</f>
        <v>4</v>
      </c>
      <c r="I532" s="1006">
        <f>COUNT(D533:D537)*2</f>
        <v>8</v>
      </c>
    </row>
    <row r="533" spans="1:10" ht="31.5">
      <c r="A533" s="11" t="s">
        <v>1859</v>
      </c>
      <c r="B533" s="12" t="s">
        <v>828</v>
      </c>
      <c r="C533" s="23" t="s">
        <v>5840</v>
      </c>
      <c r="D533" s="473">
        <v>1</v>
      </c>
      <c r="E533" s="21" t="s">
        <v>653</v>
      </c>
      <c r="F533" s="19"/>
      <c r="G533" s="245"/>
    </row>
    <row r="534" spans="1:10" ht="45">
      <c r="A534" s="11" t="s">
        <v>831</v>
      </c>
      <c r="B534" s="16" t="s">
        <v>832</v>
      </c>
      <c r="C534" s="92" t="s">
        <v>5841</v>
      </c>
      <c r="D534" s="473">
        <v>1</v>
      </c>
      <c r="E534" s="21" t="s">
        <v>653</v>
      </c>
      <c r="F534" s="19"/>
      <c r="G534" s="245"/>
    </row>
    <row r="535" spans="1:10" ht="31.5">
      <c r="A535" s="11" t="s">
        <v>1863</v>
      </c>
      <c r="B535" s="12" t="s">
        <v>838</v>
      </c>
      <c r="C535" s="23" t="s">
        <v>5842</v>
      </c>
      <c r="D535" s="473">
        <v>1</v>
      </c>
      <c r="E535" s="21" t="s">
        <v>653</v>
      </c>
      <c r="F535" s="19"/>
      <c r="G535" s="245"/>
    </row>
    <row r="536" spans="1:10" ht="30">
      <c r="A536" s="11" t="s">
        <v>1865</v>
      </c>
      <c r="B536" s="12" t="s">
        <v>843</v>
      </c>
      <c r="C536" s="23" t="s">
        <v>5843</v>
      </c>
      <c r="D536" s="473">
        <v>1</v>
      </c>
      <c r="E536" s="21" t="s">
        <v>653</v>
      </c>
      <c r="F536" s="19"/>
      <c r="G536" s="245"/>
    </row>
    <row r="537" spans="1:10" ht="31.5" hidden="1">
      <c r="A537" s="20" t="s">
        <v>1866</v>
      </c>
      <c r="B537" s="12" t="s">
        <v>847</v>
      </c>
      <c r="C537" s="23" t="s">
        <v>5844</v>
      </c>
      <c r="D537" s="473"/>
      <c r="E537" s="21" t="s">
        <v>653</v>
      </c>
      <c r="F537" s="19"/>
      <c r="G537" s="245"/>
    </row>
    <row r="538" spans="1:10" ht="40.15" hidden="1" customHeight="1">
      <c r="A538" s="102" t="s">
        <v>1868</v>
      </c>
      <c r="B538" s="1302" t="s">
        <v>74</v>
      </c>
      <c r="C538" s="1303"/>
      <c r="D538" s="1303"/>
      <c r="E538" s="1303"/>
      <c r="F538" s="1303"/>
      <c r="G538" s="1778"/>
      <c r="H538" s="22">
        <f>SUM(D539:D540)</f>
        <v>0</v>
      </c>
      <c r="I538" s="22">
        <f>COUNT(D539:D540)*2</f>
        <v>0</v>
      </c>
      <c r="J538" s="4"/>
    </row>
    <row r="539" spans="1:10" ht="45" hidden="1">
      <c r="A539" s="20" t="s">
        <v>1870</v>
      </c>
      <c r="B539" s="16" t="s">
        <v>854</v>
      </c>
      <c r="C539" s="23" t="s">
        <v>5845</v>
      </c>
      <c r="D539" s="473"/>
      <c r="E539" s="21" t="s">
        <v>379</v>
      </c>
      <c r="F539" s="19"/>
      <c r="G539" s="245"/>
      <c r="J539" s="4"/>
    </row>
    <row r="540" spans="1:10" ht="45" hidden="1">
      <c r="A540" s="20" t="s">
        <v>1872</v>
      </c>
      <c r="B540" s="16" t="s">
        <v>858</v>
      </c>
      <c r="C540" s="23" t="s">
        <v>5846</v>
      </c>
      <c r="D540" s="473"/>
      <c r="E540" s="21" t="s">
        <v>379</v>
      </c>
      <c r="F540" s="19"/>
      <c r="G540" s="245"/>
      <c r="J540" s="4"/>
    </row>
    <row r="541" spans="1:10" ht="40.15" customHeight="1">
      <c r="A541" s="1003" t="s">
        <v>1875</v>
      </c>
      <c r="B541" s="1366" t="s">
        <v>72</v>
      </c>
      <c r="C541" s="1458"/>
      <c r="D541" s="1458"/>
      <c r="E541" s="1458"/>
      <c r="F541" s="1458"/>
      <c r="G541" s="1702"/>
      <c r="H541" s="1006">
        <f>SUM(D542:D545)</f>
        <v>2</v>
      </c>
      <c r="I541" s="1006">
        <f>COUNT(D542:D545)*2</f>
        <v>4</v>
      </c>
    </row>
    <row r="542" spans="1:10" ht="30">
      <c r="A542" s="11" t="s">
        <v>860</v>
      </c>
      <c r="B542" s="23" t="s">
        <v>861</v>
      </c>
      <c r="C542" s="101" t="s">
        <v>5847</v>
      </c>
      <c r="D542" s="473">
        <v>1</v>
      </c>
      <c r="E542" s="21" t="s">
        <v>648</v>
      </c>
      <c r="G542" s="245"/>
    </row>
    <row r="543" spans="1:10" ht="30">
      <c r="A543" s="11" t="s">
        <v>1881</v>
      </c>
      <c r="B543" s="23" t="s">
        <v>864</v>
      </c>
      <c r="C543" s="23" t="s">
        <v>5849</v>
      </c>
      <c r="D543" s="473">
        <v>1</v>
      </c>
      <c r="E543" s="21" t="s">
        <v>648</v>
      </c>
      <c r="G543" s="245"/>
    </row>
    <row r="544" spans="1:10" ht="30" hidden="1">
      <c r="A544" s="20"/>
      <c r="B544" s="23"/>
      <c r="C544" s="23" t="s">
        <v>5848</v>
      </c>
      <c r="D544" s="473"/>
      <c r="E544" s="21" t="s">
        <v>540</v>
      </c>
      <c r="F544" s="19"/>
      <c r="G544" s="245"/>
      <c r="J544" s="4"/>
    </row>
    <row r="545" spans="1:10" hidden="1">
      <c r="A545" s="20"/>
      <c r="B545" s="23"/>
      <c r="C545" s="23" t="s">
        <v>5850</v>
      </c>
      <c r="D545" s="473"/>
      <c r="E545" s="21" t="s">
        <v>540</v>
      </c>
      <c r="F545" s="19"/>
      <c r="G545" s="245"/>
      <c r="J545" s="4"/>
    </row>
    <row r="546" spans="1:10" ht="40.15" customHeight="1">
      <c r="A546" s="1003" t="s">
        <v>1885</v>
      </c>
      <c r="B546" s="1302" t="s">
        <v>70</v>
      </c>
      <c r="C546" s="1303"/>
      <c r="D546" s="1303"/>
      <c r="E546" s="1303"/>
      <c r="F546" s="1303"/>
      <c r="G546" s="1778"/>
      <c r="H546" s="1006">
        <f>SUM(D547:D551)</f>
        <v>1</v>
      </c>
      <c r="I546" s="1006">
        <f>COUNT(D547:D551)*2</f>
        <v>2</v>
      </c>
    </row>
    <row r="547" spans="1:10" ht="31.5" hidden="1">
      <c r="A547" s="20" t="s">
        <v>1887</v>
      </c>
      <c r="B547" s="12" t="s">
        <v>1888</v>
      </c>
      <c r="C547" s="19"/>
      <c r="D547" s="19"/>
      <c r="E547" s="21"/>
      <c r="F547" s="19"/>
      <c r="G547" s="19"/>
      <c r="J547" s="4"/>
    </row>
    <row r="548" spans="1:10" ht="31.5" hidden="1">
      <c r="A548" s="20" t="s">
        <v>877</v>
      </c>
      <c r="B548" s="12" t="s">
        <v>878</v>
      </c>
      <c r="C548" s="92"/>
      <c r="D548" s="19"/>
      <c r="E548" s="21"/>
      <c r="F548" s="19"/>
      <c r="G548" s="19"/>
      <c r="J548" s="4"/>
    </row>
    <row r="549" spans="1:10" ht="31.5">
      <c r="A549" s="11" t="s">
        <v>1893</v>
      </c>
      <c r="B549" s="12" t="s">
        <v>882</v>
      </c>
      <c r="C549" s="23" t="s">
        <v>5851</v>
      </c>
      <c r="D549" s="473">
        <v>1</v>
      </c>
      <c r="E549" s="21" t="s">
        <v>653</v>
      </c>
      <c r="F549" s="19"/>
      <c r="G549" s="245"/>
    </row>
    <row r="550" spans="1:10" ht="31.5" hidden="1">
      <c r="A550" s="20" t="s">
        <v>1896</v>
      </c>
      <c r="B550" s="12" t="s">
        <v>890</v>
      </c>
      <c r="C550" s="19"/>
      <c r="D550" s="19"/>
      <c r="E550" s="21"/>
      <c r="F550" s="19"/>
      <c r="G550" s="19"/>
      <c r="J550" s="4"/>
    </row>
    <row r="551" spans="1:10" ht="31.5" hidden="1">
      <c r="A551" s="20" t="s">
        <v>1899</v>
      </c>
      <c r="B551" s="12" t="s">
        <v>893</v>
      </c>
      <c r="C551" s="19"/>
      <c r="D551" s="19"/>
      <c r="E551" s="21"/>
      <c r="F551" s="19"/>
      <c r="G551" s="19"/>
      <c r="J551" s="4"/>
    </row>
    <row r="552" spans="1:10" ht="40.15" customHeight="1">
      <c r="A552" s="1003" t="s">
        <v>1900</v>
      </c>
      <c r="B552" s="1366" t="s">
        <v>68</v>
      </c>
      <c r="C552" s="1458"/>
      <c r="D552" s="1458"/>
      <c r="E552" s="1458"/>
      <c r="F552" s="1458"/>
      <c r="G552" s="1702"/>
      <c r="H552" s="1006">
        <f>SUM(D553:D560)</f>
        <v>2</v>
      </c>
      <c r="I552" s="1006">
        <f>COUNT(D553:D560)*2</f>
        <v>4</v>
      </c>
    </row>
    <row r="553" spans="1:10" ht="31.5" hidden="1">
      <c r="A553" s="20" t="s">
        <v>1902</v>
      </c>
      <c r="B553" s="12" t="s">
        <v>897</v>
      </c>
      <c r="C553" s="19"/>
      <c r="D553" s="19"/>
      <c r="E553" s="21"/>
      <c r="F553" s="19"/>
      <c r="G553" s="19"/>
      <c r="J553" s="4"/>
    </row>
    <row r="554" spans="1:10" ht="31.5" hidden="1">
      <c r="A554" s="20" t="s">
        <v>1905</v>
      </c>
      <c r="B554" s="12" t="s">
        <v>901</v>
      </c>
      <c r="C554" s="19"/>
      <c r="D554" s="19"/>
      <c r="E554" s="21"/>
      <c r="F554" s="19"/>
      <c r="G554" s="19"/>
      <c r="J554" s="4"/>
    </row>
    <row r="555" spans="1:10" ht="31.5" hidden="1">
      <c r="A555" s="20" t="s">
        <v>1907</v>
      </c>
      <c r="B555" s="12" t="s">
        <v>905</v>
      </c>
      <c r="C555" s="19"/>
      <c r="D555" s="19"/>
      <c r="E555" s="21"/>
      <c r="F555" s="19"/>
      <c r="G555" s="19"/>
      <c r="J555" s="4"/>
    </row>
    <row r="556" spans="1:10" ht="31.5" hidden="1">
      <c r="A556" s="20" t="s">
        <v>1908</v>
      </c>
      <c r="B556" s="42" t="s">
        <v>909</v>
      </c>
      <c r="C556" s="19"/>
      <c r="D556" s="19"/>
      <c r="E556" s="21"/>
      <c r="F556" s="19"/>
      <c r="G556" s="19"/>
      <c r="J556" s="4"/>
    </row>
    <row r="557" spans="1:10" ht="31.5" hidden="1">
      <c r="A557" s="20" t="s">
        <v>1913</v>
      </c>
      <c r="B557" s="12" t="s">
        <v>913</v>
      </c>
      <c r="C557" s="19"/>
      <c r="D557" s="19"/>
      <c r="E557" s="21"/>
      <c r="F557" s="19"/>
      <c r="G557" s="19"/>
      <c r="J557" s="4"/>
    </row>
    <row r="558" spans="1:10" ht="31.5" hidden="1">
      <c r="A558" s="20" t="s">
        <v>916</v>
      </c>
      <c r="B558" s="12" t="s">
        <v>917</v>
      </c>
      <c r="C558" s="23"/>
      <c r="D558" s="19"/>
      <c r="E558" s="21"/>
      <c r="F558" s="19"/>
      <c r="G558" s="19"/>
      <c r="J558" s="4"/>
    </row>
    <row r="559" spans="1:10" ht="31.5">
      <c r="A559" s="11" t="s">
        <v>1920</v>
      </c>
      <c r="B559" s="12" t="s">
        <v>922</v>
      </c>
      <c r="C559" s="23" t="s">
        <v>5852</v>
      </c>
      <c r="D559" s="473">
        <v>1</v>
      </c>
      <c r="E559" s="21" t="s">
        <v>648</v>
      </c>
      <c r="F559" s="19"/>
      <c r="G559" s="245"/>
    </row>
    <row r="560" spans="1:10" ht="30">
      <c r="A560" s="11"/>
      <c r="B560" s="12"/>
      <c r="C560" s="23" t="s">
        <v>5853</v>
      </c>
      <c r="D560" s="473">
        <v>1</v>
      </c>
      <c r="E560" s="21" t="s">
        <v>648</v>
      </c>
      <c r="F560" s="19"/>
      <c r="G560" s="245"/>
    </row>
    <row r="561" spans="1:10" ht="40.15" hidden="1" customHeight="1">
      <c r="A561" s="137" t="s">
        <v>1921</v>
      </c>
      <c r="B561" s="1302" t="s">
        <v>66</v>
      </c>
      <c r="C561" s="1303"/>
      <c r="D561" s="1303"/>
      <c r="E561" s="1303"/>
      <c r="F561" s="1303"/>
      <c r="G561" s="1304"/>
      <c r="H561" s="22">
        <f>SUM(D562:D564)</f>
        <v>0</v>
      </c>
      <c r="I561" s="22">
        <f>COUNT(D562:D564)*2</f>
        <v>0</v>
      </c>
      <c r="J561" s="4"/>
    </row>
    <row r="562" spans="1:10" ht="31.5" hidden="1">
      <c r="A562" s="20" t="s">
        <v>1922</v>
      </c>
      <c r="B562" s="12" t="s">
        <v>925</v>
      </c>
      <c r="C562" s="19"/>
      <c r="D562" s="19"/>
      <c r="E562" s="21"/>
      <c r="F562" s="19"/>
      <c r="G562" s="19"/>
      <c r="J562" s="4"/>
    </row>
    <row r="563" spans="1:10" ht="31.5" hidden="1">
      <c r="A563" s="20" t="s">
        <v>1923</v>
      </c>
      <c r="B563" s="12" t="s">
        <v>932</v>
      </c>
      <c r="C563" s="19"/>
      <c r="D563" s="19"/>
      <c r="E563" s="21"/>
      <c r="F563" s="19"/>
      <c r="G563" s="19"/>
      <c r="J563" s="4"/>
    </row>
    <row r="564" spans="1:10" ht="31.5" hidden="1">
      <c r="A564" s="20" t="s">
        <v>1924</v>
      </c>
      <c r="B564" s="12" t="s">
        <v>939</v>
      </c>
      <c r="C564" s="19"/>
      <c r="D564" s="19"/>
      <c r="E564" s="21"/>
      <c r="F564" s="19"/>
      <c r="G564" s="19"/>
      <c r="J564" s="4"/>
    </row>
    <row r="565" spans="1:10" ht="40.15" hidden="1" customHeight="1">
      <c r="A565" s="137" t="s">
        <v>1925</v>
      </c>
      <c r="B565" s="1366" t="s">
        <v>64</v>
      </c>
      <c r="C565" s="1458"/>
      <c r="D565" s="1458"/>
      <c r="E565" s="1458"/>
      <c r="F565" s="1458"/>
      <c r="G565" s="1459"/>
      <c r="H565" s="22">
        <f>SUM(D566:D568)</f>
        <v>0</v>
      </c>
      <c r="I565" s="22">
        <f>COUNT(D566:D568)*2</f>
        <v>0</v>
      </c>
      <c r="J565" s="4"/>
    </row>
    <row r="566" spans="1:10" ht="45" hidden="1">
      <c r="A566" s="20" t="s">
        <v>1926</v>
      </c>
      <c r="B566" s="23" t="s">
        <v>943</v>
      </c>
      <c r="C566" s="19"/>
      <c r="D566" s="19"/>
      <c r="E566" s="21"/>
      <c r="F566" s="19"/>
      <c r="G566" s="19"/>
      <c r="J566" s="4"/>
    </row>
    <row r="567" spans="1:10" ht="30" hidden="1">
      <c r="A567" s="20" t="s">
        <v>944</v>
      </c>
      <c r="B567" s="23" t="s">
        <v>945</v>
      </c>
      <c r="C567" s="19"/>
      <c r="D567" s="19"/>
      <c r="E567" s="21"/>
      <c r="F567" s="19"/>
      <c r="G567" s="19"/>
      <c r="J567" s="4"/>
    </row>
    <row r="568" spans="1:10" ht="63" hidden="1">
      <c r="A568" s="20" t="s">
        <v>1927</v>
      </c>
      <c r="B568" s="92" t="s">
        <v>947</v>
      </c>
      <c r="C568" s="19"/>
      <c r="D568" s="19"/>
      <c r="E568" s="21"/>
      <c r="F568" s="19"/>
      <c r="G568" s="19"/>
      <c r="J568" s="4"/>
    </row>
    <row r="569" spans="1:10" ht="40.15" customHeight="1">
      <c r="A569" s="1003" t="s">
        <v>2513</v>
      </c>
      <c r="B569" s="1302" t="s">
        <v>62</v>
      </c>
      <c r="C569" s="1780"/>
      <c r="D569" s="1303"/>
      <c r="E569" s="1303"/>
      <c r="F569" s="1780"/>
      <c r="G569" s="1778"/>
      <c r="H569" s="1006">
        <f>SUM(D570:D575)</f>
        <v>1</v>
      </c>
      <c r="I569" s="1006">
        <f>COUNT(D570:D575)*2</f>
        <v>2</v>
      </c>
    </row>
    <row r="570" spans="1:10" ht="31.5" hidden="1">
      <c r="A570" s="20" t="s">
        <v>1929</v>
      </c>
      <c r="B570" s="12" t="s">
        <v>949</v>
      </c>
      <c r="C570" s="19"/>
      <c r="D570" s="19"/>
      <c r="E570" s="21"/>
      <c r="F570" s="19"/>
      <c r="G570" s="41"/>
      <c r="J570" s="4"/>
    </row>
    <row r="571" spans="1:10" ht="31.5" hidden="1">
      <c r="A571" s="20" t="s">
        <v>1930</v>
      </c>
      <c r="B571" s="12" t="s">
        <v>956</v>
      </c>
      <c r="C571" s="19"/>
      <c r="D571" s="19"/>
      <c r="E571" s="21"/>
      <c r="F571" s="19"/>
      <c r="G571" s="41"/>
      <c r="J571" s="4"/>
    </row>
    <row r="572" spans="1:10" ht="31.5">
      <c r="A572" s="11" t="s">
        <v>961</v>
      </c>
      <c r="B572" s="12" t="s">
        <v>962</v>
      </c>
      <c r="C572" s="23" t="s">
        <v>5855</v>
      </c>
      <c r="D572" s="473">
        <v>1</v>
      </c>
      <c r="E572" s="21" t="s">
        <v>648</v>
      </c>
      <c r="F572" s="23" t="s">
        <v>5854</v>
      </c>
      <c r="G572" s="1026"/>
    </row>
    <row r="573" spans="1:10" hidden="1">
      <c r="A573" s="20" t="s">
        <v>336</v>
      </c>
      <c r="C573" s="23" t="s">
        <v>5854</v>
      </c>
      <c r="D573" s="473"/>
      <c r="E573" s="21" t="s">
        <v>648</v>
      </c>
      <c r="F573" s="19"/>
      <c r="G573" s="201"/>
      <c r="J573" s="82"/>
    </row>
    <row r="574" spans="1:10" ht="47.25" hidden="1">
      <c r="A574" s="20" t="s">
        <v>1931</v>
      </c>
      <c r="B574" s="42" t="s">
        <v>970</v>
      </c>
      <c r="C574" s="19"/>
      <c r="D574" s="19"/>
      <c r="E574" s="21"/>
      <c r="F574" s="19"/>
      <c r="G574" s="19"/>
      <c r="J574" s="4"/>
    </row>
    <row r="575" spans="1:10" ht="31.5" hidden="1">
      <c r="A575" s="20" t="s">
        <v>1933</v>
      </c>
      <c r="B575" s="12" t="s">
        <v>981</v>
      </c>
      <c r="C575" s="19"/>
      <c r="D575" s="19"/>
      <c r="E575" s="21"/>
      <c r="F575" s="19"/>
      <c r="G575" s="19"/>
      <c r="J575" s="4"/>
    </row>
    <row r="576" spans="1:10" ht="40.15" hidden="1" customHeight="1">
      <c r="A576" s="137" t="s">
        <v>1934</v>
      </c>
      <c r="B576" s="1366" t="s">
        <v>60</v>
      </c>
      <c r="C576" s="1458"/>
      <c r="D576" s="1458"/>
      <c r="E576" s="1458"/>
      <c r="F576" s="1458"/>
      <c r="G576" s="1459"/>
      <c r="H576" s="22">
        <f>SUM(D577:D579)</f>
        <v>0</v>
      </c>
      <c r="I576" s="22">
        <f>COUNT(D577:D579)*2</f>
        <v>0</v>
      </c>
      <c r="J576" s="4"/>
    </row>
    <row r="577" spans="1:10" ht="31.5" hidden="1">
      <c r="A577" s="20" t="s">
        <v>1935</v>
      </c>
      <c r="B577" s="92" t="s">
        <v>990</v>
      </c>
      <c r="C577" s="19"/>
      <c r="D577" s="19"/>
      <c r="E577" s="21"/>
      <c r="F577" s="19"/>
      <c r="G577" s="19"/>
      <c r="J577" s="4"/>
    </row>
    <row r="578" spans="1:10" ht="31.5" hidden="1">
      <c r="A578" s="20" t="s">
        <v>992</v>
      </c>
      <c r="B578" s="92" t="s">
        <v>993</v>
      </c>
      <c r="C578" s="19"/>
      <c r="D578" s="19"/>
      <c r="E578" s="21"/>
      <c r="F578" s="19"/>
      <c r="G578" s="19"/>
      <c r="J578" s="4"/>
    </row>
    <row r="579" spans="1:10" ht="31.5" hidden="1">
      <c r="A579" s="20" t="s">
        <v>1936</v>
      </c>
      <c r="B579" s="92" t="s">
        <v>995</v>
      </c>
      <c r="C579" s="19"/>
      <c r="D579" s="19"/>
      <c r="E579" s="21"/>
      <c r="F579" s="19"/>
      <c r="G579" s="19"/>
      <c r="J579" s="4"/>
    </row>
    <row r="580" spans="1:10" ht="40.15" hidden="1" customHeight="1">
      <c r="A580" s="137" t="s">
        <v>1939</v>
      </c>
      <c r="B580" s="1366" t="s">
        <v>58</v>
      </c>
      <c r="C580" s="1458"/>
      <c r="D580" s="1458"/>
      <c r="E580" s="1458"/>
      <c r="F580" s="1458"/>
      <c r="G580" s="1459"/>
      <c r="H580" s="22">
        <f>SUM(D581:D590)</f>
        <v>0</v>
      </c>
      <c r="I580" s="22">
        <f>COUNT(D581:D590)*2</f>
        <v>0</v>
      </c>
      <c r="J580" s="4"/>
    </row>
    <row r="581" spans="1:10" ht="31.5" hidden="1">
      <c r="A581" s="20" t="s">
        <v>997</v>
      </c>
      <c r="B581" s="92" t="s">
        <v>998</v>
      </c>
      <c r="C581" s="19"/>
      <c r="D581" s="19"/>
      <c r="E581" s="21"/>
      <c r="F581" s="19"/>
      <c r="G581" s="19"/>
      <c r="J581" s="4"/>
    </row>
    <row r="582" spans="1:10" ht="31.5" hidden="1">
      <c r="A582" s="20" t="s">
        <v>999</v>
      </c>
      <c r="B582" s="92" t="s">
        <v>1000</v>
      </c>
      <c r="C582" s="19"/>
      <c r="D582" s="19"/>
      <c r="E582" s="21"/>
      <c r="F582" s="19"/>
      <c r="G582" s="19"/>
      <c r="J582" s="4"/>
    </row>
    <row r="583" spans="1:10" ht="31.5" hidden="1">
      <c r="A583" s="20" t="s">
        <v>1001</v>
      </c>
      <c r="B583" s="92" t="s">
        <v>1002</v>
      </c>
      <c r="C583" s="19"/>
      <c r="D583" s="19"/>
      <c r="E583" s="21"/>
      <c r="F583" s="19"/>
      <c r="G583" s="19"/>
      <c r="J583" s="4"/>
    </row>
    <row r="584" spans="1:10" ht="31.5" hidden="1">
      <c r="A584" s="20" t="s">
        <v>1003</v>
      </c>
      <c r="B584" s="92" t="s">
        <v>1004</v>
      </c>
      <c r="C584" s="19"/>
      <c r="D584" s="19"/>
      <c r="E584" s="21"/>
      <c r="F584" s="19"/>
      <c r="G584" s="19"/>
      <c r="J584" s="4"/>
    </row>
    <row r="585" spans="1:10" ht="31.5" hidden="1">
      <c r="A585" s="20" t="s">
        <v>1940</v>
      </c>
      <c r="B585" s="92" t="s">
        <v>1006</v>
      </c>
      <c r="C585" s="19"/>
      <c r="D585" s="19"/>
      <c r="E585" s="21"/>
      <c r="F585" s="19"/>
      <c r="G585" s="19"/>
      <c r="J585" s="4"/>
    </row>
    <row r="586" spans="1:10" ht="31.5" hidden="1">
      <c r="A586" s="20" t="s">
        <v>1007</v>
      </c>
      <c r="B586" s="92" t="s">
        <v>1008</v>
      </c>
      <c r="C586" s="19"/>
      <c r="D586" s="19"/>
      <c r="E586" s="21"/>
      <c r="F586" s="19"/>
      <c r="G586" s="19"/>
      <c r="J586" s="4"/>
    </row>
    <row r="587" spans="1:10" ht="15.75" hidden="1">
      <c r="A587" s="20" t="s">
        <v>1009</v>
      </c>
      <c r="B587" s="92" t="s">
        <v>1010</v>
      </c>
      <c r="C587" s="19"/>
      <c r="D587" s="19"/>
      <c r="E587" s="21"/>
      <c r="F587" s="19"/>
      <c r="G587" s="19"/>
      <c r="J587" s="4"/>
    </row>
    <row r="588" spans="1:10" ht="15.75" hidden="1">
      <c r="A588" s="20" t="s">
        <v>1011</v>
      </c>
      <c r="B588" s="12" t="s">
        <v>1012</v>
      </c>
      <c r="C588" s="19"/>
      <c r="D588" s="19"/>
      <c r="E588" s="21"/>
      <c r="F588" s="19"/>
      <c r="G588" s="19"/>
      <c r="J588" s="4"/>
    </row>
    <row r="589" spans="1:10" ht="31.5" hidden="1">
      <c r="A589" s="20" t="s">
        <v>1014</v>
      </c>
      <c r="B589" s="12" t="s">
        <v>1015</v>
      </c>
      <c r="C589" s="19"/>
      <c r="D589" s="19"/>
      <c r="E589" s="21"/>
      <c r="F589" s="19"/>
      <c r="G589" s="19"/>
      <c r="J589" s="4"/>
    </row>
    <row r="590" spans="1:10" ht="31.5" hidden="1">
      <c r="A590" s="20" t="s">
        <v>1021</v>
      </c>
      <c r="B590" s="12" t="s">
        <v>1022</v>
      </c>
      <c r="C590" s="19"/>
      <c r="D590" s="19"/>
      <c r="E590" s="21"/>
      <c r="F590" s="19"/>
      <c r="G590" s="19"/>
      <c r="J590" s="4"/>
    </row>
    <row r="591" spans="1:10" ht="40.15" hidden="1" customHeight="1">
      <c r="A591" s="137" t="s">
        <v>57</v>
      </c>
      <c r="B591" s="1366" t="s">
        <v>56</v>
      </c>
      <c r="C591" s="1458"/>
      <c r="D591" s="1458"/>
      <c r="E591" s="1458"/>
      <c r="F591" s="1458"/>
      <c r="G591" s="1459"/>
      <c r="H591" s="22">
        <f>SUM(D592:D594)</f>
        <v>0</v>
      </c>
      <c r="I591" s="22">
        <f>COUNT(D592:D594)*2</f>
        <v>0</v>
      </c>
      <c r="J591" s="4"/>
    </row>
    <row r="592" spans="1:10" ht="31.5" hidden="1">
      <c r="A592" s="20" t="s">
        <v>1024</v>
      </c>
      <c r="B592" s="92" t="s">
        <v>1025</v>
      </c>
      <c r="C592" s="19"/>
      <c r="D592" s="19"/>
      <c r="E592" s="21"/>
      <c r="F592" s="19"/>
      <c r="G592" s="19"/>
      <c r="J592" s="4"/>
    </row>
    <row r="593" spans="1:10" ht="31.5" hidden="1">
      <c r="A593" s="20" t="s">
        <v>1026</v>
      </c>
      <c r="B593" s="92" t="s">
        <v>1027</v>
      </c>
      <c r="C593" s="19"/>
      <c r="D593" s="19"/>
      <c r="E593" s="21"/>
      <c r="F593" s="19"/>
      <c r="G593" s="19"/>
      <c r="J593" s="4"/>
    </row>
    <row r="594" spans="1:10" ht="31.5" hidden="1">
      <c r="A594" s="20" t="s">
        <v>1028</v>
      </c>
      <c r="B594" s="92" t="s">
        <v>1029</v>
      </c>
      <c r="C594" s="19"/>
      <c r="D594" s="19"/>
      <c r="E594" s="21"/>
      <c r="F594" s="19"/>
      <c r="G594" s="19"/>
      <c r="J594" s="4"/>
    </row>
    <row r="595" spans="1:10" ht="40.15" hidden="1" customHeight="1">
      <c r="A595" s="137" t="s">
        <v>1947</v>
      </c>
      <c r="B595" s="1366" t="s">
        <v>54</v>
      </c>
      <c r="C595" s="1458"/>
      <c r="D595" s="1458"/>
      <c r="E595" s="1458"/>
      <c r="F595" s="1458"/>
      <c r="G595" s="1459"/>
      <c r="H595" s="22">
        <f>SUM(D596:D599)</f>
        <v>0</v>
      </c>
      <c r="I595" s="22">
        <f>COUNT(D596:D599)*2</f>
        <v>0</v>
      </c>
      <c r="J595" s="4"/>
    </row>
    <row r="596" spans="1:10" ht="31.5" hidden="1">
      <c r="A596" s="20" t="s">
        <v>1949</v>
      </c>
      <c r="B596" s="92" t="s">
        <v>1031</v>
      </c>
      <c r="C596" s="19"/>
      <c r="D596" s="19"/>
      <c r="E596" s="21"/>
      <c r="F596" s="19"/>
      <c r="G596" s="19"/>
      <c r="J596" s="4"/>
    </row>
    <row r="597" spans="1:10" ht="31.5" hidden="1">
      <c r="A597" s="20" t="s">
        <v>1036</v>
      </c>
      <c r="B597" s="92" t="s">
        <v>1037</v>
      </c>
      <c r="C597" s="19"/>
      <c r="D597" s="19"/>
      <c r="E597" s="21"/>
      <c r="F597" s="19"/>
      <c r="G597" s="19"/>
      <c r="J597" s="4"/>
    </row>
    <row r="598" spans="1:10" ht="31.5" hidden="1">
      <c r="A598" s="20" t="s">
        <v>1038</v>
      </c>
      <c r="B598" s="92" t="s">
        <v>1039</v>
      </c>
      <c r="C598" s="19"/>
      <c r="D598" s="19"/>
      <c r="E598" s="21"/>
      <c r="F598" s="19"/>
      <c r="G598" s="19"/>
      <c r="J598" s="4"/>
    </row>
    <row r="599" spans="1:10" ht="31.5" hidden="1">
      <c r="A599" s="20" t="s">
        <v>1040</v>
      </c>
      <c r="B599" s="92" t="s">
        <v>1041</v>
      </c>
      <c r="C599" s="19"/>
      <c r="D599" s="19"/>
      <c r="E599" s="21"/>
      <c r="F599" s="19"/>
      <c r="G599" s="19"/>
      <c r="J599" s="4"/>
    </row>
    <row r="600" spans="1:10" ht="40.15" hidden="1" customHeight="1">
      <c r="A600" s="137" t="s">
        <v>1954</v>
      </c>
      <c r="B600" s="1302" t="s">
        <v>52</v>
      </c>
      <c r="C600" s="1303"/>
      <c r="D600" s="1303"/>
      <c r="E600" s="1303"/>
      <c r="F600" s="1303"/>
      <c r="G600" s="1778"/>
      <c r="H600" s="22">
        <f>SUM(D601:D603)</f>
        <v>0</v>
      </c>
      <c r="I600" s="22">
        <f>COUNT(D601:D603)*2</f>
        <v>0</v>
      </c>
      <c r="J600" s="4"/>
    </row>
    <row r="601" spans="1:10" ht="31.5" hidden="1">
      <c r="A601" s="20" t="s">
        <v>1042</v>
      </c>
      <c r="B601" s="12" t="s">
        <v>1043</v>
      </c>
      <c r="C601" s="92" t="s">
        <v>1044</v>
      </c>
      <c r="D601" s="473"/>
      <c r="E601" s="21" t="s">
        <v>540</v>
      </c>
      <c r="F601" s="19"/>
      <c r="G601" s="245"/>
      <c r="J601" s="4"/>
    </row>
    <row r="602" spans="1:10" ht="31.5" hidden="1">
      <c r="A602" s="20" t="s">
        <v>1955</v>
      </c>
      <c r="B602" s="12" t="s">
        <v>1047</v>
      </c>
      <c r="C602" s="19"/>
      <c r="D602" s="19"/>
      <c r="E602" s="21"/>
      <c r="F602" s="19"/>
      <c r="G602" s="19"/>
      <c r="J602" s="4"/>
    </row>
    <row r="603" spans="1:10" ht="47.25" hidden="1">
      <c r="A603" s="20" t="s">
        <v>1054</v>
      </c>
      <c r="B603" s="12" t="s">
        <v>1059</v>
      </c>
      <c r="C603" s="19"/>
      <c r="D603" s="19"/>
      <c r="E603" s="21"/>
      <c r="F603" s="19"/>
      <c r="G603" s="19"/>
      <c r="J603" s="4"/>
    </row>
    <row r="604" spans="1:10" ht="21" hidden="1">
      <c r="A604" s="73"/>
      <c r="B604" s="1450" t="s">
        <v>4621</v>
      </c>
      <c r="C604" s="1452"/>
      <c r="D604" s="1452"/>
      <c r="E604" s="1452"/>
      <c r="F604" s="1452"/>
      <c r="G604" s="1452"/>
      <c r="J604" s="4"/>
    </row>
    <row r="605" spans="1:10" ht="40.15" hidden="1" customHeight="1">
      <c r="A605" s="137" t="s">
        <v>51</v>
      </c>
      <c r="B605" s="1366" t="s">
        <v>50</v>
      </c>
      <c r="C605" s="1458"/>
      <c r="D605" s="1458"/>
      <c r="E605" s="1458"/>
      <c r="F605" s="1458"/>
      <c r="G605" s="1459"/>
      <c r="H605" s="22">
        <f>SUM(D606:D611)</f>
        <v>0</v>
      </c>
      <c r="I605" s="22">
        <f>COUNT(D606:D611)*2</f>
        <v>0</v>
      </c>
      <c r="J605" s="4"/>
    </row>
    <row r="606" spans="1:10" ht="31.5" hidden="1">
      <c r="A606" s="20" t="s">
        <v>4391</v>
      </c>
      <c r="B606" s="92" t="s">
        <v>1061</v>
      </c>
      <c r="C606" s="92"/>
      <c r="D606" s="19"/>
      <c r="E606" s="21"/>
      <c r="F606" s="19"/>
      <c r="G606" s="19"/>
      <c r="J606" s="4"/>
    </row>
    <row r="607" spans="1:10" ht="47.25" hidden="1">
      <c r="A607" s="20" t="s">
        <v>1062</v>
      </c>
      <c r="B607" s="92" t="s">
        <v>1063</v>
      </c>
      <c r="C607" s="19"/>
      <c r="D607" s="19"/>
      <c r="E607" s="21"/>
      <c r="F607" s="19"/>
      <c r="G607" s="19"/>
      <c r="J607" s="4"/>
    </row>
    <row r="608" spans="1:10" ht="31.5" hidden="1">
      <c r="A608" s="20" t="s">
        <v>1064</v>
      </c>
      <c r="B608" s="92" t="s">
        <v>1065</v>
      </c>
      <c r="C608" s="19"/>
      <c r="D608" s="19"/>
      <c r="E608" s="21"/>
      <c r="F608" s="19"/>
      <c r="G608" s="19"/>
      <c r="J608" s="4"/>
    </row>
    <row r="609" spans="1:10" ht="63" hidden="1">
      <c r="A609" s="20" t="s">
        <v>1066</v>
      </c>
      <c r="B609" s="92" t="s">
        <v>1067</v>
      </c>
      <c r="C609" s="19"/>
      <c r="D609" s="19"/>
      <c r="E609" s="21"/>
      <c r="F609" s="19"/>
      <c r="G609" s="19"/>
      <c r="J609" s="4"/>
    </row>
    <row r="610" spans="1:10" ht="47.25" hidden="1">
      <c r="A610" s="20" t="s">
        <v>1068</v>
      </c>
      <c r="B610" s="92" t="s">
        <v>1069</v>
      </c>
      <c r="C610" s="19"/>
      <c r="D610" s="19"/>
      <c r="E610" s="21"/>
      <c r="F610" s="19"/>
      <c r="G610" s="19"/>
      <c r="J610" s="4"/>
    </row>
    <row r="611" spans="1:10" ht="30" hidden="1">
      <c r="A611" s="20" t="s">
        <v>1070</v>
      </c>
      <c r="B611" s="23" t="s">
        <v>1071</v>
      </c>
      <c r="C611" s="19"/>
      <c r="D611" s="19"/>
      <c r="E611" s="21"/>
      <c r="F611" s="19"/>
      <c r="G611" s="19"/>
      <c r="J611" s="4"/>
    </row>
    <row r="612" spans="1:10" ht="40.15" hidden="1" customHeight="1">
      <c r="A612" s="137" t="s">
        <v>49</v>
      </c>
      <c r="B612" s="1366" t="s">
        <v>2750</v>
      </c>
      <c r="C612" s="1458"/>
      <c r="D612" s="1458"/>
      <c r="E612" s="1458"/>
      <c r="F612" s="1458"/>
      <c r="G612" s="1459"/>
      <c r="H612" s="22">
        <f>SUM(D613:D623)</f>
        <v>0</v>
      </c>
      <c r="I612" s="22">
        <f>COUNT(D613:D623)*2</f>
        <v>0</v>
      </c>
      <c r="J612" s="4"/>
    </row>
    <row r="613" spans="1:10" ht="40.15" hidden="1" customHeight="1">
      <c r="A613" s="20" t="s">
        <v>1072</v>
      </c>
      <c r="B613" s="16" t="s">
        <v>1964</v>
      </c>
      <c r="C613" s="21"/>
      <c r="D613" s="21"/>
      <c r="E613" s="21"/>
      <c r="F613" s="21"/>
      <c r="G613" s="388"/>
      <c r="J613" s="4"/>
    </row>
    <row r="614" spans="1:10" ht="40.15" hidden="1" customHeight="1">
      <c r="A614" s="20" t="s">
        <v>1073</v>
      </c>
      <c r="B614" s="16" t="s">
        <v>1975</v>
      </c>
      <c r="C614" s="21"/>
      <c r="D614" s="21"/>
      <c r="E614" s="21"/>
      <c r="F614" s="21"/>
      <c r="G614" s="388"/>
      <c r="J614" s="4"/>
    </row>
    <row r="615" spans="1:10" ht="40.15" hidden="1" customHeight="1">
      <c r="A615" s="20" t="s">
        <v>1075</v>
      </c>
      <c r="B615" s="147" t="s">
        <v>1985</v>
      </c>
      <c r="C615" s="21"/>
      <c r="D615" s="21"/>
      <c r="E615" s="21"/>
      <c r="F615" s="21"/>
      <c r="G615" s="388"/>
      <c r="J615" s="4"/>
    </row>
    <row r="616" spans="1:10" ht="40.15" hidden="1" customHeight="1">
      <c r="A616" s="20" t="s">
        <v>1076</v>
      </c>
      <c r="B616" s="16" t="s">
        <v>1074</v>
      </c>
      <c r="C616" s="21"/>
      <c r="D616" s="21"/>
      <c r="E616" s="21"/>
      <c r="F616" s="21"/>
      <c r="G616" s="388"/>
      <c r="J616" s="4"/>
    </row>
    <row r="617" spans="1:10" ht="40.15" hidden="1" customHeight="1">
      <c r="A617" s="20" t="s">
        <v>1995</v>
      </c>
      <c r="B617" s="16" t="s">
        <v>1996</v>
      </c>
      <c r="C617" s="21"/>
      <c r="D617" s="21"/>
      <c r="E617" s="21"/>
      <c r="F617" s="21"/>
      <c r="G617" s="388"/>
      <c r="J617" s="4"/>
    </row>
    <row r="618" spans="1:10" ht="40.15" hidden="1" customHeight="1">
      <c r="A618" s="20" t="s">
        <v>2001</v>
      </c>
      <c r="B618" s="16" t="s">
        <v>2002</v>
      </c>
      <c r="C618" s="21"/>
      <c r="D618" s="21"/>
      <c r="E618" s="21"/>
      <c r="F618" s="21"/>
      <c r="G618" s="388"/>
      <c r="J618" s="4"/>
    </row>
    <row r="619" spans="1:10" ht="40.15" hidden="1" customHeight="1">
      <c r="A619" s="20" t="s">
        <v>2013</v>
      </c>
      <c r="B619" s="16" t="s">
        <v>2014</v>
      </c>
      <c r="C619" s="21"/>
      <c r="D619" s="21"/>
      <c r="E619" s="21"/>
      <c r="F619" s="21"/>
      <c r="G619" s="388"/>
      <c r="J619" s="4"/>
    </row>
    <row r="620" spans="1:10" ht="40.15" hidden="1" customHeight="1">
      <c r="A620" s="20" t="s">
        <v>2018</v>
      </c>
      <c r="B620" s="16" t="s">
        <v>2019</v>
      </c>
      <c r="C620" s="21"/>
      <c r="D620" s="21"/>
      <c r="E620" s="21"/>
      <c r="F620" s="21"/>
      <c r="G620" s="388"/>
      <c r="J620" s="4"/>
    </row>
    <row r="621" spans="1:10" ht="30" hidden="1">
      <c r="A621" s="20" t="s">
        <v>2026</v>
      </c>
      <c r="B621" s="16" t="s">
        <v>2027</v>
      </c>
      <c r="C621" s="21"/>
      <c r="D621" s="21"/>
      <c r="E621" s="21"/>
      <c r="F621" s="21"/>
      <c r="G621" s="388"/>
      <c r="J621" s="4"/>
    </row>
    <row r="622" spans="1:10" ht="30" hidden="1">
      <c r="A622" s="20" t="s">
        <v>2030</v>
      </c>
      <c r="B622" s="16" t="s">
        <v>2031</v>
      </c>
      <c r="C622" s="21"/>
      <c r="D622" s="21"/>
      <c r="E622" s="21"/>
      <c r="F622" s="21"/>
      <c r="G622" s="388"/>
      <c r="J622" s="4"/>
    </row>
    <row r="623" spans="1:10" ht="45" hidden="1">
      <c r="A623" s="20" t="s">
        <v>2038</v>
      </c>
      <c r="B623" s="16" t="s">
        <v>2039</v>
      </c>
      <c r="C623" s="21"/>
      <c r="D623" s="21"/>
      <c r="E623" s="21"/>
      <c r="F623" s="21"/>
      <c r="G623" s="388"/>
      <c r="J623" s="4"/>
    </row>
    <row r="624" spans="1:10" ht="40.15" hidden="1" customHeight="1">
      <c r="A624" s="137" t="s">
        <v>47</v>
      </c>
      <c r="B624" s="1366" t="s">
        <v>46</v>
      </c>
      <c r="C624" s="1458"/>
      <c r="D624" s="1458"/>
      <c r="E624" s="1458"/>
      <c r="F624" s="1458"/>
      <c r="G624" s="1459"/>
      <c r="H624" s="22">
        <f>SUM(D625:D630)</f>
        <v>0</v>
      </c>
      <c r="I624" s="22">
        <f>COUNT(D625:D630)*2</f>
        <v>0</v>
      </c>
      <c r="J624" s="4"/>
    </row>
    <row r="625" spans="1:10" ht="45" hidden="1">
      <c r="A625" s="20" t="s">
        <v>1077</v>
      </c>
      <c r="B625" s="16" t="s">
        <v>2043</v>
      </c>
      <c r="C625" s="19"/>
      <c r="D625" s="19"/>
      <c r="E625" s="21"/>
      <c r="F625" s="19"/>
      <c r="G625" s="388"/>
      <c r="J625" s="4"/>
    </row>
    <row r="626" spans="1:10" ht="45" hidden="1">
      <c r="A626" s="20" t="s">
        <v>1078</v>
      </c>
      <c r="B626" s="16" t="s">
        <v>2052</v>
      </c>
      <c r="C626" s="19"/>
      <c r="D626" s="19"/>
      <c r="E626" s="21"/>
      <c r="F626" s="19"/>
      <c r="G626" s="388"/>
      <c r="J626" s="4"/>
    </row>
    <row r="627" spans="1:10" ht="30" hidden="1">
      <c r="A627" s="20" t="s">
        <v>1079</v>
      </c>
      <c r="B627" s="16" t="s">
        <v>2055</v>
      </c>
      <c r="C627" s="19"/>
      <c r="D627" s="19"/>
      <c r="E627" s="21"/>
      <c r="F627" s="19"/>
      <c r="G627" s="388"/>
      <c r="J627" s="4"/>
    </row>
    <row r="628" spans="1:10" ht="45" hidden="1">
      <c r="A628" s="20" t="s">
        <v>1080</v>
      </c>
      <c r="B628" s="16" t="s">
        <v>2061</v>
      </c>
      <c r="C628" s="19"/>
      <c r="D628" s="19"/>
      <c r="E628" s="21"/>
      <c r="F628" s="19"/>
      <c r="G628" s="388"/>
      <c r="J628" s="4"/>
    </row>
    <row r="629" spans="1:10" ht="45" hidden="1">
      <c r="A629" s="20" t="s">
        <v>1081</v>
      </c>
      <c r="B629" s="16" t="s">
        <v>6096</v>
      </c>
      <c r="C629" s="19"/>
      <c r="D629" s="19"/>
      <c r="E629" s="21"/>
      <c r="F629" s="19"/>
      <c r="G629" s="388"/>
      <c r="J629" s="4"/>
    </row>
    <row r="630" spans="1:10" ht="31.5" hidden="1">
      <c r="A630" s="20" t="s">
        <v>6094</v>
      </c>
      <c r="B630" s="94" t="s">
        <v>1082</v>
      </c>
      <c r="C630" s="19"/>
      <c r="D630" s="19"/>
      <c r="E630" s="21"/>
      <c r="F630" s="19"/>
      <c r="G630" s="388"/>
      <c r="J630" s="4"/>
    </row>
    <row r="631" spans="1:10" ht="40.15" customHeight="1">
      <c r="A631" s="1002" t="s">
        <v>45</v>
      </c>
      <c r="B631" s="1302" t="s">
        <v>44</v>
      </c>
      <c r="C631" s="1303"/>
      <c r="D631" s="1303"/>
      <c r="E631" s="1303"/>
      <c r="F631" s="1303"/>
      <c r="G631" s="1778"/>
      <c r="H631" s="1006">
        <f>SUM(D632:D642)</f>
        <v>2</v>
      </c>
      <c r="I631" s="1006">
        <f>COUNT(D632:D642)*2</f>
        <v>4</v>
      </c>
    </row>
    <row r="632" spans="1:10" ht="31.5">
      <c r="A632" s="11" t="s">
        <v>1083</v>
      </c>
      <c r="B632" s="12" t="s">
        <v>1084</v>
      </c>
      <c r="C632" s="23" t="s">
        <v>5857</v>
      </c>
      <c r="D632" s="473">
        <v>1</v>
      </c>
      <c r="E632" s="21" t="s">
        <v>540</v>
      </c>
      <c r="F632" s="19"/>
      <c r="G632" s="245"/>
    </row>
    <row r="633" spans="1:10" ht="30">
      <c r="A633" s="11"/>
      <c r="B633" s="12"/>
      <c r="C633" s="23" t="s">
        <v>5858</v>
      </c>
      <c r="D633" s="473">
        <v>1</v>
      </c>
      <c r="E633" s="21" t="s">
        <v>540</v>
      </c>
      <c r="F633" s="19"/>
      <c r="G633" s="245"/>
    </row>
    <row r="634" spans="1:10" ht="45" hidden="1">
      <c r="A634" s="20" t="s">
        <v>1085</v>
      </c>
      <c r="B634" s="23" t="s">
        <v>1086</v>
      </c>
      <c r="D634" s="19"/>
      <c r="E634" s="21"/>
      <c r="F634" s="19"/>
      <c r="G634" s="19"/>
      <c r="J634" s="4"/>
    </row>
    <row r="635" spans="1:10" ht="31.5" hidden="1">
      <c r="A635" s="20" t="s">
        <v>1087</v>
      </c>
      <c r="B635" s="92" t="s">
        <v>1088</v>
      </c>
      <c r="C635" s="19"/>
      <c r="D635" s="19"/>
      <c r="E635" s="21"/>
      <c r="F635" s="19"/>
      <c r="G635" s="19"/>
      <c r="J635" s="4"/>
    </row>
    <row r="636" spans="1:10" ht="31.5" hidden="1">
      <c r="A636" s="20" t="s">
        <v>1089</v>
      </c>
      <c r="B636" s="92" t="s">
        <v>6097</v>
      </c>
      <c r="C636" s="19"/>
      <c r="D636" s="19"/>
      <c r="E636" s="21"/>
      <c r="F636" s="19"/>
      <c r="G636" s="19"/>
      <c r="J636" s="4"/>
    </row>
    <row r="637" spans="1:10" ht="31.5" hidden="1">
      <c r="A637" s="20" t="s">
        <v>1090</v>
      </c>
      <c r="B637" s="92" t="s">
        <v>6098</v>
      </c>
      <c r="C637" s="19"/>
      <c r="D637" s="19"/>
      <c r="E637" s="21"/>
      <c r="F637" s="19"/>
      <c r="G637" s="19"/>
      <c r="J637" s="4"/>
    </row>
    <row r="638" spans="1:10" ht="31.5" hidden="1">
      <c r="A638" s="20" t="s">
        <v>1092</v>
      </c>
      <c r="B638" s="12" t="s">
        <v>6099</v>
      </c>
      <c r="C638" s="19"/>
      <c r="D638" s="19"/>
      <c r="E638" s="21"/>
      <c r="F638" s="19"/>
      <c r="G638" s="19"/>
      <c r="J638" s="4"/>
    </row>
    <row r="639" spans="1:10" ht="47.25" hidden="1">
      <c r="A639" s="20" t="s">
        <v>1094</v>
      </c>
      <c r="B639" s="92" t="s">
        <v>1091</v>
      </c>
      <c r="C639" s="19"/>
      <c r="D639" s="19"/>
      <c r="E639" s="21"/>
      <c r="F639" s="19"/>
      <c r="G639" s="19"/>
      <c r="J639" s="4"/>
    </row>
    <row r="640" spans="1:10" ht="31.5" hidden="1">
      <c r="A640" s="20" t="s">
        <v>3403</v>
      </c>
      <c r="B640" s="92" t="s">
        <v>1093</v>
      </c>
      <c r="C640" s="19"/>
      <c r="D640" s="19"/>
      <c r="E640" s="21"/>
      <c r="F640" s="19"/>
      <c r="G640" s="19"/>
      <c r="J640" s="4"/>
    </row>
    <row r="641" spans="1:10" ht="31.5" hidden="1">
      <c r="A641" s="20" t="s">
        <v>3404</v>
      </c>
      <c r="B641" s="92" t="s">
        <v>1095</v>
      </c>
      <c r="C641" s="19"/>
      <c r="D641" s="19"/>
      <c r="E641" s="21"/>
      <c r="F641" s="19"/>
      <c r="G641" s="19"/>
      <c r="J641" s="4"/>
    </row>
    <row r="642" spans="1:10" ht="47.25" hidden="1">
      <c r="A642" s="20" t="s">
        <v>3405</v>
      </c>
      <c r="B642" s="12" t="s">
        <v>6102</v>
      </c>
      <c r="C642" s="19"/>
      <c r="D642" s="19"/>
      <c r="E642" s="21"/>
      <c r="F642" s="19"/>
      <c r="G642" s="19"/>
      <c r="J642" s="4"/>
    </row>
    <row r="643" spans="1:10" ht="40.15" hidden="1" customHeight="1">
      <c r="A643" s="137" t="s">
        <v>43</v>
      </c>
      <c r="B643" s="1366" t="s">
        <v>42</v>
      </c>
      <c r="C643" s="1458"/>
      <c r="D643" s="1458"/>
      <c r="E643" s="1458"/>
      <c r="F643" s="1458"/>
      <c r="G643" s="1459"/>
      <c r="H643" s="22">
        <f>SUM(D644:D649)</f>
        <v>0</v>
      </c>
      <c r="I643" s="22">
        <f>COUNT(D644:D649)*2</f>
        <v>0</v>
      </c>
      <c r="J643" s="4"/>
    </row>
    <row r="644" spans="1:10" ht="31.5" hidden="1">
      <c r="A644" s="20" t="s">
        <v>1096</v>
      </c>
      <c r="B644" s="92" t="s">
        <v>1097</v>
      </c>
      <c r="C644" s="19"/>
      <c r="D644" s="19"/>
      <c r="E644" s="21"/>
      <c r="F644" s="19"/>
      <c r="G644" s="19"/>
      <c r="J644" s="4"/>
    </row>
    <row r="645" spans="1:10" ht="31.5" hidden="1">
      <c r="A645" s="20" t="s">
        <v>1098</v>
      </c>
      <c r="B645" s="92" t="s">
        <v>1099</v>
      </c>
      <c r="C645" s="19"/>
      <c r="D645" s="19"/>
      <c r="E645" s="21"/>
      <c r="F645" s="19"/>
      <c r="G645" s="19"/>
      <c r="J645" s="4"/>
    </row>
    <row r="646" spans="1:10" ht="31.5" hidden="1">
      <c r="A646" s="20" t="s">
        <v>1100</v>
      </c>
      <c r="B646" s="92" t="s">
        <v>1101</v>
      </c>
      <c r="C646" s="19"/>
      <c r="D646" s="19"/>
      <c r="E646" s="21"/>
      <c r="F646" s="19"/>
      <c r="G646" s="19"/>
      <c r="J646" s="4"/>
    </row>
    <row r="647" spans="1:10" ht="31.5" hidden="1">
      <c r="A647" s="20" t="s">
        <v>1102</v>
      </c>
      <c r="B647" s="92" t="s">
        <v>1103</v>
      </c>
      <c r="C647" s="19"/>
      <c r="D647" s="19"/>
      <c r="E647" s="21"/>
      <c r="F647" s="19"/>
      <c r="G647" s="19"/>
      <c r="J647" s="4"/>
    </row>
    <row r="648" spans="1:10" ht="31.5" hidden="1">
      <c r="A648" s="20" t="s">
        <v>1104</v>
      </c>
      <c r="B648" s="92" t="s">
        <v>1105</v>
      </c>
      <c r="C648" s="19"/>
      <c r="D648" s="19"/>
      <c r="E648" s="21"/>
      <c r="F648" s="19"/>
      <c r="G648" s="19"/>
      <c r="J648" s="4"/>
    </row>
    <row r="649" spans="1:10" ht="31.5" hidden="1">
      <c r="A649" s="20" t="s">
        <v>1106</v>
      </c>
      <c r="B649" s="92" t="s">
        <v>1107</v>
      </c>
      <c r="C649" s="19"/>
      <c r="D649" s="19"/>
      <c r="E649" s="21"/>
      <c r="F649" s="19"/>
      <c r="G649" s="19"/>
      <c r="J649" s="4"/>
    </row>
    <row r="650" spans="1:10" ht="40.15" hidden="1" customHeight="1">
      <c r="A650" s="137" t="s">
        <v>41</v>
      </c>
      <c r="B650" s="1366" t="s">
        <v>40</v>
      </c>
      <c r="C650" s="1458"/>
      <c r="D650" s="1458"/>
      <c r="E650" s="1458"/>
      <c r="F650" s="1458"/>
      <c r="G650" s="1459"/>
      <c r="H650" s="22">
        <f>SUM(D651:D654)</f>
        <v>0</v>
      </c>
      <c r="I650" s="22">
        <f>COUNT(D651:D654)*2</f>
        <v>0</v>
      </c>
      <c r="J650" s="4"/>
    </row>
    <row r="651" spans="1:10" ht="15.75" hidden="1">
      <c r="A651" s="20" t="s">
        <v>1108</v>
      </c>
      <c r="B651" s="92" t="s">
        <v>1109</v>
      </c>
      <c r="C651" s="19"/>
      <c r="D651" s="19"/>
      <c r="E651" s="21"/>
      <c r="F651" s="19"/>
      <c r="G651" s="19"/>
      <c r="J651" s="4"/>
    </row>
    <row r="652" spans="1:10" ht="15.75" hidden="1">
      <c r="A652" s="20" t="s">
        <v>1110</v>
      </c>
      <c r="B652" s="92" t="s">
        <v>1111</v>
      </c>
      <c r="C652" s="19"/>
      <c r="D652" s="19"/>
      <c r="E652" s="21"/>
      <c r="F652" s="19"/>
      <c r="G652" s="19"/>
      <c r="J652" s="4"/>
    </row>
    <row r="653" spans="1:10" ht="15.75" hidden="1">
      <c r="A653" s="20" t="s">
        <v>1112</v>
      </c>
      <c r="B653" s="92" t="s">
        <v>1113</v>
      </c>
      <c r="C653" s="19"/>
      <c r="D653" s="19"/>
      <c r="E653" s="21"/>
      <c r="F653" s="19"/>
      <c r="G653" s="19"/>
      <c r="J653" s="4"/>
    </row>
    <row r="654" spans="1:10" ht="15.75" hidden="1">
      <c r="A654" s="20" t="s">
        <v>1114</v>
      </c>
      <c r="B654" s="92" t="s">
        <v>1115</v>
      </c>
      <c r="C654" s="19"/>
      <c r="D654" s="19"/>
      <c r="E654" s="21"/>
      <c r="F654" s="19"/>
      <c r="G654" s="19"/>
      <c r="J654" s="4"/>
    </row>
    <row r="655" spans="1:10" ht="21" hidden="1">
      <c r="A655" s="375"/>
      <c r="B655" s="1546" t="s">
        <v>5372</v>
      </c>
      <c r="C655" s="1532"/>
      <c r="D655" s="1532"/>
      <c r="E655" s="1532"/>
      <c r="F655" s="1532"/>
      <c r="G655" s="1541"/>
      <c r="J655" s="4"/>
    </row>
    <row r="656" spans="1:10" ht="40.15" hidden="1" customHeight="1">
      <c r="A656" s="137" t="s">
        <v>39</v>
      </c>
      <c r="B656" s="1366" t="s">
        <v>38</v>
      </c>
      <c r="C656" s="1458"/>
      <c r="D656" s="1458"/>
      <c r="E656" s="1458"/>
      <c r="F656" s="1458"/>
      <c r="G656" s="1459"/>
      <c r="H656" s="22">
        <f>SUM(D657:D666)</f>
        <v>0</v>
      </c>
      <c r="I656" s="22">
        <f>COUNT(D657:D666)*2</f>
        <v>0</v>
      </c>
      <c r="J656" s="4"/>
    </row>
    <row r="657" spans="1:10" ht="47.25" hidden="1">
      <c r="A657" s="20" t="s">
        <v>1116</v>
      </c>
      <c r="B657" s="92" t="s">
        <v>1117</v>
      </c>
      <c r="C657" s="19"/>
      <c r="D657" s="19"/>
      <c r="E657" s="21"/>
      <c r="F657" s="19"/>
      <c r="G657" s="19"/>
      <c r="J657" s="4"/>
    </row>
    <row r="658" spans="1:10" ht="31.5" hidden="1">
      <c r="A658" s="20" t="s">
        <v>1118</v>
      </c>
      <c r="B658" s="92" t="s">
        <v>1119</v>
      </c>
      <c r="C658" s="19"/>
      <c r="D658" s="19"/>
      <c r="E658" s="21"/>
      <c r="F658" s="19"/>
      <c r="G658" s="19"/>
      <c r="J658" s="4"/>
    </row>
    <row r="659" spans="1:10" ht="31.5" hidden="1">
      <c r="A659" s="20" t="s">
        <v>1120</v>
      </c>
      <c r="B659" s="92" t="s">
        <v>1121</v>
      </c>
      <c r="C659" s="19"/>
      <c r="D659" s="19"/>
      <c r="E659" s="21"/>
      <c r="F659" s="19"/>
      <c r="G659" s="19"/>
      <c r="J659" s="4"/>
    </row>
    <row r="660" spans="1:10" ht="31.5" hidden="1">
      <c r="A660" s="20" t="s">
        <v>1122</v>
      </c>
      <c r="B660" s="92" t="s">
        <v>1123</v>
      </c>
      <c r="C660" s="19"/>
      <c r="D660" s="19"/>
      <c r="E660" s="21"/>
      <c r="F660" s="19"/>
      <c r="G660" s="19"/>
      <c r="J660" s="4"/>
    </row>
    <row r="661" spans="1:10" ht="47.25" hidden="1">
      <c r="A661" s="20" t="s">
        <v>1124</v>
      </c>
      <c r="B661" s="92" t="s">
        <v>1125</v>
      </c>
      <c r="C661" s="19"/>
      <c r="D661" s="19"/>
      <c r="E661" s="21"/>
      <c r="F661" s="19"/>
      <c r="G661" s="19"/>
      <c r="J661" s="4"/>
    </row>
    <row r="662" spans="1:10" ht="31.5" hidden="1">
      <c r="A662" s="20" t="s">
        <v>1126</v>
      </c>
      <c r="B662" s="92" t="s">
        <v>1127</v>
      </c>
      <c r="C662" s="19"/>
      <c r="D662" s="19"/>
      <c r="E662" s="21"/>
      <c r="F662" s="19"/>
      <c r="G662" s="19"/>
      <c r="J662" s="4"/>
    </row>
    <row r="663" spans="1:10" ht="47.25" hidden="1">
      <c r="A663" s="20" t="s">
        <v>1128</v>
      </c>
      <c r="B663" s="92" t="s">
        <v>1129</v>
      </c>
      <c r="C663" s="19"/>
      <c r="D663" s="19"/>
      <c r="E663" s="21"/>
      <c r="F663" s="19"/>
      <c r="G663" s="19"/>
      <c r="J663" s="4"/>
    </row>
    <row r="664" spans="1:10" ht="63" hidden="1">
      <c r="A664" s="20" t="s">
        <v>1130</v>
      </c>
      <c r="B664" s="92" t="s">
        <v>1131</v>
      </c>
      <c r="C664" s="19"/>
      <c r="D664" s="19"/>
      <c r="E664" s="21"/>
      <c r="F664" s="19"/>
      <c r="G664" s="19"/>
      <c r="J664" s="4"/>
    </row>
    <row r="665" spans="1:10" ht="31.5" hidden="1">
      <c r="A665" s="20" t="s">
        <v>1132</v>
      </c>
      <c r="B665" s="92" t="s">
        <v>1133</v>
      </c>
      <c r="C665" s="19"/>
      <c r="D665" s="19"/>
      <c r="E665" s="21"/>
      <c r="F665" s="19"/>
      <c r="G665" s="19"/>
      <c r="J665" s="4"/>
    </row>
    <row r="666" spans="1:10" ht="31.5" hidden="1">
      <c r="A666" s="20" t="s">
        <v>1134</v>
      </c>
      <c r="B666" s="92" t="s">
        <v>1135</v>
      </c>
      <c r="C666" s="19"/>
      <c r="D666" s="19"/>
      <c r="E666" s="21"/>
      <c r="F666" s="19"/>
      <c r="G666" s="19"/>
      <c r="J666" s="4"/>
    </row>
    <row r="667" spans="1:10" ht="18.75">
      <c r="A667" s="255"/>
      <c r="B667" s="1368" t="s">
        <v>1136</v>
      </c>
      <c r="C667" s="1372"/>
      <c r="D667" s="1372"/>
      <c r="E667" s="1372"/>
      <c r="F667" s="1372"/>
      <c r="G667" s="1777"/>
      <c r="H667" s="22">
        <f>H668+H693+H697+H705+H709+H715</f>
        <v>27</v>
      </c>
      <c r="I667" s="22">
        <f>I668+I693+I697+I705+I709+I715</f>
        <v>54</v>
      </c>
    </row>
    <row r="668" spans="1:10" ht="40.15" customHeight="1">
      <c r="A668" s="1003" t="s">
        <v>2080</v>
      </c>
      <c r="B668" s="1366" t="s">
        <v>36</v>
      </c>
      <c r="C668" s="1458"/>
      <c r="D668" s="1458"/>
      <c r="E668" s="1458"/>
      <c r="F668" s="1458"/>
      <c r="G668" s="1702"/>
      <c r="H668" s="1006">
        <f>SUM(D669:D692)</f>
        <v>12</v>
      </c>
      <c r="I668" s="1006">
        <f>COUNT(D669:D692)*2</f>
        <v>24</v>
      </c>
    </row>
    <row r="669" spans="1:10" ht="31.5">
      <c r="A669" s="157" t="s">
        <v>5859</v>
      </c>
      <c r="B669" s="198" t="s">
        <v>1138</v>
      </c>
      <c r="C669" s="23" t="s">
        <v>5860</v>
      </c>
      <c r="D669" s="1018">
        <v>1</v>
      </c>
      <c r="E669" s="24" t="s">
        <v>540</v>
      </c>
      <c r="F669" s="117"/>
      <c r="G669" s="1027"/>
    </row>
    <row r="670" spans="1:10" ht="15.75" hidden="1">
      <c r="A670" s="67"/>
      <c r="B670" s="198"/>
      <c r="C670" s="23" t="s">
        <v>5861</v>
      </c>
      <c r="D670" s="553"/>
      <c r="E670" s="15" t="s">
        <v>540</v>
      </c>
      <c r="F670" s="584"/>
      <c r="G670" s="550"/>
      <c r="J670" s="4"/>
    </row>
    <row r="671" spans="1:10" ht="30" hidden="1">
      <c r="A671" s="67" t="s">
        <v>336</v>
      </c>
      <c r="B671" s="198"/>
      <c r="C671" s="23" t="s">
        <v>5862</v>
      </c>
      <c r="D671" s="553"/>
      <c r="E671" s="15" t="s">
        <v>540</v>
      </c>
      <c r="F671" s="584"/>
      <c r="G671" s="550"/>
      <c r="J671" s="4"/>
    </row>
    <row r="672" spans="1:10" ht="30">
      <c r="A672" s="157"/>
      <c r="B672" s="198"/>
      <c r="C672" s="23" t="s">
        <v>5863</v>
      </c>
      <c r="D672" s="1018">
        <v>1</v>
      </c>
      <c r="E672" s="24" t="s">
        <v>540</v>
      </c>
      <c r="F672" s="23" t="s">
        <v>5864</v>
      </c>
      <c r="G672" s="1027"/>
    </row>
    <row r="673" spans="1:10" ht="30" hidden="1">
      <c r="A673" s="67"/>
      <c r="B673" s="198"/>
      <c r="C673" s="23" t="s">
        <v>5864</v>
      </c>
      <c r="D673" s="553"/>
      <c r="E673" s="15" t="s">
        <v>540</v>
      </c>
      <c r="F673" s="584"/>
      <c r="G673" s="550"/>
    </row>
    <row r="674" spans="1:10" ht="31.5">
      <c r="A674" s="157" t="s">
        <v>1139</v>
      </c>
      <c r="B674" s="198" t="s">
        <v>1140</v>
      </c>
      <c r="C674" s="23" t="s">
        <v>5865</v>
      </c>
      <c r="D674" s="1018">
        <v>1</v>
      </c>
      <c r="E674" s="24" t="s">
        <v>540</v>
      </c>
      <c r="F674" s="117"/>
      <c r="G674" s="1027"/>
    </row>
    <row r="675" spans="1:10" ht="30">
      <c r="A675" s="157"/>
      <c r="B675" s="198"/>
      <c r="C675" s="23" t="s">
        <v>5866</v>
      </c>
      <c r="D675" s="1018">
        <v>1</v>
      </c>
      <c r="E675" s="24" t="s">
        <v>540</v>
      </c>
      <c r="F675" s="117"/>
      <c r="G675" s="1027"/>
    </row>
    <row r="676" spans="1:10" ht="30">
      <c r="A676" s="157"/>
      <c r="B676" s="198"/>
      <c r="C676" s="23" t="s">
        <v>5867</v>
      </c>
      <c r="D676" s="1018">
        <v>1</v>
      </c>
      <c r="E676" s="24" t="s">
        <v>540</v>
      </c>
      <c r="F676" s="23" t="s">
        <v>5868</v>
      </c>
      <c r="G676" s="1027"/>
    </row>
    <row r="677" spans="1:10" ht="30" hidden="1">
      <c r="A677" s="67"/>
      <c r="B677" s="198"/>
      <c r="C677" s="23" t="s">
        <v>5868</v>
      </c>
      <c r="D677" s="553"/>
      <c r="E677" s="15" t="s">
        <v>540</v>
      </c>
      <c r="F677" s="584"/>
      <c r="G677" s="550"/>
      <c r="J677" s="4"/>
    </row>
    <row r="678" spans="1:10" ht="31.5">
      <c r="A678" s="157" t="s">
        <v>1143</v>
      </c>
      <c r="B678" s="198" t="s">
        <v>1144</v>
      </c>
      <c r="C678" s="23" t="s">
        <v>5869</v>
      </c>
      <c r="D678" s="1018">
        <v>1</v>
      </c>
      <c r="E678" s="24" t="s">
        <v>540</v>
      </c>
      <c r="F678" s="117"/>
      <c r="G678" s="1027"/>
    </row>
    <row r="679" spans="1:10" ht="45" hidden="1">
      <c r="A679" s="67"/>
      <c r="B679" s="198"/>
      <c r="C679" s="23" t="s">
        <v>5870</v>
      </c>
      <c r="D679" s="553"/>
      <c r="E679" s="15" t="s">
        <v>540</v>
      </c>
      <c r="F679" s="584"/>
      <c r="G679" s="550"/>
      <c r="J679" s="4"/>
    </row>
    <row r="680" spans="1:10" ht="30" hidden="1">
      <c r="A680" s="67"/>
      <c r="B680" s="198"/>
      <c r="C680" s="23" t="s">
        <v>5871</v>
      </c>
      <c r="D680" s="553"/>
      <c r="E680" s="15" t="s">
        <v>540</v>
      </c>
      <c r="F680" s="23" t="s">
        <v>5868</v>
      </c>
      <c r="G680" s="550"/>
    </row>
    <row r="681" spans="1:10" ht="30" hidden="1">
      <c r="A681" s="67"/>
      <c r="B681" s="198"/>
      <c r="C681" s="23" t="s">
        <v>5868</v>
      </c>
      <c r="D681" s="553"/>
      <c r="E681" s="15" t="s">
        <v>540</v>
      </c>
      <c r="F681" s="584"/>
      <c r="G681" s="550"/>
      <c r="J681" s="4"/>
    </row>
    <row r="682" spans="1:10" ht="31.5">
      <c r="A682" s="157" t="s">
        <v>1145</v>
      </c>
      <c r="B682" s="198" t="s">
        <v>1146</v>
      </c>
      <c r="C682" s="23" t="s">
        <v>6931</v>
      </c>
      <c r="D682" s="1018">
        <v>1</v>
      </c>
      <c r="E682" s="24" t="s">
        <v>540</v>
      </c>
      <c r="F682" s="117"/>
      <c r="G682" s="371"/>
    </row>
    <row r="683" spans="1:10" ht="30" hidden="1">
      <c r="A683" s="67" t="s">
        <v>336</v>
      </c>
      <c r="B683" s="198"/>
      <c r="C683" s="23" t="s">
        <v>5872</v>
      </c>
      <c r="D683" s="553"/>
      <c r="E683" s="15" t="s">
        <v>540</v>
      </c>
      <c r="F683" s="584"/>
      <c r="G683" s="371"/>
    </row>
    <row r="684" spans="1:10" ht="31.5">
      <c r="A684" s="157" t="s">
        <v>1150</v>
      </c>
      <c r="B684" s="198" t="s">
        <v>5873</v>
      </c>
      <c r="C684" s="23" t="s">
        <v>5874</v>
      </c>
      <c r="D684" s="1018">
        <v>1</v>
      </c>
      <c r="E684" s="24" t="s">
        <v>540</v>
      </c>
      <c r="F684" s="117" t="s">
        <v>5875</v>
      </c>
      <c r="G684" s="1027"/>
      <c r="J684" s="82"/>
    </row>
    <row r="685" spans="1:10" ht="45" hidden="1">
      <c r="A685" s="67" t="s">
        <v>336</v>
      </c>
      <c r="B685" s="198"/>
      <c r="C685" s="23" t="s">
        <v>5876</v>
      </c>
      <c r="D685" s="553"/>
      <c r="E685" s="15" t="s">
        <v>540</v>
      </c>
      <c r="F685" s="584"/>
      <c r="G685" s="550"/>
      <c r="J685" s="82"/>
    </row>
    <row r="686" spans="1:10" ht="31.5">
      <c r="A686" s="157" t="s">
        <v>5877</v>
      </c>
      <c r="B686" s="92" t="s">
        <v>1155</v>
      </c>
      <c r="C686" s="23" t="s">
        <v>5878</v>
      </c>
      <c r="D686" s="1018">
        <v>1</v>
      </c>
      <c r="E686" s="24" t="s">
        <v>540</v>
      </c>
      <c r="F686" s="117"/>
      <c r="G686" s="1027"/>
    </row>
    <row r="687" spans="1:10" ht="30">
      <c r="A687" s="157"/>
      <c r="B687" s="92"/>
      <c r="C687" s="23" t="s">
        <v>5879</v>
      </c>
      <c r="D687" s="1028">
        <v>1</v>
      </c>
      <c r="E687" s="24" t="s">
        <v>540</v>
      </c>
      <c r="F687" s="117"/>
      <c r="G687" s="1027"/>
    </row>
    <row r="688" spans="1:10" ht="60" hidden="1">
      <c r="A688" s="67"/>
      <c r="B688" s="92"/>
      <c r="C688" s="23" t="s">
        <v>5880</v>
      </c>
      <c r="D688" s="554"/>
      <c r="E688" s="15" t="s">
        <v>540</v>
      </c>
      <c r="F688" s="584"/>
      <c r="G688" s="550"/>
      <c r="J688" s="4"/>
    </row>
    <row r="689" spans="1:10" ht="30">
      <c r="A689" s="157"/>
      <c r="B689" s="92"/>
      <c r="C689" s="23" t="s">
        <v>5881</v>
      </c>
      <c r="D689" s="1028">
        <v>1</v>
      </c>
      <c r="E689" s="24" t="s">
        <v>540</v>
      </c>
      <c r="F689" s="117"/>
      <c r="G689" s="1027"/>
    </row>
    <row r="690" spans="1:10" ht="45" hidden="1">
      <c r="A690" s="67"/>
      <c r="B690" s="92"/>
      <c r="C690" s="23" t="s">
        <v>5882</v>
      </c>
      <c r="D690" s="554"/>
      <c r="E690" s="15" t="s">
        <v>540</v>
      </c>
      <c r="F690" s="584"/>
      <c r="G690" s="550"/>
      <c r="J690" s="4"/>
    </row>
    <row r="691" spans="1:10" ht="45" hidden="1">
      <c r="A691" s="67"/>
      <c r="B691" s="92"/>
      <c r="C691" s="23" t="s">
        <v>5883</v>
      </c>
      <c r="D691" s="554"/>
      <c r="E691" s="15" t="s">
        <v>540</v>
      </c>
      <c r="F691" s="584"/>
      <c r="G691" s="550"/>
    </row>
    <row r="692" spans="1:10" ht="30">
      <c r="A692" s="157"/>
      <c r="B692" s="383"/>
      <c r="C692" s="23" t="s">
        <v>5884</v>
      </c>
      <c r="D692" s="1028">
        <v>1</v>
      </c>
      <c r="E692" s="24" t="s">
        <v>540</v>
      </c>
      <c r="F692" s="117"/>
      <c r="G692" s="1027"/>
    </row>
    <row r="693" spans="1:10" ht="40.15" customHeight="1">
      <c r="A693" s="1002" t="s">
        <v>2095</v>
      </c>
      <c r="B693" s="1366" t="s">
        <v>34</v>
      </c>
      <c r="C693" s="1458"/>
      <c r="D693" s="1458"/>
      <c r="E693" s="1458"/>
      <c r="F693" s="1458"/>
      <c r="G693" s="1702"/>
      <c r="H693" s="1006">
        <f>SUM(D694:D696)</f>
        <v>2</v>
      </c>
      <c r="I693" s="1006">
        <f>COUNT(D694:D696)*2</f>
        <v>4</v>
      </c>
    </row>
    <row r="694" spans="1:10" ht="45">
      <c r="A694" s="157" t="s">
        <v>2097</v>
      </c>
      <c r="B694" s="92" t="s">
        <v>1158</v>
      </c>
      <c r="C694" s="34" t="s">
        <v>5885</v>
      </c>
      <c r="D694" s="473">
        <v>1</v>
      </c>
      <c r="E694" s="24" t="s">
        <v>540</v>
      </c>
      <c r="F694" s="117"/>
      <c r="G694" s="1027"/>
    </row>
    <row r="695" spans="1:10" ht="31.5" hidden="1">
      <c r="A695" s="67" t="s">
        <v>2103</v>
      </c>
      <c r="B695" s="92" t="s">
        <v>1170</v>
      </c>
      <c r="C695" s="41" t="s">
        <v>5886</v>
      </c>
      <c r="D695" s="477"/>
      <c r="E695" s="15" t="s">
        <v>540</v>
      </c>
      <c r="F695" s="584"/>
      <c r="G695" s="550"/>
      <c r="J695" s="4"/>
    </row>
    <row r="696" spans="1:10" ht="31.5">
      <c r="A696" s="157" t="s">
        <v>2107</v>
      </c>
      <c r="B696" s="92" t="s">
        <v>1175</v>
      </c>
      <c r="C696" s="34" t="s">
        <v>5887</v>
      </c>
      <c r="D696" s="473">
        <v>1</v>
      </c>
      <c r="E696" s="24" t="s">
        <v>540</v>
      </c>
      <c r="F696" s="117"/>
      <c r="G696" s="1027"/>
    </row>
    <row r="697" spans="1:10" ht="40.15" customHeight="1">
      <c r="A697" s="1002" t="s">
        <v>2113</v>
      </c>
      <c r="B697" s="1366" t="s">
        <v>32</v>
      </c>
      <c r="C697" s="1458"/>
      <c r="D697" s="1458"/>
      <c r="E697" s="1458"/>
      <c r="F697" s="1458"/>
      <c r="G697" s="1702"/>
      <c r="H697" s="1006">
        <f>SUM(D698:D699)</f>
        <v>2</v>
      </c>
      <c r="I697" s="1006">
        <f>COUNT(D698:D699)*2</f>
        <v>4</v>
      </c>
    </row>
    <row r="698" spans="1:10" ht="45">
      <c r="A698" s="157" t="s">
        <v>2115</v>
      </c>
      <c r="B698" s="165" t="s">
        <v>1180</v>
      </c>
      <c r="C698" s="34" t="s">
        <v>5892</v>
      </c>
      <c r="D698" s="473">
        <v>1</v>
      </c>
      <c r="E698" s="24" t="s">
        <v>540</v>
      </c>
      <c r="F698" s="117"/>
      <c r="G698" s="1027"/>
    </row>
    <row r="699" spans="1:10" ht="15.75">
      <c r="A699" s="157"/>
      <c r="B699" s="165"/>
      <c r="C699" s="34" t="s">
        <v>6932</v>
      </c>
      <c r="D699" s="473">
        <v>1</v>
      </c>
      <c r="E699" s="24" t="s">
        <v>379</v>
      </c>
      <c r="F699" s="117"/>
      <c r="G699" s="1027"/>
    </row>
    <row r="700" spans="1:10" ht="30" hidden="1">
      <c r="A700" s="67"/>
      <c r="B700" s="165"/>
      <c r="C700" s="41" t="s">
        <v>5888</v>
      </c>
      <c r="D700" s="477"/>
      <c r="E700" s="15" t="s">
        <v>379</v>
      </c>
      <c r="F700" s="584"/>
      <c r="G700" s="550"/>
      <c r="J700" s="4"/>
    </row>
    <row r="701" spans="1:10" ht="30" hidden="1">
      <c r="A701" s="67"/>
      <c r="B701" s="165"/>
      <c r="C701" s="41" t="s">
        <v>5889</v>
      </c>
      <c r="D701" s="477"/>
      <c r="E701" s="15" t="s">
        <v>379</v>
      </c>
      <c r="F701" s="584"/>
      <c r="G701" s="550"/>
      <c r="J701" s="4"/>
    </row>
    <row r="702" spans="1:10" ht="15.75" hidden="1">
      <c r="A702" s="67"/>
      <c r="B702" s="165"/>
      <c r="C702" s="41" t="s">
        <v>5890</v>
      </c>
      <c r="D702" s="477"/>
      <c r="E702" s="15" t="s">
        <v>379</v>
      </c>
      <c r="F702" s="584"/>
      <c r="G702" s="550"/>
      <c r="J702" s="4"/>
    </row>
    <row r="703" spans="1:10" ht="15.75" hidden="1">
      <c r="A703" s="67"/>
      <c r="B703" s="165"/>
      <c r="C703" s="41" t="s">
        <v>5891</v>
      </c>
      <c r="D703" s="477"/>
      <c r="E703" s="15" t="s">
        <v>379</v>
      </c>
      <c r="F703" s="584"/>
      <c r="G703" s="550"/>
      <c r="J703" s="4"/>
    </row>
    <row r="704" spans="1:10" ht="45" hidden="1">
      <c r="A704" s="67" t="s">
        <v>2126</v>
      </c>
      <c r="B704" s="92" t="s">
        <v>1185</v>
      </c>
      <c r="C704" s="41" t="s">
        <v>5893</v>
      </c>
      <c r="D704" s="477"/>
      <c r="E704" s="15" t="s">
        <v>540</v>
      </c>
      <c r="F704" s="584"/>
      <c r="G704" s="550"/>
      <c r="J704" s="4"/>
    </row>
    <row r="705" spans="1:10" ht="40.15" customHeight="1">
      <c r="A705" s="1002" t="s">
        <v>2129</v>
      </c>
      <c r="B705" s="1366" t="s">
        <v>30</v>
      </c>
      <c r="C705" s="1458"/>
      <c r="D705" s="1458"/>
      <c r="E705" s="1458"/>
      <c r="F705" s="1458"/>
      <c r="G705" s="1702"/>
      <c r="H705" s="1006">
        <f>SUM(D706:D708)</f>
        <v>2</v>
      </c>
      <c r="I705" s="1006">
        <f>COUNT(D706:D708)*2</f>
        <v>4</v>
      </c>
    </row>
    <row r="706" spans="1:10" ht="45">
      <c r="A706" s="157" t="s">
        <v>2131</v>
      </c>
      <c r="B706" s="34" t="s">
        <v>2750</v>
      </c>
      <c r="C706" s="34" t="s">
        <v>5894</v>
      </c>
      <c r="D706" s="473">
        <v>1</v>
      </c>
      <c r="E706" s="24" t="s">
        <v>540</v>
      </c>
      <c r="F706" s="34" t="s">
        <v>5895</v>
      </c>
      <c r="G706" s="1027"/>
    </row>
    <row r="707" spans="1:10" ht="30">
      <c r="A707" s="157"/>
      <c r="B707" s="34"/>
      <c r="C707" s="34" t="s">
        <v>5896</v>
      </c>
      <c r="D707" s="473">
        <v>1</v>
      </c>
      <c r="E707" s="24" t="s">
        <v>540</v>
      </c>
      <c r="F707" s="117"/>
      <c r="G707" s="1027"/>
    </row>
    <row r="708" spans="1:10" ht="45" hidden="1">
      <c r="A708" s="67" t="s">
        <v>2137</v>
      </c>
      <c r="B708" s="34" t="s">
        <v>1202</v>
      </c>
      <c r="C708" s="584"/>
      <c r="D708" s="584"/>
      <c r="E708" s="15"/>
      <c r="F708" s="584"/>
      <c r="G708" s="584"/>
      <c r="J708" s="4"/>
    </row>
    <row r="709" spans="1:10" ht="40.15" hidden="1" customHeight="1">
      <c r="A709" s="102" t="s">
        <v>2145</v>
      </c>
      <c r="B709" s="1366" t="s">
        <v>28</v>
      </c>
      <c r="C709" s="1458"/>
      <c r="D709" s="1458"/>
      <c r="E709" s="1458"/>
      <c r="F709" s="1458"/>
      <c r="G709" s="1702"/>
      <c r="H709" s="22">
        <f>SUM(D710:D714)</f>
        <v>0</v>
      </c>
      <c r="I709" s="22">
        <f>COUNT(D710:D714)*2</f>
        <v>0</v>
      </c>
      <c r="J709" s="4"/>
    </row>
    <row r="710" spans="1:10" ht="30" hidden="1">
      <c r="A710" s="67" t="s">
        <v>2146</v>
      </c>
      <c r="B710" s="23" t="s">
        <v>1211</v>
      </c>
      <c r="C710" s="584"/>
      <c r="D710" s="584"/>
      <c r="E710" s="15"/>
      <c r="F710" s="584"/>
      <c r="G710" s="584"/>
      <c r="J710" s="4"/>
    </row>
    <row r="711" spans="1:10" ht="30" hidden="1">
      <c r="A711" s="67" t="s">
        <v>2148</v>
      </c>
      <c r="B711" s="34" t="s">
        <v>1214</v>
      </c>
      <c r="C711" s="41" t="s">
        <v>5897</v>
      </c>
      <c r="D711" s="477"/>
      <c r="E711" s="15" t="s">
        <v>540</v>
      </c>
      <c r="F711" s="584"/>
      <c r="G711" s="550"/>
      <c r="J711" s="4"/>
    </row>
    <row r="712" spans="1:10" ht="30" hidden="1">
      <c r="A712" s="67" t="s">
        <v>2152</v>
      </c>
      <c r="B712" s="34" t="s">
        <v>1220</v>
      </c>
      <c r="C712" s="41"/>
      <c r="D712" s="584"/>
      <c r="E712" s="15"/>
      <c r="F712" s="584"/>
      <c r="G712" s="584"/>
      <c r="J712" s="4"/>
    </row>
    <row r="713" spans="1:10" ht="30" hidden="1">
      <c r="A713" s="67" t="s">
        <v>2159</v>
      </c>
      <c r="B713" s="23" t="s">
        <v>1229</v>
      </c>
      <c r="C713" s="41" t="s">
        <v>5898</v>
      </c>
      <c r="D713" s="477"/>
      <c r="E713" s="15" t="s">
        <v>540</v>
      </c>
      <c r="F713" s="584"/>
      <c r="G713" s="550"/>
      <c r="J713" s="4"/>
    </row>
    <row r="714" spans="1:10" hidden="1">
      <c r="A714" s="67" t="s">
        <v>1232</v>
      </c>
      <c r="B714" s="23" t="s">
        <v>1233</v>
      </c>
      <c r="C714" s="584"/>
      <c r="D714" s="584"/>
      <c r="E714" s="15"/>
      <c r="F714" s="584"/>
      <c r="G714" s="584"/>
      <c r="J714" s="4"/>
    </row>
    <row r="715" spans="1:10" ht="40.15" customHeight="1">
      <c r="A715" s="1003" t="s">
        <v>2162</v>
      </c>
      <c r="B715" s="1366" t="s">
        <v>26</v>
      </c>
      <c r="C715" s="1458"/>
      <c r="D715" s="1458"/>
      <c r="E715" s="1458"/>
      <c r="F715" s="1458"/>
      <c r="G715" s="1702"/>
      <c r="H715" s="1006">
        <f>SUM(D716:D736)</f>
        <v>9</v>
      </c>
      <c r="I715" s="1006">
        <f>COUNT(D716:D736)*2</f>
        <v>18</v>
      </c>
    </row>
    <row r="716" spans="1:10" ht="45">
      <c r="A716" s="157" t="s">
        <v>2164</v>
      </c>
      <c r="B716" s="165" t="s">
        <v>1235</v>
      </c>
      <c r="C716" s="34" t="s">
        <v>6546</v>
      </c>
      <c r="D716" s="438">
        <v>1</v>
      </c>
      <c r="E716" s="24" t="s">
        <v>540</v>
      </c>
      <c r="F716" s="24"/>
      <c r="G716" s="1027"/>
    </row>
    <row r="717" spans="1:10" ht="45">
      <c r="A717" s="157"/>
      <c r="B717" s="165"/>
      <c r="C717" s="34" t="s">
        <v>6547</v>
      </c>
      <c r="D717" s="438">
        <v>1</v>
      </c>
      <c r="E717" s="24"/>
      <c r="F717" s="13" t="s">
        <v>6548</v>
      </c>
      <c r="G717" s="1027"/>
    </row>
    <row r="718" spans="1:10" ht="45" hidden="1">
      <c r="A718" s="67"/>
      <c r="B718" s="165"/>
      <c r="C718" s="34" t="s">
        <v>5899</v>
      </c>
      <c r="D718" s="438"/>
      <c r="E718" s="24" t="s">
        <v>540</v>
      </c>
      <c r="F718" s="24"/>
      <c r="G718" s="550"/>
      <c r="J718" s="4"/>
    </row>
    <row r="719" spans="1:10" ht="30">
      <c r="A719" s="157"/>
      <c r="B719" s="165"/>
      <c r="C719" s="34" t="s">
        <v>6549</v>
      </c>
      <c r="D719" s="438">
        <v>1</v>
      </c>
      <c r="E719" s="24"/>
      <c r="F719" s="24"/>
      <c r="G719" s="1027"/>
    </row>
    <row r="720" spans="1:10" ht="31.5">
      <c r="A720" s="157" t="s">
        <v>2169</v>
      </c>
      <c r="B720" s="165" t="s">
        <v>1240</v>
      </c>
      <c r="C720" s="34" t="s">
        <v>5900</v>
      </c>
      <c r="D720" s="438">
        <v>1</v>
      </c>
      <c r="E720" s="24" t="s">
        <v>540</v>
      </c>
      <c r="F720" s="34" t="s">
        <v>6559</v>
      </c>
      <c r="G720" s="1027"/>
    </row>
    <row r="721" spans="1:10" ht="30">
      <c r="A721" s="157"/>
      <c r="B721" s="165"/>
      <c r="C721" s="34" t="s">
        <v>5901</v>
      </c>
      <c r="D721" s="438">
        <v>1</v>
      </c>
      <c r="E721" s="24" t="s">
        <v>540</v>
      </c>
      <c r="F721" s="34" t="s">
        <v>5902</v>
      </c>
      <c r="G721" s="1027"/>
    </row>
    <row r="722" spans="1:10" ht="30" hidden="1">
      <c r="A722" s="67"/>
      <c r="B722" s="165"/>
      <c r="C722" s="34" t="s">
        <v>5902</v>
      </c>
      <c r="D722" s="438"/>
      <c r="E722" s="24" t="s">
        <v>540</v>
      </c>
      <c r="F722" s="584"/>
      <c r="G722" s="550"/>
      <c r="J722" s="4"/>
    </row>
    <row r="723" spans="1:10" ht="45">
      <c r="A723" s="157" t="s">
        <v>1247</v>
      </c>
      <c r="B723" s="165" t="s">
        <v>1248</v>
      </c>
      <c r="C723" s="16" t="s">
        <v>5903</v>
      </c>
      <c r="D723" s="438">
        <v>1</v>
      </c>
      <c r="E723" s="447" t="s">
        <v>271</v>
      </c>
      <c r="G723" s="1029"/>
    </row>
    <row r="724" spans="1:10" ht="30">
      <c r="A724" s="157"/>
      <c r="B724" s="358"/>
      <c r="C724" s="48" t="s">
        <v>6561</v>
      </c>
      <c r="D724" s="438">
        <v>1</v>
      </c>
      <c r="E724" s="447" t="s">
        <v>271</v>
      </c>
      <c r="F724" s="23" t="s">
        <v>6560</v>
      </c>
      <c r="G724" s="1027"/>
    </row>
    <row r="725" spans="1:10" ht="30">
      <c r="A725" s="157"/>
      <c r="C725" s="48" t="s">
        <v>6550</v>
      </c>
      <c r="D725" s="438">
        <v>1</v>
      </c>
      <c r="E725" s="24" t="s">
        <v>648</v>
      </c>
      <c r="F725" s="34" t="s">
        <v>6551</v>
      </c>
      <c r="G725" s="1027"/>
    </row>
    <row r="726" spans="1:10" ht="15.75" hidden="1">
      <c r="A726" s="67"/>
      <c r="B726" s="358"/>
      <c r="C726" s="48" t="s">
        <v>5904</v>
      </c>
      <c r="D726" s="438"/>
      <c r="E726" s="24" t="s">
        <v>341</v>
      </c>
      <c r="F726" s="34"/>
      <c r="G726" s="550"/>
      <c r="J726" s="4"/>
    </row>
    <row r="727" spans="1:10" ht="45" hidden="1">
      <c r="A727" s="67"/>
      <c r="B727" s="358"/>
      <c r="C727" s="48" t="s">
        <v>6562</v>
      </c>
      <c r="D727" s="438"/>
      <c r="E727" s="24" t="s">
        <v>341</v>
      </c>
      <c r="F727" s="34"/>
      <c r="G727" s="550"/>
      <c r="J727" s="4"/>
    </row>
    <row r="728" spans="1:10" ht="30" hidden="1">
      <c r="A728" s="67"/>
      <c r="B728" s="358"/>
      <c r="C728" s="48" t="s">
        <v>5905</v>
      </c>
      <c r="D728" s="438"/>
      <c r="E728" s="24" t="s">
        <v>341</v>
      </c>
      <c r="F728" s="34"/>
      <c r="G728" s="550"/>
    </row>
    <row r="729" spans="1:10" ht="30" hidden="1">
      <c r="A729" s="67"/>
      <c r="B729" s="165"/>
      <c r="C729" s="48" t="s">
        <v>6552</v>
      </c>
      <c r="D729" s="438"/>
      <c r="E729" s="24" t="s">
        <v>648</v>
      </c>
      <c r="F729" s="34"/>
      <c r="G729" s="550"/>
    </row>
    <row r="730" spans="1:10" ht="45" hidden="1">
      <c r="A730" s="67"/>
      <c r="B730" s="165"/>
      <c r="C730" s="48" t="s">
        <v>5906</v>
      </c>
      <c r="D730" s="438"/>
      <c r="E730" s="24" t="s">
        <v>1812</v>
      </c>
      <c r="F730" s="34" t="s">
        <v>6563</v>
      </c>
      <c r="G730" s="550"/>
    </row>
    <row r="731" spans="1:10" ht="90" hidden="1">
      <c r="A731" s="67"/>
      <c r="B731" s="165"/>
      <c r="C731" s="48" t="s">
        <v>6553</v>
      </c>
      <c r="D731" s="438"/>
      <c r="E731" s="24" t="s">
        <v>1812</v>
      </c>
      <c r="F731" s="34" t="s">
        <v>6554</v>
      </c>
      <c r="G731" s="550"/>
    </row>
    <row r="732" spans="1:10" ht="75" hidden="1">
      <c r="A732" s="67"/>
      <c r="B732" s="165"/>
      <c r="C732" s="48" t="s">
        <v>5907</v>
      </c>
      <c r="D732" s="438"/>
      <c r="E732" s="24" t="s">
        <v>1812</v>
      </c>
      <c r="F732" s="34" t="s">
        <v>6555</v>
      </c>
      <c r="G732" s="550"/>
    </row>
    <row r="733" spans="1:10" ht="75" hidden="1">
      <c r="A733" s="67"/>
      <c r="B733" s="165"/>
      <c r="C733" s="48" t="s">
        <v>6556</v>
      </c>
      <c r="D733" s="438"/>
      <c r="E733" s="24" t="s">
        <v>1812</v>
      </c>
      <c r="F733" s="34" t="s">
        <v>6557</v>
      </c>
      <c r="G733" s="550"/>
    </row>
    <row r="734" spans="1:10" ht="105" hidden="1">
      <c r="A734" s="67"/>
      <c r="B734" s="165"/>
      <c r="C734" s="18" t="s">
        <v>6558</v>
      </c>
      <c r="D734" s="487"/>
      <c r="E734" s="15"/>
      <c r="F734" s="18" t="s">
        <v>6564</v>
      </c>
      <c r="G734" s="550"/>
    </row>
    <row r="735" spans="1:10" ht="30">
      <c r="A735" s="157"/>
      <c r="B735" s="165"/>
      <c r="C735" s="16" t="s">
        <v>5908</v>
      </c>
      <c r="D735" s="438">
        <v>1</v>
      </c>
      <c r="E735" s="21" t="s">
        <v>648</v>
      </c>
      <c r="F735" s="19"/>
      <c r="G735" s="1027"/>
    </row>
    <row r="736" spans="1:10" ht="30" hidden="1">
      <c r="A736" s="67"/>
      <c r="B736" s="165"/>
      <c r="C736" s="16" t="s">
        <v>5909</v>
      </c>
      <c r="D736" s="438"/>
      <c r="E736" s="21" t="s">
        <v>1812</v>
      </c>
      <c r="F736" s="19"/>
      <c r="G736" s="550"/>
      <c r="J736" s="4"/>
    </row>
    <row r="737" spans="1:10" ht="18.75">
      <c r="A737" s="80"/>
      <c r="B737" s="1368" t="s">
        <v>2177</v>
      </c>
      <c r="C737" s="1372"/>
      <c r="D737" s="1372"/>
      <c r="E737" s="1372"/>
      <c r="F737" s="1372"/>
      <c r="G737" s="1777"/>
      <c r="H737" s="22">
        <f>H738+H755+H769+H774+H786+H790+H812+H820+H828+H835</f>
        <v>30</v>
      </c>
      <c r="I737" s="22">
        <f>I738+I755+I769+I774+I786+I790+I812+I820+I828+I835</f>
        <v>60</v>
      </c>
    </row>
    <row r="738" spans="1:10" ht="40.15" customHeight="1">
      <c r="A738" s="1003" t="s">
        <v>25</v>
      </c>
      <c r="B738" s="1366" t="s">
        <v>24</v>
      </c>
      <c r="C738" s="1458"/>
      <c r="D738" s="1458"/>
      <c r="E738" s="1458"/>
      <c r="F738" s="1458"/>
      <c r="G738" s="1702"/>
      <c r="H738" s="1006">
        <f>SUM(D739:D754)</f>
        <v>3</v>
      </c>
      <c r="I738" s="1006">
        <f>COUNT(D739:D754)*2</f>
        <v>6</v>
      </c>
    </row>
    <row r="739" spans="1:10" ht="30">
      <c r="A739" s="35" t="s">
        <v>1254</v>
      </c>
      <c r="B739" s="92" t="s">
        <v>1255</v>
      </c>
      <c r="C739" s="23" t="s">
        <v>5910</v>
      </c>
      <c r="D739" s="473">
        <v>1</v>
      </c>
      <c r="E739" s="21" t="s">
        <v>540</v>
      </c>
      <c r="F739" s="23" t="s">
        <v>5911</v>
      </c>
      <c r="G739" s="245"/>
    </row>
    <row r="740" spans="1:10" ht="45" hidden="1">
      <c r="A740" s="57" t="s">
        <v>336</v>
      </c>
      <c r="B740" s="92"/>
      <c r="C740" s="200" t="s">
        <v>5912</v>
      </c>
      <c r="D740" s="476"/>
      <c r="E740" s="21" t="s">
        <v>540</v>
      </c>
      <c r="F740" s="19" t="s">
        <v>5913</v>
      </c>
      <c r="G740" s="245"/>
    </row>
    <row r="741" spans="1:10" ht="30" hidden="1">
      <c r="A741" s="57"/>
      <c r="B741" s="92"/>
      <c r="C741" s="200" t="s">
        <v>5914</v>
      </c>
      <c r="D741" s="476"/>
      <c r="E741" s="21" t="s">
        <v>540</v>
      </c>
      <c r="F741" s="19" t="s">
        <v>5915</v>
      </c>
      <c r="G741" s="245"/>
      <c r="J741" s="4"/>
    </row>
    <row r="742" spans="1:10" ht="30" hidden="1">
      <c r="A742" s="57"/>
      <c r="B742" s="92"/>
      <c r="C742" s="200" t="s">
        <v>5916</v>
      </c>
      <c r="D742" s="476"/>
      <c r="E742" s="21" t="s">
        <v>540</v>
      </c>
      <c r="F742" s="19"/>
      <c r="G742" s="245"/>
      <c r="J742" s="4"/>
    </row>
    <row r="743" spans="1:10" ht="30">
      <c r="A743" s="35" t="s">
        <v>5917</v>
      </c>
      <c r="B743" s="23" t="s">
        <v>1258</v>
      </c>
      <c r="C743" s="23" t="s">
        <v>5918</v>
      </c>
      <c r="D743" s="473">
        <v>1</v>
      </c>
      <c r="E743" s="21" t="s">
        <v>540</v>
      </c>
      <c r="F743" s="19"/>
      <c r="G743" s="245"/>
    </row>
    <row r="744" spans="1:10">
      <c r="A744" s="35"/>
      <c r="B744" s="23"/>
      <c r="C744" s="23" t="s">
        <v>5919</v>
      </c>
      <c r="D744" s="473">
        <v>1</v>
      </c>
      <c r="E744" s="21" t="s">
        <v>648</v>
      </c>
      <c r="F744" s="19"/>
      <c r="G744" s="245"/>
    </row>
    <row r="745" spans="1:10" ht="30" hidden="1">
      <c r="A745" s="57"/>
      <c r="B745" s="23" t="s">
        <v>5920</v>
      </c>
      <c r="C745" s="23" t="s">
        <v>5921</v>
      </c>
      <c r="D745" s="473"/>
      <c r="E745" s="21" t="s">
        <v>540</v>
      </c>
      <c r="F745" s="23" t="s">
        <v>5922</v>
      </c>
      <c r="G745" s="245"/>
      <c r="J745" s="4"/>
    </row>
    <row r="746" spans="1:10" ht="30" hidden="1">
      <c r="A746" s="57"/>
      <c r="B746" s="23"/>
      <c r="C746" s="23" t="s">
        <v>5923</v>
      </c>
      <c r="D746" s="473"/>
      <c r="E746" s="21" t="s">
        <v>540</v>
      </c>
      <c r="F746" s="23" t="s">
        <v>5922</v>
      </c>
      <c r="G746" s="245"/>
      <c r="J746" s="4"/>
    </row>
    <row r="747" spans="1:10" ht="30" hidden="1">
      <c r="A747" s="57"/>
      <c r="B747" s="23"/>
      <c r="C747" s="23" t="s">
        <v>5924</v>
      </c>
      <c r="D747" s="473"/>
      <c r="E747" s="21" t="s">
        <v>540</v>
      </c>
      <c r="F747" s="23" t="s">
        <v>5922</v>
      </c>
      <c r="G747" s="245"/>
      <c r="J747" s="4"/>
    </row>
    <row r="748" spans="1:10" ht="30" hidden="1">
      <c r="A748" s="57"/>
      <c r="B748" s="23"/>
      <c r="C748" s="23" t="s">
        <v>5925</v>
      </c>
      <c r="D748" s="473"/>
      <c r="E748" s="21" t="s">
        <v>540</v>
      </c>
      <c r="F748" s="23" t="s">
        <v>5922</v>
      </c>
      <c r="G748" s="245"/>
      <c r="J748" s="4"/>
    </row>
    <row r="749" spans="1:10" ht="30" hidden="1">
      <c r="A749" s="57"/>
      <c r="B749" s="23"/>
      <c r="C749" s="23" t="s">
        <v>5926</v>
      </c>
      <c r="D749" s="473"/>
      <c r="E749" s="21" t="s">
        <v>540</v>
      </c>
      <c r="F749" s="23" t="s">
        <v>5922</v>
      </c>
      <c r="G749" s="245"/>
      <c r="J749" s="4"/>
    </row>
    <row r="750" spans="1:10" ht="45" hidden="1">
      <c r="A750" s="57"/>
      <c r="B750" s="23"/>
      <c r="C750" s="23" t="s">
        <v>5927</v>
      </c>
      <c r="D750" s="473"/>
      <c r="E750" s="21" t="s">
        <v>540</v>
      </c>
      <c r="G750" s="245"/>
      <c r="J750" s="4"/>
    </row>
    <row r="751" spans="1:10" ht="45" hidden="1">
      <c r="A751" s="57"/>
      <c r="B751" s="23"/>
      <c r="C751" s="23" t="s">
        <v>5928</v>
      </c>
      <c r="D751" s="473"/>
      <c r="E751" s="21" t="s">
        <v>540</v>
      </c>
      <c r="F751" s="23"/>
      <c r="G751" s="245"/>
      <c r="J751" s="4"/>
    </row>
    <row r="752" spans="1:10" ht="30" hidden="1">
      <c r="A752" s="57"/>
      <c r="B752" s="23"/>
      <c r="C752" s="23" t="s">
        <v>5929</v>
      </c>
      <c r="D752" s="473"/>
      <c r="E752" s="21" t="s">
        <v>540</v>
      </c>
      <c r="F752" s="23" t="s">
        <v>5930</v>
      </c>
      <c r="G752" s="245"/>
      <c r="J752" s="4"/>
    </row>
    <row r="753" spans="1:10" ht="30" hidden="1">
      <c r="A753" s="57"/>
      <c r="B753" s="23"/>
      <c r="C753" s="23" t="s">
        <v>5931</v>
      </c>
      <c r="D753" s="473"/>
      <c r="E753" s="21" t="s">
        <v>540</v>
      </c>
      <c r="F753" s="23"/>
      <c r="G753" s="245"/>
      <c r="J753" s="4"/>
    </row>
    <row r="754" spans="1:10" ht="30" hidden="1">
      <c r="A754" s="57"/>
      <c r="B754" s="23"/>
      <c r="C754" s="23" t="s">
        <v>5932</v>
      </c>
      <c r="D754" s="473"/>
      <c r="E754" s="21" t="s">
        <v>540</v>
      </c>
      <c r="F754" s="23"/>
      <c r="G754" s="245"/>
      <c r="J754" s="4"/>
    </row>
    <row r="755" spans="1:10" ht="40.15" customHeight="1">
      <c r="A755" s="1003" t="s">
        <v>23</v>
      </c>
      <c r="B755" s="1366" t="s">
        <v>22</v>
      </c>
      <c r="C755" s="1458"/>
      <c r="D755" s="1458"/>
      <c r="E755" s="1458"/>
      <c r="F755" s="1458"/>
      <c r="G755" s="1702"/>
      <c r="H755" s="1006">
        <f>SUM(D758:D768)</f>
        <v>4</v>
      </c>
      <c r="I755" s="1006">
        <f>COUNT(D758:D768)*2</f>
        <v>8</v>
      </c>
    </row>
    <row r="756" spans="1:10" ht="31.5">
      <c r="A756" s="35" t="s">
        <v>5933</v>
      </c>
      <c r="B756" s="165" t="s">
        <v>1260</v>
      </c>
      <c r="C756" s="23" t="s">
        <v>5936</v>
      </c>
      <c r="D756" s="473">
        <v>1</v>
      </c>
      <c r="E756" s="21" t="s">
        <v>648</v>
      </c>
      <c r="F756" s="19"/>
      <c r="G756" s="245"/>
    </row>
    <row r="757" spans="1:10" ht="30">
      <c r="A757" s="35"/>
      <c r="B757" s="165"/>
      <c r="C757" s="23" t="s">
        <v>5937</v>
      </c>
      <c r="D757" s="473">
        <v>1</v>
      </c>
      <c r="E757" s="21" t="s">
        <v>648</v>
      </c>
      <c r="F757" s="19"/>
      <c r="G757" s="245"/>
    </row>
    <row r="758" spans="1:10" ht="30" hidden="1">
      <c r="A758" s="57"/>
      <c r="B758" s="165"/>
      <c r="C758" s="23" t="s">
        <v>5934</v>
      </c>
      <c r="D758" s="473"/>
      <c r="E758" s="21" t="s">
        <v>540</v>
      </c>
      <c r="F758" s="19"/>
      <c r="G758" s="245"/>
      <c r="J758" s="4"/>
    </row>
    <row r="759" spans="1:10" ht="30" hidden="1">
      <c r="A759" s="57" t="s">
        <v>336</v>
      </c>
      <c r="B759" s="165"/>
      <c r="C759" s="23" t="s">
        <v>5935</v>
      </c>
      <c r="D759" s="473"/>
      <c r="E759" s="21" t="s">
        <v>648</v>
      </c>
      <c r="F759" s="19"/>
      <c r="G759" s="245"/>
      <c r="J759" s="4"/>
    </row>
    <row r="760" spans="1:10" ht="31.5">
      <c r="A760" s="35" t="s">
        <v>5938</v>
      </c>
      <c r="B760" s="165" t="s">
        <v>1262</v>
      </c>
      <c r="C760" s="23" t="s">
        <v>5940</v>
      </c>
      <c r="D760" s="473">
        <v>1</v>
      </c>
      <c r="E760" s="21" t="s">
        <v>648</v>
      </c>
      <c r="F760" s="23" t="s">
        <v>5941</v>
      </c>
      <c r="G760" s="245"/>
    </row>
    <row r="761" spans="1:10" ht="30" hidden="1">
      <c r="A761" s="57"/>
      <c r="B761" s="165"/>
      <c r="C761" s="23" t="s">
        <v>5939</v>
      </c>
      <c r="D761" s="473"/>
      <c r="E761" s="21" t="s">
        <v>648</v>
      </c>
      <c r="F761" s="19"/>
      <c r="G761" s="245"/>
      <c r="J761" s="4"/>
    </row>
    <row r="762" spans="1:10" ht="30">
      <c r="A762" s="35"/>
      <c r="B762" s="165"/>
      <c r="C762" s="23" t="s">
        <v>5942</v>
      </c>
      <c r="D762" s="473">
        <v>1</v>
      </c>
      <c r="E762" s="21" t="s">
        <v>648</v>
      </c>
      <c r="F762" s="19"/>
      <c r="G762" s="245"/>
    </row>
    <row r="763" spans="1:10" ht="45" hidden="1">
      <c r="A763" s="57"/>
      <c r="B763" s="165"/>
      <c r="C763" s="23" t="s">
        <v>5943</v>
      </c>
      <c r="D763" s="473"/>
      <c r="E763" s="21" t="s">
        <v>653</v>
      </c>
      <c r="F763" s="19"/>
      <c r="G763" s="245"/>
      <c r="J763" s="4"/>
    </row>
    <row r="764" spans="1:10" ht="30">
      <c r="A764" s="35"/>
      <c r="B764" s="165"/>
      <c r="C764" s="23" t="s">
        <v>5944</v>
      </c>
      <c r="D764" s="473">
        <v>1</v>
      </c>
      <c r="E764" s="21" t="s">
        <v>648</v>
      </c>
      <c r="F764" s="19"/>
      <c r="G764" s="245"/>
    </row>
    <row r="765" spans="1:10" ht="30" hidden="1">
      <c r="A765" s="57"/>
      <c r="B765" s="165"/>
      <c r="C765" s="23" t="s">
        <v>5945</v>
      </c>
      <c r="D765" s="473"/>
      <c r="E765" s="21" t="s">
        <v>648</v>
      </c>
      <c r="F765" s="19"/>
      <c r="G765" s="245"/>
      <c r="J765" s="4"/>
    </row>
    <row r="766" spans="1:10" ht="31.5">
      <c r="A766" s="35" t="s">
        <v>5946</v>
      </c>
      <c r="B766" s="165" t="s">
        <v>1264</v>
      </c>
      <c r="C766" s="23" t="s">
        <v>5947</v>
      </c>
      <c r="D766" s="473">
        <v>1</v>
      </c>
      <c r="E766" s="21" t="s">
        <v>653</v>
      </c>
      <c r="F766" s="19"/>
      <c r="G766" s="245"/>
    </row>
    <row r="767" spans="1:10" ht="30" hidden="1">
      <c r="A767" s="57"/>
      <c r="B767" s="384"/>
      <c r="C767" s="101" t="s">
        <v>5948</v>
      </c>
      <c r="D767" s="496"/>
      <c r="E767" s="21" t="s">
        <v>653</v>
      </c>
      <c r="F767" s="105"/>
      <c r="G767" s="552"/>
      <c r="J767" s="4"/>
    </row>
    <row r="768" spans="1:10" ht="30" hidden="1">
      <c r="A768" s="57"/>
      <c r="B768" s="165"/>
      <c r="C768" s="23" t="s">
        <v>5949</v>
      </c>
      <c r="D768" s="473"/>
      <c r="E768" s="21" t="s">
        <v>653</v>
      </c>
      <c r="F768" s="19"/>
      <c r="G768" s="245"/>
      <c r="J768" s="4"/>
    </row>
    <row r="769" spans="1:10" ht="40.15" customHeight="1">
      <c r="A769" s="1003" t="s">
        <v>2187</v>
      </c>
      <c r="B769" s="1366" t="s">
        <v>20</v>
      </c>
      <c r="C769" s="1458"/>
      <c r="D769" s="1458"/>
      <c r="E769" s="1458"/>
      <c r="F769" s="1458"/>
      <c r="G769" s="1702"/>
      <c r="H769" s="1006">
        <f>SUM(D770:D773)</f>
        <v>2</v>
      </c>
      <c r="I769" s="1006">
        <f>COUNT(D770:D773)*2</f>
        <v>4</v>
      </c>
    </row>
    <row r="770" spans="1:10" ht="31.5">
      <c r="A770" s="11" t="s">
        <v>1265</v>
      </c>
      <c r="B770" s="165" t="s">
        <v>1266</v>
      </c>
      <c r="C770" s="23" t="s">
        <v>5950</v>
      </c>
      <c r="D770" s="473">
        <v>1</v>
      </c>
      <c r="E770" s="21" t="s">
        <v>540</v>
      </c>
      <c r="F770" s="19"/>
      <c r="G770" s="245"/>
    </row>
    <row r="771" spans="1:10" ht="31.5" hidden="1">
      <c r="A771" s="20" t="s">
        <v>1269</v>
      </c>
      <c r="B771" s="165" t="s">
        <v>1270</v>
      </c>
      <c r="C771" s="23" t="s">
        <v>5951</v>
      </c>
      <c r="D771" s="473"/>
      <c r="E771" s="21" t="s">
        <v>540</v>
      </c>
      <c r="F771" s="19"/>
      <c r="G771" s="245"/>
    </row>
    <row r="772" spans="1:10" ht="30" hidden="1">
      <c r="A772" s="20"/>
      <c r="B772" s="165"/>
      <c r="C772" s="23" t="s">
        <v>5952</v>
      </c>
      <c r="D772" s="473"/>
      <c r="E772" s="21" t="s">
        <v>540</v>
      </c>
      <c r="F772" s="19"/>
      <c r="G772" s="245"/>
    </row>
    <row r="773" spans="1:10" ht="45">
      <c r="A773" s="11" t="s">
        <v>1272</v>
      </c>
      <c r="B773" s="92" t="s">
        <v>1273</v>
      </c>
      <c r="C773" s="34" t="s">
        <v>5953</v>
      </c>
      <c r="D773" s="473">
        <v>1</v>
      </c>
      <c r="E773" s="21" t="s">
        <v>540</v>
      </c>
      <c r="F773" s="23" t="s">
        <v>5954</v>
      </c>
      <c r="G773" s="245"/>
    </row>
    <row r="774" spans="1:10" ht="40.15" customHeight="1">
      <c r="A774" s="1003" t="s">
        <v>2198</v>
      </c>
      <c r="B774" s="1366" t="s">
        <v>18</v>
      </c>
      <c r="C774" s="1458"/>
      <c r="D774" s="1458"/>
      <c r="E774" s="1458"/>
      <c r="F774" s="1458"/>
      <c r="G774" s="1702"/>
      <c r="H774" s="1006">
        <f>SUM(D775:D785)</f>
        <v>4</v>
      </c>
      <c r="I774" s="1006">
        <f>COUNT(D775:D785)*2</f>
        <v>8</v>
      </c>
    </row>
    <row r="775" spans="1:10" ht="31.5">
      <c r="A775" s="11" t="s">
        <v>1276</v>
      </c>
      <c r="B775" s="165" t="s">
        <v>1277</v>
      </c>
      <c r="C775" s="23" t="s">
        <v>5955</v>
      </c>
      <c r="D775" s="473">
        <v>1</v>
      </c>
      <c r="E775" s="21" t="s">
        <v>648</v>
      </c>
      <c r="F775" s="19"/>
      <c r="G775" s="245"/>
    </row>
    <row r="776" spans="1:10" ht="30" hidden="1">
      <c r="A776" s="145" t="s">
        <v>336</v>
      </c>
      <c r="B776" s="165"/>
      <c r="C776" s="23" t="s">
        <v>5956</v>
      </c>
      <c r="D776" s="473"/>
      <c r="E776" s="21" t="s">
        <v>648</v>
      </c>
      <c r="F776" s="19"/>
      <c r="G776" s="245"/>
    </row>
    <row r="777" spans="1:10" ht="47.25">
      <c r="A777" s="80" t="s">
        <v>336</v>
      </c>
      <c r="B777" s="165"/>
      <c r="C777" s="165" t="s">
        <v>5957</v>
      </c>
      <c r="D777" s="473">
        <v>1</v>
      </c>
      <c r="E777" s="21" t="s">
        <v>648</v>
      </c>
      <c r="F777" s="19"/>
      <c r="G777" s="245"/>
    </row>
    <row r="778" spans="1:10" ht="31.5">
      <c r="A778" s="11" t="s">
        <v>1280</v>
      </c>
      <c r="B778" s="165" t="s">
        <v>1281</v>
      </c>
      <c r="C778" s="165" t="s">
        <v>5958</v>
      </c>
      <c r="D778" s="473">
        <v>1</v>
      </c>
      <c r="E778" s="21" t="s">
        <v>648</v>
      </c>
      <c r="F778" s="19"/>
      <c r="G778" s="245"/>
    </row>
    <row r="779" spans="1:10" ht="31.5">
      <c r="A779" s="11"/>
      <c r="B779" s="165"/>
      <c r="C779" s="165" t="s">
        <v>5959</v>
      </c>
      <c r="D779" s="473">
        <v>1</v>
      </c>
      <c r="E779" s="21" t="s">
        <v>648</v>
      </c>
      <c r="F779" s="19"/>
      <c r="G779" s="245"/>
    </row>
    <row r="780" spans="1:10" ht="31.5" hidden="1">
      <c r="A780" s="20"/>
      <c r="B780" s="165"/>
      <c r="C780" s="165" t="s">
        <v>5960</v>
      </c>
      <c r="D780" s="473"/>
      <c r="E780" s="21" t="s">
        <v>648</v>
      </c>
      <c r="F780" s="19"/>
      <c r="G780" s="245"/>
      <c r="J780" s="4"/>
    </row>
    <row r="781" spans="1:10" ht="31.5" hidden="1">
      <c r="A781" s="20"/>
      <c r="B781" s="165"/>
      <c r="C781" s="165" t="s">
        <v>5961</v>
      </c>
      <c r="D781" s="473"/>
      <c r="E781" s="21" t="s">
        <v>648</v>
      </c>
      <c r="F781" s="19"/>
      <c r="G781" s="245"/>
      <c r="J781" s="4"/>
    </row>
    <row r="782" spans="1:10" ht="47.25" hidden="1">
      <c r="A782" s="20"/>
      <c r="B782" s="165"/>
      <c r="C782" s="165" t="s">
        <v>5962</v>
      </c>
      <c r="D782" s="473"/>
      <c r="E782" s="21" t="s">
        <v>648</v>
      </c>
      <c r="F782" s="19"/>
      <c r="G782" s="245"/>
      <c r="J782" s="4"/>
    </row>
    <row r="783" spans="1:10" ht="31.5" hidden="1">
      <c r="A783" s="20"/>
      <c r="B783" s="165"/>
      <c r="C783" s="165" t="s">
        <v>5963</v>
      </c>
      <c r="D783" s="473"/>
      <c r="E783" s="21" t="s">
        <v>648</v>
      </c>
      <c r="F783" s="19"/>
      <c r="G783" s="245"/>
      <c r="J783" s="4"/>
    </row>
    <row r="784" spans="1:10" ht="31.5" hidden="1">
      <c r="A784" s="20" t="s">
        <v>1295</v>
      </c>
      <c r="B784" s="165" t="s">
        <v>1296</v>
      </c>
      <c r="C784" s="41" t="s">
        <v>5964</v>
      </c>
      <c r="D784" s="473"/>
      <c r="E784" s="21" t="s">
        <v>540</v>
      </c>
      <c r="F784" s="23" t="s">
        <v>5965</v>
      </c>
      <c r="G784" s="245" t="s">
        <v>6852</v>
      </c>
      <c r="J784" s="4"/>
    </row>
    <row r="785" spans="1:10" ht="30" hidden="1" customHeight="1">
      <c r="A785" s="20" t="s">
        <v>2223</v>
      </c>
      <c r="B785" s="165" t="s">
        <v>1299</v>
      </c>
      <c r="C785" s="19"/>
      <c r="D785" s="19"/>
      <c r="E785" s="21"/>
      <c r="F785" s="19"/>
      <c r="G785" s="19"/>
      <c r="J785" s="4"/>
    </row>
    <row r="786" spans="1:10" ht="40.15" hidden="1" customHeight="1">
      <c r="A786" s="137" t="s">
        <v>2230</v>
      </c>
      <c r="B786" s="1366" t="s">
        <v>16</v>
      </c>
      <c r="C786" s="1458"/>
      <c r="D786" s="1458"/>
      <c r="E786" s="1458"/>
      <c r="F786" s="1458"/>
      <c r="G786" s="1702"/>
      <c r="H786" s="22">
        <f>SUM(D787:D789)</f>
        <v>0</v>
      </c>
      <c r="I786" s="22">
        <f>COUNT(D787:D789)*2</f>
        <v>0</v>
      </c>
      <c r="J786" s="4"/>
    </row>
    <row r="787" spans="1:10" ht="30" hidden="1">
      <c r="A787" s="20" t="s">
        <v>1303</v>
      </c>
      <c r="B787" s="165" t="s">
        <v>1304</v>
      </c>
      <c r="C787" s="41" t="s">
        <v>1305</v>
      </c>
      <c r="D787" s="473"/>
      <c r="E787" s="21" t="s">
        <v>540</v>
      </c>
      <c r="F787" s="19"/>
      <c r="G787" s="245"/>
      <c r="J787" s="4"/>
    </row>
    <row r="788" spans="1:10" ht="31.5" hidden="1">
      <c r="A788" s="20" t="s">
        <v>1306</v>
      </c>
      <c r="B788" s="165" t="s">
        <v>1307</v>
      </c>
      <c r="C788" s="18" t="s">
        <v>1308</v>
      </c>
      <c r="D788" s="473"/>
      <c r="E788" s="21" t="s">
        <v>540</v>
      </c>
      <c r="F788" s="19"/>
      <c r="G788" s="245"/>
      <c r="J788" s="4"/>
    </row>
    <row r="789" spans="1:10" ht="31.5" hidden="1">
      <c r="A789" s="20" t="s">
        <v>4424</v>
      </c>
      <c r="B789" s="165" t="s">
        <v>1310</v>
      </c>
      <c r="C789" s="16" t="s">
        <v>1311</v>
      </c>
      <c r="D789" s="473"/>
      <c r="E789" s="21" t="s">
        <v>540</v>
      </c>
      <c r="F789" s="19"/>
      <c r="G789" s="245"/>
      <c r="J789" s="4"/>
    </row>
    <row r="790" spans="1:10" ht="40.15" customHeight="1">
      <c r="A790" s="1003" t="s">
        <v>2239</v>
      </c>
      <c r="B790" s="1302" t="s">
        <v>14</v>
      </c>
      <c r="C790" s="1303"/>
      <c r="D790" s="1303"/>
      <c r="E790" s="1303"/>
      <c r="F790" s="1303"/>
      <c r="G790" s="1778"/>
      <c r="H790" s="1006">
        <f>SUM(D791:D811)</f>
        <v>6</v>
      </c>
      <c r="I790" s="1006">
        <f>COUNT(D791:D811)*2</f>
        <v>12</v>
      </c>
    </row>
    <row r="791" spans="1:10" ht="31.5">
      <c r="A791" s="11" t="s">
        <v>1312</v>
      </c>
      <c r="B791" s="12" t="s">
        <v>1313</v>
      </c>
      <c r="C791" s="23" t="s">
        <v>6933</v>
      </c>
      <c r="D791" s="473">
        <v>1</v>
      </c>
      <c r="E791" s="21" t="s">
        <v>653</v>
      </c>
      <c r="F791" s="19"/>
      <c r="G791" s="245"/>
    </row>
    <row r="792" spans="1:10" ht="15.75" hidden="1">
      <c r="A792" s="20"/>
      <c r="B792" s="12"/>
      <c r="C792" s="23" t="s">
        <v>5966</v>
      </c>
      <c r="D792" s="473"/>
      <c r="E792" s="21" t="s">
        <v>653</v>
      </c>
      <c r="F792" s="19"/>
      <c r="G792" s="245"/>
      <c r="J792" s="4"/>
    </row>
    <row r="793" spans="1:10" ht="15.75" hidden="1">
      <c r="A793" s="20"/>
      <c r="B793" s="12"/>
      <c r="C793" s="23" t="s">
        <v>5967</v>
      </c>
      <c r="D793" s="473"/>
      <c r="E793" s="21" t="s">
        <v>653</v>
      </c>
      <c r="F793" s="19"/>
      <c r="G793" s="245"/>
    </row>
    <row r="794" spans="1:10" ht="15.75" hidden="1">
      <c r="A794" s="20"/>
      <c r="B794" s="12"/>
      <c r="C794" s="23" t="s">
        <v>5968</v>
      </c>
      <c r="D794" s="473"/>
      <c r="E794" s="21" t="s">
        <v>653</v>
      </c>
      <c r="F794" s="19"/>
      <c r="G794" s="245"/>
      <c r="J794" s="4"/>
    </row>
    <row r="795" spans="1:10" ht="45" hidden="1">
      <c r="A795" s="20"/>
      <c r="B795" s="12"/>
      <c r="C795" s="23" t="s">
        <v>5969</v>
      </c>
      <c r="D795" s="473"/>
      <c r="E795" s="21" t="s">
        <v>653</v>
      </c>
      <c r="F795" s="19"/>
      <c r="G795" s="245"/>
      <c r="J795" s="4"/>
    </row>
    <row r="796" spans="1:10" ht="30">
      <c r="A796" s="11"/>
      <c r="B796" s="12"/>
      <c r="C796" s="23" t="s">
        <v>5970</v>
      </c>
      <c r="D796" s="473">
        <v>1</v>
      </c>
      <c r="E796" s="21" t="s">
        <v>653</v>
      </c>
      <c r="F796" s="19"/>
      <c r="G796" s="245"/>
    </row>
    <row r="797" spans="1:10" ht="30" hidden="1">
      <c r="A797" s="20"/>
      <c r="B797" s="12"/>
      <c r="C797" s="23" t="s">
        <v>5971</v>
      </c>
      <c r="D797" s="473"/>
      <c r="E797" s="21" t="s">
        <v>653</v>
      </c>
      <c r="F797" s="19"/>
      <c r="G797" s="245"/>
      <c r="J797" s="4"/>
    </row>
    <row r="798" spans="1:10" ht="31.5">
      <c r="A798" s="11" t="s">
        <v>4425</v>
      </c>
      <c r="B798" s="12" t="s">
        <v>1316</v>
      </c>
      <c r="C798" s="34" t="s">
        <v>5976</v>
      </c>
      <c r="D798" s="473">
        <v>1</v>
      </c>
      <c r="E798" s="21" t="s">
        <v>653</v>
      </c>
      <c r="F798" s="19"/>
      <c r="G798" s="245"/>
    </row>
    <row r="799" spans="1:10" ht="30">
      <c r="A799" s="11"/>
      <c r="B799" s="12"/>
      <c r="C799" s="34" t="s">
        <v>5977</v>
      </c>
      <c r="D799" s="473">
        <v>1</v>
      </c>
      <c r="E799" s="21" t="s">
        <v>653</v>
      </c>
      <c r="F799" s="23" t="s">
        <v>5978</v>
      </c>
      <c r="G799" s="245"/>
    </row>
    <row r="800" spans="1:10" ht="30">
      <c r="A800" s="11"/>
      <c r="B800" s="12"/>
      <c r="C800" s="34" t="s">
        <v>5979</v>
      </c>
      <c r="D800" s="473">
        <v>1</v>
      </c>
      <c r="E800" s="21" t="s">
        <v>653</v>
      </c>
      <c r="F800" s="19"/>
      <c r="G800" s="245"/>
    </row>
    <row r="801" spans="1:10" ht="30" hidden="1">
      <c r="A801" s="20"/>
      <c r="B801" s="12"/>
      <c r="C801" s="23" t="s">
        <v>5972</v>
      </c>
      <c r="D801" s="473"/>
      <c r="E801" s="21" t="s">
        <v>653</v>
      </c>
      <c r="F801" s="19"/>
      <c r="G801" s="245"/>
    </row>
    <row r="802" spans="1:10" ht="30" hidden="1">
      <c r="A802" s="20"/>
      <c r="B802" s="12"/>
      <c r="C802" s="101" t="s">
        <v>5973</v>
      </c>
      <c r="D802" s="473"/>
      <c r="E802" s="21" t="s">
        <v>653</v>
      </c>
      <c r="F802" s="19"/>
      <c r="G802" s="245"/>
    </row>
    <row r="803" spans="1:10" ht="30" hidden="1">
      <c r="A803" s="20"/>
      <c r="B803" s="12"/>
      <c r="C803" s="23" t="s">
        <v>5974</v>
      </c>
      <c r="D803" s="473"/>
      <c r="E803" s="21" t="s">
        <v>653</v>
      </c>
      <c r="F803" s="23"/>
      <c r="G803" s="245"/>
    </row>
    <row r="804" spans="1:10" ht="30" hidden="1">
      <c r="A804" s="20"/>
      <c r="B804" s="12"/>
      <c r="C804" s="23" t="s">
        <v>5975</v>
      </c>
      <c r="D804" s="473"/>
      <c r="E804" s="21" t="s">
        <v>653</v>
      </c>
      <c r="F804" s="19"/>
      <c r="G804" s="245"/>
    </row>
    <row r="805" spans="1:10" ht="30" hidden="1">
      <c r="A805" s="20" t="s">
        <v>336</v>
      </c>
      <c r="B805" s="12"/>
      <c r="C805" s="23" t="s">
        <v>5980</v>
      </c>
      <c r="D805" s="473"/>
      <c r="E805" s="21" t="s">
        <v>653</v>
      </c>
      <c r="F805" s="19"/>
      <c r="G805" s="245"/>
      <c r="J805" s="4"/>
    </row>
    <row r="806" spans="1:10" ht="30" hidden="1">
      <c r="A806" s="20"/>
      <c r="B806" s="12"/>
      <c r="C806" s="23" t="s">
        <v>5981</v>
      </c>
      <c r="D806" s="473"/>
      <c r="E806" s="21" t="s">
        <v>653</v>
      </c>
      <c r="F806" s="19"/>
      <c r="G806" s="245"/>
      <c r="J806" s="4"/>
    </row>
    <row r="807" spans="1:10" ht="30" hidden="1">
      <c r="A807" s="20"/>
      <c r="B807" s="12"/>
      <c r="C807" s="23" t="s">
        <v>5982</v>
      </c>
      <c r="D807" s="473"/>
      <c r="E807" s="21" t="s">
        <v>653</v>
      </c>
      <c r="F807" s="19"/>
      <c r="G807" s="245"/>
      <c r="J807" s="4"/>
    </row>
    <row r="808" spans="1:10" ht="30" hidden="1">
      <c r="A808" s="20"/>
      <c r="B808" s="12"/>
      <c r="C808" s="23" t="s">
        <v>5983</v>
      </c>
      <c r="D808" s="473"/>
      <c r="E808" s="21" t="s">
        <v>653</v>
      </c>
      <c r="F808" s="19"/>
      <c r="G808" s="245"/>
      <c r="J808" s="4"/>
    </row>
    <row r="809" spans="1:10" ht="34.5" hidden="1" customHeight="1">
      <c r="A809" s="20" t="s">
        <v>4427</v>
      </c>
      <c r="B809" s="42" t="s">
        <v>1321</v>
      </c>
      <c r="C809" s="23"/>
      <c r="D809" s="19"/>
      <c r="E809" s="21"/>
      <c r="F809" s="19"/>
      <c r="G809" s="19"/>
      <c r="J809" s="4"/>
    </row>
    <row r="810" spans="1:10" ht="31.5" hidden="1">
      <c r="A810" s="20" t="s">
        <v>1323</v>
      </c>
      <c r="B810" s="12" t="s">
        <v>1324</v>
      </c>
      <c r="C810" s="41" t="s">
        <v>5984</v>
      </c>
      <c r="D810" s="473"/>
      <c r="E810" s="21" t="s">
        <v>653</v>
      </c>
      <c r="F810" s="19"/>
      <c r="G810" s="245"/>
      <c r="J810" s="4"/>
    </row>
    <row r="811" spans="1:10" ht="47.25">
      <c r="A811" s="11" t="s">
        <v>1326</v>
      </c>
      <c r="B811" s="12" t="s">
        <v>3030</v>
      </c>
      <c r="C811" s="34" t="s">
        <v>5985</v>
      </c>
      <c r="D811" s="473">
        <v>1</v>
      </c>
      <c r="E811" s="21" t="s">
        <v>653</v>
      </c>
      <c r="F811" s="19"/>
      <c r="G811" s="245"/>
    </row>
    <row r="812" spans="1:10" ht="40.15" customHeight="1">
      <c r="A812" s="1003" t="s">
        <v>2256</v>
      </c>
      <c r="B812" s="1318" t="s">
        <v>1329</v>
      </c>
      <c r="C812" s="1319"/>
      <c r="D812" s="1303"/>
      <c r="E812" s="1319"/>
      <c r="F812" s="1319"/>
      <c r="G812" s="1707"/>
      <c r="H812" s="1006">
        <f>SUM(D813:D818)</f>
        <v>1</v>
      </c>
      <c r="I812" s="1006">
        <f>COUNT(D813:D818)*2</f>
        <v>2</v>
      </c>
    </row>
    <row r="813" spans="1:10" ht="135" hidden="1">
      <c r="A813" s="137" t="s">
        <v>1330</v>
      </c>
      <c r="B813" s="41" t="s">
        <v>1332</v>
      </c>
      <c r="C813" s="41" t="s">
        <v>1333</v>
      </c>
      <c r="D813" s="445"/>
      <c r="E813" s="19" t="s">
        <v>540</v>
      </c>
      <c r="F813" s="75" t="s">
        <v>1334</v>
      </c>
      <c r="G813" s="245"/>
      <c r="J813" s="4"/>
    </row>
    <row r="814" spans="1:10" ht="75" hidden="1">
      <c r="A814" s="137" t="s">
        <v>1335</v>
      </c>
      <c r="B814" s="41" t="s">
        <v>1336</v>
      </c>
      <c r="C814" s="41" t="s">
        <v>1337</v>
      </c>
      <c r="D814" s="445"/>
      <c r="E814" s="19" t="s">
        <v>540</v>
      </c>
      <c r="F814" s="75" t="s">
        <v>1338</v>
      </c>
      <c r="G814" s="245"/>
      <c r="J814" s="4"/>
    </row>
    <row r="815" spans="1:10" ht="105" hidden="1">
      <c r="A815" s="137" t="s">
        <v>1339</v>
      </c>
      <c r="B815" s="41" t="s">
        <v>1340</v>
      </c>
      <c r="C815" s="41" t="s">
        <v>1341</v>
      </c>
      <c r="D815" s="445"/>
      <c r="E815" s="19" t="s">
        <v>540</v>
      </c>
      <c r="F815" s="75" t="s">
        <v>1342</v>
      </c>
      <c r="G815" s="245"/>
      <c r="J815" s="4"/>
    </row>
    <row r="816" spans="1:10" ht="120" hidden="1">
      <c r="A816" s="73" t="s">
        <v>1343</v>
      </c>
      <c r="B816" s="41" t="s">
        <v>1344</v>
      </c>
      <c r="C816" s="41" t="s">
        <v>1345</v>
      </c>
      <c r="D816" s="445"/>
      <c r="E816" s="19" t="s">
        <v>540</v>
      </c>
      <c r="F816" s="75" t="s">
        <v>1346</v>
      </c>
      <c r="G816" s="245"/>
      <c r="J816" s="4"/>
    </row>
    <row r="817" spans="1:10" ht="75">
      <c r="A817" s="53" t="s">
        <v>1347</v>
      </c>
      <c r="B817" s="34" t="s">
        <v>1348</v>
      </c>
      <c r="C817" s="34" t="s">
        <v>1349</v>
      </c>
      <c r="D817" s="445">
        <v>1</v>
      </c>
      <c r="E817" s="19" t="s">
        <v>540</v>
      </c>
      <c r="F817" s="1030" t="s">
        <v>1350</v>
      </c>
      <c r="G817" s="245"/>
    </row>
    <row r="818" spans="1:10" ht="105" hidden="1">
      <c r="A818" s="73" t="s">
        <v>1351</v>
      </c>
      <c r="B818" s="41" t="s">
        <v>1352</v>
      </c>
      <c r="C818" s="41" t="s">
        <v>1353</v>
      </c>
      <c r="D818" s="445"/>
      <c r="E818" s="19" t="s">
        <v>540</v>
      </c>
      <c r="F818" s="75" t="s">
        <v>1354</v>
      </c>
      <c r="G818" s="245"/>
      <c r="J818" s="4"/>
    </row>
    <row r="819" spans="1:10" ht="120">
      <c r="A819" s="53" t="s">
        <v>1355</v>
      </c>
      <c r="B819" s="34" t="s">
        <v>1356</v>
      </c>
      <c r="C819" s="34" t="s">
        <v>1357</v>
      </c>
      <c r="D819" s="445">
        <v>1</v>
      </c>
      <c r="E819" s="19" t="s">
        <v>540</v>
      </c>
      <c r="F819" s="1030" t="s">
        <v>1358</v>
      </c>
      <c r="G819" s="245"/>
    </row>
    <row r="820" spans="1:10" ht="40.15" customHeight="1">
      <c r="A820" s="1003" t="s">
        <v>2259</v>
      </c>
      <c r="B820" s="1366" t="s">
        <v>11</v>
      </c>
      <c r="C820" s="1458"/>
      <c r="D820" s="1458"/>
      <c r="E820" s="1458"/>
      <c r="F820" s="1458"/>
      <c r="G820" s="1702"/>
      <c r="H820" s="1006">
        <f>SUM(D821:D827)</f>
        <v>4</v>
      </c>
      <c r="I820" s="1006">
        <f>COUNT(D821:D827)*2</f>
        <v>8</v>
      </c>
    </row>
    <row r="821" spans="1:10" ht="31.5">
      <c r="A821" s="11" t="s">
        <v>1359</v>
      </c>
      <c r="B821" s="165" t="s">
        <v>1360</v>
      </c>
      <c r="C821" s="19" t="s">
        <v>2593</v>
      </c>
      <c r="D821" s="473">
        <v>1</v>
      </c>
      <c r="E821" s="21" t="s">
        <v>540</v>
      </c>
      <c r="F821" s="19"/>
      <c r="G821" s="245"/>
    </row>
    <row r="822" spans="1:10" ht="15.75">
      <c r="A822" s="80" t="s">
        <v>336</v>
      </c>
      <c r="B822" s="165"/>
      <c r="C822" s="19" t="s">
        <v>5986</v>
      </c>
      <c r="D822" s="473">
        <v>1</v>
      </c>
      <c r="E822" s="21" t="s">
        <v>271</v>
      </c>
      <c r="F822" s="19"/>
      <c r="G822" s="245"/>
    </row>
    <row r="823" spans="1:10">
      <c r="A823" s="80" t="s">
        <v>336</v>
      </c>
      <c r="B823" s="19"/>
      <c r="C823" s="19" t="s">
        <v>5987</v>
      </c>
      <c r="D823" s="473">
        <v>1</v>
      </c>
      <c r="E823" s="21" t="s">
        <v>271</v>
      </c>
      <c r="F823" s="19"/>
      <c r="G823" s="245"/>
    </row>
    <row r="824" spans="1:10" hidden="1">
      <c r="A824" s="145" t="s">
        <v>336</v>
      </c>
      <c r="B824" s="19"/>
      <c r="C824" s="19" t="s">
        <v>5988</v>
      </c>
      <c r="D824" s="473"/>
      <c r="E824" s="21" t="s">
        <v>540</v>
      </c>
      <c r="F824" s="19"/>
      <c r="G824" s="245"/>
      <c r="J824" s="4"/>
    </row>
    <row r="825" spans="1:10" ht="31.5">
      <c r="A825" s="11" t="s">
        <v>1365</v>
      </c>
      <c r="B825" s="165" t="s">
        <v>1366</v>
      </c>
      <c r="C825" s="19" t="s">
        <v>6611</v>
      </c>
      <c r="D825" s="473">
        <v>1</v>
      </c>
      <c r="E825" s="27" t="s">
        <v>540</v>
      </c>
      <c r="F825" s="19"/>
      <c r="G825" s="245"/>
    </row>
    <row r="826" spans="1:10" hidden="1">
      <c r="A826" s="145" t="s">
        <v>336</v>
      </c>
      <c r="B826" s="19"/>
      <c r="C826" s="19" t="s">
        <v>5989</v>
      </c>
      <c r="D826" s="473"/>
      <c r="E826" s="27" t="s">
        <v>540</v>
      </c>
      <c r="F826" s="19"/>
      <c r="G826" s="245"/>
      <c r="J826" s="4"/>
    </row>
    <row r="827" spans="1:10" hidden="1">
      <c r="A827" s="145" t="s">
        <v>336</v>
      </c>
      <c r="B827" s="19"/>
      <c r="C827" s="23" t="s">
        <v>5990</v>
      </c>
      <c r="D827" s="473"/>
      <c r="E827" s="27" t="s">
        <v>540</v>
      </c>
      <c r="F827" s="19"/>
      <c r="G827" s="245"/>
      <c r="J827" s="4"/>
    </row>
    <row r="828" spans="1:10" ht="38.25" customHeight="1">
      <c r="A828" s="1000" t="s">
        <v>10</v>
      </c>
      <c r="B828" s="1366" t="s">
        <v>5991</v>
      </c>
      <c r="C828" s="1458"/>
      <c r="D828" s="1458"/>
      <c r="E828" s="1458"/>
      <c r="F828" s="1458"/>
      <c r="G828" s="1702"/>
      <c r="H828" s="1006">
        <f>SUM(D829:D834)</f>
        <v>2</v>
      </c>
      <c r="I828" s="1006">
        <f>COUNT(D829:D834)*2</f>
        <v>4</v>
      </c>
    </row>
    <row r="829" spans="1:10" ht="90">
      <c r="A829" s="386" t="s">
        <v>1369</v>
      </c>
      <c r="B829" s="34" t="s">
        <v>1370</v>
      </c>
      <c r="C829" s="34" t="s">
        <v>5992</v>
      </c>
      <c r="D829" s="555">
        <v>1</v>
      </c>
      <c r="E829" s="21" t="s">
        <v>540</v>
      </c>
      <c r="F829" s="34" t="s">
        <v>5993</v>
      </c>
      <c r="G829" s="549"/>
    </row>
    <row r="830" spans="1:10" ht="105" hidden="1">
      <c r="A830" s="686" t="s">
        <v>1371</v>
      </c>
      <c r="B830" s="41" t="s">
        <v>1372</v>
      </c>
      <c r="C830" s="41" t="s">
        <v>5994</v>
      </c>
      <c r="D830" s="555"/>
      <c r="E830" s="21" t="s">
        <v>540</v>
      </c>
      <c r="F830" s="41" t="s">
        <v>5995</v>
      </c>
      <c r="G830" s="549"/>
      <c r="J830" s="4"/>
    </row>
    <row r="831" spans="1:10" ht="60" hidden="1">
      <c r="A831" s="686" t="s">
        <v>1373</v>
      </c>
      <c r="B831" s="41" t="s">
        <v>1374</v>
      </c>
      <c r="C831" s="41" t="s">
        <v>5996</v>
      </c>
      <c r="D831" s="555"/>
      <c r="E831" s="21" t="s">
        <v>540</v>
      </c>
      <c r="F831" s="41" t="s">
        <v>5997</v>
      </c>
      <c r="G831" s="549"/>
      <c r="J831" s="4"/>
    </row>
    <row r="832" spans="1:10" ht="105">
      <c r="A832" s="386" t="s">
        <v>1375</v>
      </c>
      <c r="B832" s="34" t="s">
        <v>1376</v>
      </c>
      <c r="C832" s="34" t="s">
        <v>5998</v>
      </c>
      <c r="D832" s="555">
        <v>1</v>
      </c>
      <c r="E832" s="21" t="s">
        <v>540</v>
      </c>
      <c r="F832" s="34" t="s">
        <v>5999</v>
      </c>
      <c r="G832" s="549"/>
    </row>
    <row r="833" spans="1:10" ht="75" hidden="1">
      <c r="A833" s="686" t="s">
        <v>1377</v>
      </c>
      <c r="B833" s="41" t="s">
        <v>1378</v>
      </c>
      <c r="C833" s="41" t="s">
        <v>6000</v>
      </c>
      <c r="D833" s="555"/>
      <c r="E833" s="21" t="s">
        <v>540</v>
      </c>
      <c r="F833" s="41" t="s">
        <v>6001</v>
      </c>
      <c r="G833" s="549"/>
      <c r="J833" s="4"/>
    </row>
    <row r="834" spans="1:10" ht="60" hidden="1">
      <c r="A834" s="686" t="s">
        <v>1379</v>
      </c>
      <c r="B834" s="41" t="s">
        <v>1380</v>
      </c>
      <c r="C834" s="41" t="s">
        <v>6002</v>
      </c>
      <c r="D834" s="555"/>
      <c r="E834" s="21" t="s">
        <v>540</v>
      </c>
      <c r="F834" s="41" t="s">
        <v>6003</v>
      </c>
      <c r="G834" s="549"/>
      <c r="J834" s="4"/>
    </row>
    <row r="835" spans="1:10" ht="39.75" customHeight="1">
      <c r="A835" s="1000" t="s">
        <v>1381</v>
      </c>
      <c r="B835" s="1366" t="s">
        <v>8</v>
      </c>
      <c r="C835" s="1458"/>
      <c r="D835" s="1458"/>
      <c r="E835" s="1458"/>
      <c r="F835" s="1458"/>
      <c r="G835" s="1702"/>
      <c r="H835" s="1006">
        <f>SUM(D836:D845)</f>
        <v>4</v>
      </c>
      <c r="I835" s="1006">
        <f>COUNT(D836:D845)*2</f>
        <v>8</v>
      </c>
    </row>
    <row r="836" spans="1:10" ht="75" hidden="1">
      <c r="A836" s="76" t="s">
        <v>6004</v>
      </c>
      <c r="B836" s="41" t="s">
        <v>1383</v>
      </c>
      <c r="C836" s="41" t="s">
        <v>6005</v>
      </c>
      <c r="D836" s="445"/>
      <c r="E836" s="19" t="s">
        <v>540</v>
      </c>
      <c r="F836" s="75" t="s">
        <v>6006</v>
      </c>
      <c r="G836" s="245"/>
      <c r="J836" s="4"/>
    </row>
    <row r="837" spans="1:10" ht="165" hidden="1">
      <c r="A837" s="76" t="s">
        <v>6007</v>
      </c>
      <c r="B837" s="41" t="s">
        <v>1385</v>
      </c>
      <c r="C837" s="41" t="s">
        <v>6008</v>
      </c>
      <c r="D837" s="445"/>
      <c r="E837" s="19" t="s">
        <v>540</v>
      </c>
      <c r="F837" s="75" t="s">
        <v>6009</v>
      </c>
      <c r="G837" s="245"/>
    </row>
    <row r="838" spans="1:10" ht="90" hidden="1">
      <c r="A838" s="76" t="s">
        <v>6010</v>
      </c>
      <c r="B838" s="41" t="s">
        <v>1387</v>
      </c>
      <c r="C838" s="41" t="s">
        <v>6011</v>
      </c>
      <c r="D838" s="445"/>
      <c r="E838" s="19" t="s">
        <v>540</v>
      </c>
      <c r="F838" s="75" t="s">
        <v>6012</v>
      </c>
      <c r="G838" s="245"/>
      <c r="J838" s="4"/>
    </row>
    <row r="839" spans="1:10" ht="60">
      <c r="A839" s="51" t="s">
        <v>6013</v>
      </c>
      <c r="B839" s="34" t="s">
        <v>1389</v>
      </c>
      <c r="C839" s="34" t="s">
        <v>4827</v>
      </c>
      <c r="D839" s="445">
        <v>1</v>
      </c>
      <c r="E839" s="19" t="s">
        <v>540</v>
      </c>
      <c r="F839" s="1030" t="s">
        <v>4828</v>
      </c>
      <c r="G839" s="245"/>
    </row>
    <row r="840" spans="1:10" ht="60">
      <c r="A840" s="51" t="s">
        <v>6014</v>
      </c>
      <c r="B840" s="34" t="s">
        <v>1391</v>
      </c>
      <c r="C840" s="34" t="s">
        <v>6015</v>
      </c>
      <c r="D840" s="445">
        <v>1</v>
      </c>
      <c r="E840" s="19" t="s">
        <v>540</v>
      </c>
      <c r="F840" s="1030" t="s">
        <v>6016</v>
      </c>
      <c r="G840" s="245"/>
    </row>
    <row r="841" spans="1:10" ht="75" hidden="1">
      <c r="A841" s="76" t="s">
        <v>6017</v>
      </c>
      <c r="B841" s="41" t="s">
        <v>6018</v>
      </c>
      <c r="C841" s="41" t="s">
        <v>6019</v>
      </c>
      <c r="D841" s="74"/>
      <c r="E841" s="19" t="s">
        <v>540</v>
      </c>
      <c r="F841" s="75" t="s">
        <v>6020</v>
      </c>
      <c r="G841" s="44"/>
      <c r="J841" s="4"/>
    </row>
    <row r="842" spans="1:10" ht="60" hidden="1">
      <c r="A842" s="76" t="s">
        <v>6021</v>
      </c>
      <c r="B842" s="41" t="s">
        <v>1397</v>
      </c>
      <c r="C842" s="41" t="s">
        <v>6022</v>
      </c>
      <c r="D842" s="445"/>
      <c r="E842" s="19" t="s">
        <v>540</v>
      </c>
      <c r="F842" s="75" t="s">
        <v>6023</v>
      </c>
      <c r="G842" s="245"/>
    </row>
    <row r="843" spans="1:10" ht="105">
      <c r="A843" s="51" t="s">
        <v>6024</v>
      </c>
      <c r="B843" s="34" t="s">
        <v>1399</v>
      </c>
      <c r="C843" s="34" t="s">
        <v>6025</v>
      </c>
      <c r="D843" s="445">
        <v>1</v>
      </c>
      <c r="E843" s="19" t="s">
        <v>540</v>
      </c>
      <c r="F843" s="1030" t="s">
        <v>6026</v>
      </c>
      <c r="G843" s="245"/>
    </row>
    <row r="844" spans="1:10" ht="45" hidden="1">
      <c r="A844" s="76" t="s">
        <v>6027</v>
      </c>
      <c r="B844" s="41" t="s">
        <v>1401</v>
      </c>
      <c r="C844" s="41" t="s">
        <v>6028</v>
      </c>
      <c r="D844" s="445"/>
      <c r="E844" s="19" t="s">
        <v>540</v>
      </c>
      <c r="F844" s="75" t="s">
        <v>6029</v>
      </c>
      <c r="G844" s="245"/>
      <c r="J844" s="4"/>
    </row>
    <row r="845" spans="1:10" ht="105">
      <c r="A845" s="51" t="s">
        <v>6030</v>
      </c>
      <c r="B845" s="34" t="s">
        <v>1403</v>
      </c>
      <c r="C845" s="34" t="s">
        <v>6031</v>
      </c>
      <c r="D845" s="445">
        <v>1</v>
      </c>
      <c r="E845" s="19" t="s">
        <v>540</v>
      </c>
      <c r="F845" s="1030" t="s">
        <v>6032</v>
      </c>
      <c r="G845" s="245"/>
    </row>
    <row r="846" spans="1:10" ht="18.75">
      <c r="A846" s="80"/>
      <c r="B846" s="1368" t="s">
        <v>1404</v>
      </c>
      <c r="C846" s="1372"/>
      <c r="D846" s="1372"/>
      <c r="E846" s="1372"/>
      <c r="F846" s="1372"/>
      <c r="G846" s="1777"/>
      <c r="H846" s="22">
        <f>H847+H859+H865+H872</f>
        <v>12</v>
      </c>
      <c r="I846" s="22">
        <f>I847+I859+I865+I872</f>
        <v>24</v>
      </c>
    </row>
    <row r="847" spans="1:10" ht="40.15" customHeight="1">
      <c r="A847" s="1002" t="s">
        <v>2269</v>
      </c>
      <c r="B847" s="1366" t="s">
        <v>6</v>
      </c>
      <c r="C847" s="1458"/>
      <c r="D847" s="1458"/>
      <c r="E847" s="1458"/>
      <c r="F847" s="1458"/>
      <c r="G847" s="1702"/>
      <c r="H847" s="1006">
        <f>SUM(D848:D858)</f>
        <v>3</v>
      </c>
      <c r="I847" s="1006">
        <f>COUNT(D848:D858)*2</f>
        <v>6</v>
      </c>
    </row>
    <row r="848" spans="1:10" ht="30">
      <c r="A848" s="11" t="s">
        <v>1405</v>
      </c>
      <c r="B848" s="23" t="s">
        <v>1406</v>
      </c>
      <c r="C848" s="23" t="s">
        <v>2753</v>
      </c>
      <c r="D848" s="473">
        <v>1</v>
      </c>
      <c r="E848" s="24" t="s">
        <v>648</v>
      </c>
      <c r="F848" s="117"/>
      <c r="G848" s="1027"/>
    </row>
    <row r="849" spans="1:10" ht="30" hidden="1">
      <c r="A849" s="20" t="s">
        <v>336</v>
      </c>
      <c r="B849" s="23"/>
      <c r="C849" s="16" t="s">
        <v>6033</v>
      </c>
      <c r="D849" s="547"/>
      <c r="E849" s="15" t="s">
        <v>648</v>
      </c>
      <c r="F849" s="584"/>
      <c r="G849" s="550"/>
      <c r="J849" s="4"/>
    </row>
    <row r="850" spans="1:10" hidden="1">
      <c r="A850" s="20" t="s">
        <v>336</v>
      </c>
      <c r="B850" s="23"/>
      <c r="C850" s="16" t="s">
        <v>6034</v>
      </c>
      <c r="D850" s="477"/>
      <c r="E850" s="15" t="s">
        <v>648</v>
      </c>
      <c r="F850" s="584"/>
      <c r="G850" s="550"/>
      <c r="J850" s="4"/>
    </row>
    <row r="851" spans="1:10" ht="30" hidden="1">
      <c r="A851" s="20" t="s">
        <v>336</v>
      </c>
      <c r="B851" s="23"/>
      <c r="C851" s="16" t="s">
        <v>6035</v>
      </c>
      <c r="D851" s="477"/>
      <c r="E851" s="15" t="s">
        <v>648</v>
      </c>
      <c r="F851" s="584"/>
      <c r="G851" s="550"/>
      <c r="J851" s="4"/>
    </row>
    <row r="852" spans="1:10" hidden="1">
      <c r="A852" s="20" t="s">
        <v>336</v>
      </c>
      <c r="B852" s="23"/>
      <c r="C852" s="16" t="s">
        <v>6036</v>
      </c>
      <c r="D852" s="477"/>
      <c r="E852" s="15" t="s">
        <v>648</v>
      </c>
      <c r="F852" s="584"/>
      <c r="G852" s="550"/>
      <c r="J852" s="4"/>
    </row>
    <row r="853" spans="1:10" hidden="1">
      <c r="A853" s="20" t="s">
        <v>336</v>
      </c>
      <c r="B853" s="23"/>
      <c r="C853" s="16" t="s">
        <v>6037</v>
      </c>
      <c r="D853" s="477"/>
      <c r="E853" s="15" t="s">
        <v>648</v>
      </c>
      <c r="F853" s="584"/>
      <c r="G853" s="550"/>
      <c r="J853" s="4"/>
    </row>
    <row r="854" spans="1:10" hidden="1">
      <c r="A854" s="20" t="s">
        <v>336</v>
      </c>
      <c r="B854" s="23"/>
      <c r="C854" s="16" t="s">
        <v>6038</v>
      </c>
      <c r="D854" s="477"/>
      <c r="E854" s="15" t="s">
        <v>648</v>
      </c>
      <c r="F854" s="584"/>
      <c r="G854" s="550"/>
      <c r="J854" s="4"/>
    </row>
    <row r="855" spans="1:10">
      <c r="A855" s="11" t="s">
        <v>336</v>
      </c>
      <c r="B855" s="23"/>
      <c r="C855" s="16" t="s">
        <v>6039</v>
      </c>
      <c r="D855" s="473">
        <v>1</v>
      </c>
      <c r="E855" s="24" t="s">
        <v>648</v>
      </c>
      <c r="F855" s="117"/>
      <c r="G855" s="1027"/>
    </row>
    <row r="856" spans="1:10">
      <c r="A856" s="11" t="s">
        <v>336</v>
      </c>
      <c r="B856" s="23"/>
      <c r="C856" s="16" t="s">
        <v>6040</v>
      </c>
      <c r="D856" s="473">
        <v>1</v>
      </c>
      <c r="E856" s="24" t="s">
        <v>648</v>
      </c>
      <c r="F856" s="117"/>
      <c r="G856" s="1027"/>
    </row>
    <row r="857" spans="1:10" hidden="1">
      <c r="A857" s="20"/>
      <c r="B857" s="136"/>
      <c r="C857" s="41" t="s">
        <v>6041</v>
      </c>
      <c r="D857" s="477"/>
      <c r="E857" s="15" t="s">
        <v>648</v>
      </c>
      <c r="F857" s="584"/>
      <c r="G857" s="550"/>
      <c r="J857" s="4"/>
    </row>
    <row r="858" spans="1:10" ht="81" hidden="1" customHeight="1">
      <c r="A858" s="20" t="s">
        <v>2274</v>
      </c>
      <c r="B858" s="48" t="s">
        <v>1418</v>
      </c>
      <c r="C858" s="584"/>
      <c r="D858" s="584"/>
      <c r="E858" s="15"/>
      <c r="F858" s="584"/>
      <c r="G858" s="584"/>
      <c r="J858" s="4"/>
    </row>
    <row r="859" spans="1:10" ht="40.15" customHeight="1">
      <c r="A859" s="1002" t="s">
        <v>2276</v>
      </c>
      <c r="B859" s="1366" t="s">
        <v>4</v>
      </c>
      <c r="C859" s="1458"/>
      <c r="D859" s="1458"/>
      <c r="E859" s="1458"/>
      <c r="F859" s="1458"/>
      <c r="G859" s="1702"/>
      <c r="H859" s="1006">
        <f>SUM(D860:D864)</f>
        <v>3</v>
      </c>
      <c r="I859" s="1006">
        <f>COUNT(D860:D863)*2</f>
        <v>6</v>
      </c>
    </row>
    <row r="860" spans="1:10" ht="30">
      <c r="A860" s="11" t="s">
        <v>2277</v>
      </c>
      <c r="B860" s="23" t="s">
        <v>1420</v>
      </c>
      <c r="C860" s="23" t="s">
        <v>6042</v>
      </c>
      <c r="D860" s="473">
        <v>1</v>
      </c>
      <c r="E860" s="24" t="s">
        <v>648</v>
      </c>
      <c r="F860" s="117"/>
      <c r="G860" s="1027"/>
    </row>
    <row r="861" spans="1:10">
      <c r="A861" s="11"/>
      <c r="B861" s="23"/>
      <c r="C861" s="23" t="s">
        <v>6043</v>
      </c>
      <c r="D861" s="473">
        <v>1</v>
      </c>
      <c r="E861" s="24" t="s">
        <v>648</v>
      </c>
      <c r="F861" s="117"/>
      <c r="G861" s="1027"/>
    </row>
    <row r="862" spans="1:10" ht="30">
      <c r="A862" s="11" t="s">
        <v>336</v>
      </c>
      <c r="B862" s="23"/>
      <c r="C862" s="23" t="s">
        <v>6044</v>
      </c>
      <c r="D862" s="473">
        <v>1</v>
      </c>
      <c r="E862" s="24" t="s">
        <v>648</v>
      </c>
      <c r="F862" s="117"/>
      <c r="G862" s="1027"/>
    </row>
    <row r="863" spans="1:10" hidden="1">
      <c r="A863" s="20" t="s">
        <v>336</v>
      </c>
      <c r="B863" s="16"/>
      <c r="C863" s="16" t="s">
        <v>6045</v>
      </c>
      <c r="D863" s="482"/>
      <c r="E863" s="15" t="s">
        <v>648</v>
      </c>
      <c r="F863" s="15"/>
      <c r="G863" s="162"/>
      <c r="J863" s="4"/>
    </row>
    <row r="864" spans="1:10" ht="45" hidden="1" customHeight="1">
      <c r="A864" s="20" t="s">
        <v>1428</v>
      </c>
      <c r="B864" s="71" t="s">
        <v>1429</v>
      </c>
      <c r="C864" s="584"/>
      <c r="D864" s="584"/>
      <c r="E864" s="15"/>
      <c r="F864" s="584"/>
      <c r="G864" s="584"/>
      <c r="J864" s="4"/>
    </row>
    <row r="865" spans="1:10" ht="40.15" customHeight="1">
      <c r="A865" s="1002" t="s">
        <v>2283</v>
      </c>
      <c r="B865" s="1302" t="s">
        <v>2</v>
      </c>
      <c r="C865" s="1303"/>
      <c r="D865" s="1303"/>
      <c r="E865" s="1303"/>
      <c r="F865" s="1303"/>
      <c r="G865" s="1778"/>
      <c r="H865" s="1006">
        <f>SUM(D866:D871)</f>
        <v>3</v>
      </c>
      <c r="I865" s="1006">
        <f>COUNT(D866:D871)*2</f>
        <v>6</v>
      </c>
    </row>
    <row r="866" spans="1:10" ht="30">
      <c r="A866" s="11" t="s">
        <v>2284</v>
      </c>
      <c r="B866" s="16" t="s">
        <v>1431</v>
      </c>
      <c r="C866" s="16" t="s">
        <v>6046</v>
      </c>
      <c r="D866" s="435">
        <v>1</v>
      </c>
      <c r="E866" s="24" t="s">
        <v>648</v>
      </c>
      <c r="F866" s="24"/>
      <c r="G866" s="1031"/>
    </row>
    <row r="867" spans="1:10">
      <c r="A867" s="11" t="s">
        <v>336</v>
      </c>
      <c r="B867" s="16"/>
      <c r="C867" s="16" t="s">
        <v>6047</v>
      </c>
      <c r="D867" s="435">
        <v>1</v>
      </c>
      <c r="E867" s="24" t="s">
        <v>648</v>
      </c>
      <c r="F867" s="24"/>
      <c r="G867" s="1031"/>
    </row>
    <row r="868" spans="1:10" hidden="1">
      <c r="A868" s="20" t="s">
        <v>336</v>
      </c>
      <c r="B868" s="16"/>
      <c r="C868" s="16" t="s">
        <v>6037</v>
      </c>
      <c r="D868" s="482"/>
      <c r="E868" s="15" t="s">
        <v>648</v>
      </c>
      <c r="F868" s="15"/>
      <c r="G868" s="162"/>
      <c r="J868" s="4"/>
    </row>
    <row r="869" spans="1:10" hidden="1">
      <c r="A869" s="20" t="s">
        <v>336</v>
      </c>
      <c r="B869" s="16"/>
      <c r="C869" s="16" t="s">
        <v>6038</v>
      </c>
      <c r="D869" s="482"/>
      <c r="E869" s="15" t="s">
        <v>648</v>
      </c>
      <c r="F869" s="15"/>
      <c r="G869" s="311"/>
      <c r="J869" s="4"/>
    </row>
    <row r="870" spans="1:10" ht="30">
      <c r="A870" s="11" t="s">
        <v>336</v>
      </c>
      <c r="B870" s="16"/>
      <c r="C870" s="16" t="s">
        <v>6048</v>
      </c>
      <c r="D870" s="435">
        <v>1</v>
      </c>
      <c r="E870" s="24" t="s">
        <v>648</v>
      </c>
      <c r="F870" s="13" t="s">
        <v>6049</v>
      </c>
      <c r="G870" s="1032"/>
    </row>
    <row r="871" spans="1:10" ht="67.5" hidden="1" customHeight="1">
      <c r="A871" s="20" t="s">
        <v>1435</v>
      </c>
      <c r="B871" s="71" t="s">
        <v>1436</v>
      </c>
      <c r="C871" s="584"/>
      <c r="D871" s="584"/>
      <c r="E871" s="15"/>
      <c r="F871" s="584"/>
      <c r="G871" s="584"/>
      <c r="J871" s="4"/>
    </row>
    <row r="872" spans="1:10" ht="40.15" customHeight="1">
      <c r="A872" s="1002" t="s">
        <v>2300</v>
      </c>
      <c r="B872" s="1366" t="s">
        <v>0</v>
      </c>
      <c r="C872" s="1458"/>
      <c r="D872" s="1458"/>
      <c r="E872" s="1458"/>
      <c r="F872" s="1458"/>
      <c r="G872" s="1702"/>
      <c r="H872" s="1006">
        <f>SUM(D873:D877)</f>
        <v>3</v>
      </c>
      <c r="I872" s="1006">
        <f>COUNT(D873:D877)*2</f>
        <v>6</v>
      </c>
    </row>
    <row r="873" spans="1:10" ht="30">
      <c r="A873" s="11" t="s">
        <v>2302</v>
      </c>
      <c r="B873" s="23" t="s">
        <v>1438</v>
      </c>
      <c r="C873" s="23" t="s">
        <v>6050</v>
      </c>
      <c r="D873" s="435">
        <v>1</v>
      </c>
      <c r="E873" s="24" t="s">
        <v>648</v>
      </c>
      <c r="F873" s="117"/>
      <c r="G873" s="1033"/>
    </row>
    <row r="874" spans="1:10" ht="29.25" customHeight="1">
      <c r="A874" s="11" t="s">
        <v>336</v>
      </c>
      <c r="B874" s="23"/>
      <c r="C874" s="23" t="s">
        <v>6051</v>
      </c>
      <c r="D874" s="435">
        <v>1</v>
      </c>
      <c r="E874" s="24" t="s">
        <v>648</v>
      </c>
      <c r="F874" s="117"/>
      <c r="G874" s="1033"/>
    </row>
    <row r="875" spans="1:10" ht="37.5" customHeight="1">
      <c r="A875" s="11" t="s">
        <v>336</v>
      </c>
      <c r="B875" s="23"/>
      <c r="C875" s="23" t="s">
        <v>6052</v>
      </c>
      <c r="D875" s="435">
        <v>1</v>
      </c>
      <c r="E875" s="24" t="s">
        <v>648</v>
      </c>
      <c r="F875" s="117"/>
      <c r="G875" s="1033"/>
    </row>
    <row r="876" spans="1:10" hidden="1">
      <c r="A876" s="20" t="s">
        <v>336</v>
      </c>
      <c r="B876" s="23"/>
      <c r="C876" s="23" t="s">
        <v>6053</v>
      </c>
      <c r="D876" s="482"/>
      <c r="E876" s="15" t="s">
        <v>648</v>
      </c>
      <c r="F876" s="584"/>
      <c r="G876" s="302"/>
      <c r="J876" s="4"/>
    </row>
    <row r="877" spans="1:10" ht="47.25" hidden="1" customHeight="1">
      <c r="A877" s="20" t="s">
        <v>1443</v>
      </c>
      <c r="B877" s="16" t="s">
        <v>4849</v>
      </c>
      <c r="C877" s="584"/>
      <c r="D877" s="584"/>
      <c r="E877" s="15"/>
      <c r="F877" s="584"/>
      <c r="G877" s="584"/>
      <c r="J877" s="4"/>
    </row>
    <row r="878" spans="1:10">
      <c r="A878" s="269"/>
      <c r="B878" s="81"/>
      <c r="C878" s="81"/>
      <c r="D878" s="486"/>
      <c r="E878" s="81"/>
      <c r="F878" s="81"/>
      <c r="G878" s="82"/>
    </row>
    <row r="879" spans="1:10">
      <c r="A879" s="269"/>
      <c r="B879" s="81"/>
      <c r="C879" s="81"/>
      <c r="D879" s="486"/>
      <c r="E879" s="81"/>
      <c r="F879" s="81"/>
      <c r="G879" s="82"/>
    </row>
    <row r="880" spans="1:10">
      <c r="A880" s="1007"/>
      <c r="B880" s="1005" t="s">
        <v>1446</v>
      </c>
      <c r="C880" s="1005" t="s">
        <v>2308</v>
      </c>
      <c r="D880" s="1008"/>
      <c r="E880" s="1005"/>
      <c r="F880" s="1005"/>
      <c r="G880" s="82"/>
    </row>
    <row r="881" spans="1:7">
      <c r="A881" s="1007" t="s">
        <v>176</v>
      </c>
      <c r="B881" s="1005">
        <f>IF(E881=0,0,H42)</f>
        <v>13</v>
      </c>
      <c r="C881" s="1005">
        <f>IF(E881=0,0,I42)</f>
        <v>26</v>
      </c>
      <c r="D881" s="1009">
        <f>IF(D889=0,0,B881/C881)</f>
        <v>0.5</v>
      </c>
      <c r="E881" s="1005">
        <f>H2</f>
        <v>19</v>
      </c>
      <c r="F881" s="1005"/>
      <c r="G881" s="82"/>
    </row>
    <row r="882" spans="1:7">
      <c r="A882" s="1007" t="s">
        <v>178</v>
      </c>
      <c r="B882" s="1005">
        <f>IF(E881=0,0,H106)</f>
        <v>22</v>
      </c>
      <c r="C882" s="1005">
        <f>IF(E881=0,0,I106)</f>
        <v>44</v>
      </c>
      <c r="D882" s="1009">
        <f>IF(D889=0,0,B882/C882)</f>
        <v>0.5</v>
      </c>
      <c r="E882" s="1005"/>
      <c r="F882" s="1005"/>
      <c r="G882" s="82"/>
    </row>
    <row r="883" spans="1:7">
      <c r="A883" s="1007" t="s">
        <v>180</v>
      </c>
      <c r="B883" s="1005">
        <f>IF(E881=0,0,H203)</f>
        <v>30</v>
      </c>
      <c r="C883" s="1005">
        <f>IF(E881=0,0,I203)</f>
        <v>60</v>
      </c>
      <c r="D883" s="1009">
        <f>IF(D889=0,0,B883/C883)</f>
        <v>0.5</v>
      </c>
      <c r="E883" s="1005"/>
      <c r="F883" s="1005"/>
      <c r="G883" s="82"/>
    </row>
    <row r="884" spans="1:7">
      <c r="A884" s="1007" t="s">
        <v>182</v>
      </c>
      <c r="B884" s="1010">
        <f>IF(E881=0,0,H336)</f>
        <v>41</v>
      </c>
      <c r="C884" s="1010">
        <f>IF(E881=0,0,I336)</f>
        <v>82</v>
      </c>
      <c r="D884" s="1009">
        <f>IF(D889=0,0,B884/C884)</f>
        <v>0.5</v>
      </c>
      <c r="E884" s="1005"/>
      <c r="F884" s="1005"/>
      <c r="G884" s="82"/>
    </row>
    <row r="885" spans="1:7">
      <c r="A885" s="1007" t="s">
        <v>184</v>
      </c>
      <c r="B885" s="1010">
        <f>IF(E881=0,0,H510)</f>
        <v>18</v>
      </c>
      <c r="C885" s="1010">
        <f>IF(E881=0,0,I510)</f>
        <v>36</v>
      </c>
      <c r="D885" s="1009">
        <f>IF(D889=0,0,B885/C885)</f>
        <v>0.5</v>
      </c>
      <c r="E885" s="1005"/>
      <c r="F885" s="1005"/>
      <c r="G885" s="82"/>
    </row>
    <row r="886" spans="1:7">
      <c r="A886" s="1007" t="s">
        <v>186</v>
      </c>
      <c r="B886" s="1010">
        <f>IF( E881=0,0,H667)</f>
        <v>27</v>
      </c>
      <c r="C886" s="1010">
        <f>IF(E881=0,0,I667)</f>
        <v>54</v>
      </c>
      <c r="D886" s="1009">
        <f>IF(D889=0,0,B886/C886)</f>
        <v>0.5</v>
      </c>
      <c r="E886" s="1005"/>
      <c r="F886" s="1005"/>
      <c r="G886" s="82"/>
    </row>
    <row r="887" spans="1:7">
      <c r="A887" s="1007" t="s">
        <v>187</v>
      </c>
      <c r="B887" s="1010">
        <f>IF(E881=0,0,H737)</f>
        <v>30</v>
      </c>
      <c r="C887" s="1010">
        <f>IF(E881=0,0,I737)</f>
        <v>60</v>
      </c>
      <c r="D887" s="1009">
        <f>IF(D889=0,0,B887/C887)</f>
        <v>0.5</v>
      </c>
      <c r="E887" s="1005"/>
      <c r="F887" s="1005"/>
      <c r="G887" s="82"/>
    </row>
    <row r="888" spans="1:7">
      <c r="A888" s="1007" t="s">
        <v>189</v>
      </c>
      <c r="B888" s="1010">
        <f>IF(E881=0,0,H846)</f>
        <v>12</v>
      </c>
      <c r="C888" s="1010">
        <f>IF(E881=0,0,I846)</f>
        <v>24</v>
      </c>
      <c r="D888" s="1009">
        <f>IF(D889=0,0,B888/C888)</f>
        <v>0.5</v>
      </c>
      <c r="E888" s="1005"/>
      <c r="F888" s="1005"/>
      <c r="G888" s="82"/>
    </row>
    <row r="889" spans="1:7">
      <c r="A889" s="1007" t="s">
        <v>6054</v>
      </c>
      <c r="B889" s="1005">
        <f>IF(E881=0,0,SUM(B881:B888))</f>
        <v>193</v>
      </c>
      <c r="C889" s="1005">
        <f>IF(E881=0,0,SUM(C881:C888))</f>
        <v>386</v>
      </c>
      <c r="D889" s="1009">
        <f>IF(E881=0,0,B889/C889)</f>
        <v>0.5</v>
      </c>
      <c r="E889" s="1005"/>
      <c r="F889" s="1005"/>
      <c r="G889" s="82"/>
    </row>
    <row r="890" spans="1:7">
      <c r="A890" s="1007"/>
      <c r="B890" s="1005"/>
      <c r="C890" s="1005"/>
      <c r="D890" s="1008"/>
      <c r="E890" s="1005"/>
      <c r="F890" s="1005"/>
      <c r="G890" s="82"/>
    </row>
    <row r="891" spans="1:7">
      <c r="A891" s="1007">
        <v>0</v>
      </c>
      <c r="B891" s="1005"/>
      <c r="C891" s="1005"/>
      <c r="D891" s="1008"/>
      <c r="E891" s="1005"/>
      <c r="F891" s="1005"/>
      <c r="G891" s="82"/>
    </row>
    <row r="892" spans="1:7">
      <c r="A892" s="1007">
        <v>1</v>
      </c>
      <c r="B892" s="1005"/>
      <c r="C892" s="1005"/>
      <c r="D892" s="1008"/>
      <c r="E892" s="1005"/>
      <c r="F892" s="1005"/>
      <c r="G892" s="82"/>
    </row>
    <row r="893" spans="1:7">
      <c r="A893" s="1007">
        <v>2</v>
      </c>
      <c r="B893" s="1005"/>
      <c r="C893" s="1005"/>
      <c r="D893" s="1008"/>
      <c r="E893" s="1005"/>
      <c r="F893" s="1005"/>
      <c r="G893" s="82"/>
    </row>
    <row r="894" spans="1:7">
      <c r="A894" s="1007"/>
      <c r="B894" s="1005"/>
      <c r="C894" s="1005"/>
      <c r="D894" s="1008"/>
      <c r="E894" s="1005"/>
      <c r="F894" s="1005"/>
      <c r="G894" s="82"/>
    </row>
    <row r="895" spans="1:7">
      <c r="A895" s="1007"/>
      <c r="B895" s="1005"/>
      <c r="C895" s="1005"/>
      <c r="D895" s="1008"/>
      <c r="E895" s="1005"/>
      <c r="F895" s="1005"/>
      <c r="G895" s="82"/>
    </row>
    <row r="896" spans="1:7">
      <c r="A896" s="563"/>
      <c r="B896" s="82"/>
      <c r="C896" s="82"/>
      <c r="D896" s="560"/>
      <c r="E896" s="82"/>
      <c r="F896" s="82"/>
      <c r="G896" s="82"/>
    </row>
    <row r="897" spans="1:7">
      <c r="A897" s="269"/>
      <c r="B897" s="81"/>
      <c r="C897" s="81"/>
      <c r="D897" s="486"/>
      <c r="E897" s="81"/>
      <c r="F897" s="81"/>
      <c r="G897" s="82"/>
    </row>
    <row r="898" spans="1:7">
      <c r="A898" s="269"/>
      <c r="B898" s="81"/>
      <c r="C898" s="81"/>
      <c r="D898" s="486"/>
      <c r="E898" s="81"/>
      <c r="F898" s="81"/>
      <c r="G898" s="82"/>
    </row>
    <row r="899" spans="1:7">
      <c r="A899" s="269"/>
      <c r="B899" s="81"/>
      <c r="C899" s="81"/>
      <c r="D899" s="486"/>
      <c r="E899" s="81"/>
      <c r="F899" s="81"/>
      <c r="G899" s="82"/>
    </row>
    <row r="900" spans="1:7">
      <c r="A900" s="269"/>
      <c r="B900" s="81"/>
      <c r="C900" s="81"/>
      <c r="D900" s="486"/>
      <c r="E900" s="81"/>
      <c r="F900" s="81"/>
      <c r="G900" s="82"/>
    </row>
    <row r="901" spans="1:7">
      <c r="A901" s="269"/>
      <c r="B901" s="81"/>
      <c r="C901" s="81"/>
      <c r="D901" s="486"/>
      <c r="E901" s="81"/>
      <c r="F901" s="81"/>
      <c r="G901" s="82"/>
    </row>
    <row r="902" spans="1:7">
      <c r="A902" s="269"/>
      <c r="B902" s="81"/>
      <c r="C902" s="81"/>
      <c r="D902" s="486"/>
      <c r="E902" s="81"/>
      <c r="F902" s="81"/>
      <c r="G902" s="82"/>
    </row>
    <row r="903" spans="1:7">
      <c r="A903" s="269"/>
      <c r="B903" s="81"/>
      <c r="C903" s="81"/>
      <c r="D903" s="486"/>
      <c r="E903" s="81"/>
      <c r="F903" s="81"/>
      <c r="G903" s="82"/>
    </row>
    <row r="904" spans="1:7">
      <c r="A904" s="269"/>
      <c r="B904" s="81"/>
      <c r="C904" s="81"/>
      <c r="D904" s="486"/>
      <c r="E904" s="81"/>
      <c r="F904" s="81"/>
      <c r="G904" s="82"/>
    </row>
    <row r="905" spans="1:7">
      <c r="A905" s="269"/>
      <c r="B905" s="81"/>
      <c r="C905" s="81"/>
      <c r="D905" s="486"/>
      <c r="E905" s="81"/>
      <c r="F905" s="81"/>
      <c r="G905" s="82"/>
    </row>
    <row r="906" spans="1:7">
      <c r="A906" s="177"/>
      <c r="B906" s="22"/>
      <c r="C906" s="22"/>
      <c r="D906" s="494"/>
      <c r="E906" s="22"/>
      <c r="F906" s="22"/>
    </row>
    <row r="907" spans="1:7">
      <c r="A907" s="177"/>
      <c r="B907" s="22"/>
      <c r="C907" s="22"/>
      <c r="D907" s="494"/>
      <c r="E907" s="22"/>
      <c r="F907" s="22"/>
    </row>
  </sheetData>
  <sheetProtection algorithmName="SHA-512" hashValue="5gFRlzQRbsVsar/uwBA7pNZGe2IFbp/RiPp1crHwuXCImANI06VXbxg471/Fi4PBrpRmkaVCCYBxVfONpN0dzA==" saltValue="+ufxMMVULEtuE9jVGdFWsg==" spinCount="100000" sheet="1" objects="1" scenarios="1"/>
  <protectedRanges>
    <protectedRange sqref="D734" name="Range14"/>
    <protectedRange sqref="D836:D845" name="Range12"/>
    <protectedRange sqref="D829:D834" name="Range10"/>
    <protectedRange sqref="D813:D819" name="Range8"/>
    <protectedRange sqref="D316:D335" name="Range6"/>
    <protectedRange sqref="D192:D202" name="Range4"/>
    <protectedRange sqref="D735:D736 D723:D733" name="Range1_2"/>
    <protectedRange sqref="D720:D722" name="Range1_1"/>
    <protectedRange sqref="D716:D719" name="Range1"/>
    <protectedRange sqref="G192:G202" name="Range5"/>
    <protectedRange sqref="G316:G335" name="Range7"/>
    <protectedRange sqref="G813:G819" name="Range9"/>
    <protectedRange sqref="G829:G834" name="Range11"/>
    <protectedRange sqref="G836:G845" name="Range13"/>
  </protectedRanges>
  <autoFilter ref="A41:G877">
    <filterColumn colId="0">
      <colorFilter dxfId="1"/>
    </filterColumn>
  </autoFilter>
  <mergeCells count="125">
    <mergeCell ref="B859:G859"/>
    <mergeCell ref="B865:G865"/>
    <mergeCell ref="B872:G872"/>
    <mergeCell ref="B812:G812"/>
    <mergeCell ref="B820:G820"/>
    <mergeCell ref="B828:G828"/>
    <mergeCell ref="B835:G835"/>
    <mergeCell ref="B846:G846"/>
    <mergeCell ref="B847:G847"/>
    <mergeCell ref="B738:G738"/>
    <mergeCell ref="B755:G755"/>
    <mergeCell ref="B769:G769"/>
    <mergeCell ref="B774:G774"/>
    <mergeCell ref="B786:G786"/>
    <mergeCell ref="B790:G790"/>
    <mergeCell ref="B693:G693"/>
    <mergeCell ref="B697:G697"/>
    <mergeCell ref="B705:G705"/>
    <mergeCell ref="B709:G709"/>
    <mergeCell ref="B715:G715"/>
    <mergeCell ref="B737:G737"/>
    <mergeCell ref="B643:G643"/>
    <mergeCell ref="B650:G650"/>
    <mergeCell ref="B655:G655"/>
    <mergeCell ref="B656:G656"/>
    <mergeCell ref="B667:G667"/>
    <mergeCell ref="B668:G668"/>
    <mergeCell ref="B600:G600"/>
    <mergeCell ref="B604:G604"/>
    <mergeCell ref="B605:G605"/>
    <mergeCell ref="B612:G612"/>
    <mergeCell ref="B624:G624"/>
    <mergeCell ref="B631:G631"/>
    <mergeCell ref="B565:G565"/>
    <mergeCell ref="B569:G569"/>
    <mergeCell ref="B576:G576"/>
    <mergeCell ref="B580:G580"/>
    <mergeCell ref="B591:G591"/>
    <mergeCell ref="B595:G595"/>
    <mergeCell ref="B532:G532"/>
    <mergeCell ref="B538:G538"/>
    <mergeCell ref="B541:G541"/>
    <mergeCell ref="B546:G546"/>
    <mergeCell ref="B552:G552"/>
    <mergeCell ref="B561:G561"/>
    <mergeCell ref="B480:G480"/>
    <mergeCell ref="B500:G500"/>
    <mergeCell ref="B510:G510"/>
    <mergeCell ref="B511:G511"/>
    <mergeCell ref="B518:G518"/>
    <mergeCell ref="B521:G521"/>
    <mergeCell ref="B411:G411"/>
    <mergeCell ref="B435:G435"/>
    <mergeCell ref="B439:G439"/>
    <mergeCell ref="B443:G443"/>
    <mergeCell ref="B454:G454"/>
    <mergeCell ref="B463:G463"/>
    <mergeCell ref="B315:G315"/>
    <mergeCell ref="B336:G336"/>
    <mergeCell ref="B337:G337"/>
    <mergeCell ref="B348:G348"/>
    <mergeCell ref="B358:G358"/>
    <mergeCell ref="B384:G384"/>
    <mergeCell ref="B204:G204"/>
    <mergeCell ref="B233:G233"/>
    <mergeCell ref="B256:G256"/>
    <mergeCell ref="B267:G267"/>
    <mergeCell ref="B301:G301"/>
    <mergeCell ref="B305:G305"/>
    <mergeCell ref="B137:G137"/>
    <mergeCell ref="B161:G161"/>
    <mergeCell ref="B166:G166"/>
    <mergeCell ref="B179:G179"/>
    <mergeCell ref="B191:G191"/>
    <mergeCell ref="B203:G203"/>
    <mergeCell ref="B71:G71"/>
    <mergeCell ref="B77:G77"/>
    <mergeCell ref="B93:G93"/>
    <mergeCell ref="B102:G102"/>
    <mergeCell ref="B106:G106"/>
    <mergeCell ref="B107:G107"/>
    <mergeCell ref="B37:I37"/>
    <mergeCell ref="A38:I39"/>
    <mergeCell ref="A40:G40"/>
    <mergeCell ref="B42:G42"/>
    <mergeCell ref="B43:G43"/>
    <mergeCell ref="B63:G63"/>
    <mergeCell ref="B31:I31"/>
    <mergeCell ref="B32:I32"/>
    <mergeCell ref="B33:I33"/>
    <mergeCell ref="B34:I34"/>
    <mergeCell ref="B35:I35"/>
    <mergeCell ref="B36:I36"/>
    <mergeCell ref="B25:I25"/>
    <mergeCell ref="B26:I26"/>
    <mergeCell ref="B27:I27"/>
    <mergeCell ref="B28:I28"/>
    <mergeCell ref="B29:I29"/>
    <mergeCell ref="B30:I30"/>
    <mergeCell ref="B19:I19"/>
    <mergeCell ref="B20:I20"/>
    <mergeCell ref="B21:I21"/>
    <mergeCell ref="B22:I22"/>
    <mergeCell ref="B23:I23"/>
    <mergeCell ref="B24:I24"/>
    <mergeCell ref="B8:C8"/>
    <mergeCell ref="D8:I8"/>
    <mergeCell ref="D9:I16"/>
    <mergeCell ref="A17:I17"/>
    <mergeCell ref="B18:I18"/>
    <mergeCell ref="A5:B5"/>
    <mergeCell ref="C5:E5"/>
    <mergeCell ref="G5:I5"/>
    <mergeCell ref="A6:B6"/>
    <mergeCell ref="C6:E6"/>
    <mergeCell ref="G6:I6"/>
    <mergeCell ref="A1:F1"/>
    <mergeCell ref="G1:I1"/>
    <mergeCell ref="A2:G2"/>
    <mergeCell ref="H2:I2"/>
    <mergeCell ref="A3:I3"/>
    <mergeCell ref="A4:B4"/>
    <mergeCell ref="C4:E4"/>
    <mergeCell ref="G4:I4"/>
    <mergeCell ref="A7:I7"/>
  </mergeCells>
  <conditionalFormatting sqref="C723:C729">
    <cfRule type="duplicateValues" dxfId="0" priority="1"/>
  </conditionalFormatting>
  <dataValidations count="5">
    <dataValidation type="list" allowBlank="1" showInputMessage="1" showErrorMessage="1" sqref="D890:D1048576 D316:D603 D656:D811 D192:D314 D40:D190 D829:D834 D813:D827 D605:D654 D836:D880">
      <formula1>$A$891:$A$893</formula1>
    </dataValidation>
    <dataValidation type="list" allowBlank="1" showInputMessage="1" showErrorMessage="1" sqref="D812">
      <formula1>$A$734:$A$736</formula1>
    </dataValidation>
    <dataValidation type="list" allowBlank="1" showInputMessage="1" showErrorMessage="1" sqref="D604">
      <formula1>$A$657:$A$659</formula1>
    </dataValidation>
    <dataValidation type="list" allowBlank="1" showInputMessage="1" showErrorMessage="1" sqref="D604">
      <formula1>$A$780:$A$782</formula1>
    </dataValidation>
    <dataValidation type="list" allowBlank="1" showInputMessage="1" showErrorMessage="1" sqref="D655">
      <formula1>$A$575:$A$577</formula1>
    </dataValidation>
  </dataValidations>
  <pageMargins left="0.41" right="0.2" top="0.42" bottom="0.32" header="0.3" footer="0.3"/>
  <pageSetup paperSize="9" scale="49" orientation="portrait" r:id="rId1"/>
  <headerFooter>
    <oddHeader>&amp;LChecklist No. 18&amp;CGeneral Administration&amp;RVersion- NHSRC/3.0</oddHeader>
    <oddFooter>Page &amp;P</oddFooter>
  </headerFooter>
  <rowBreaks count="2" manualBreakCount="2">
    <brk id="41" max="8" man="1"/>
    <brk id="831"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6" sqref="K6"/>
    </sheetView>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K819"/>
  <sheetViews>
    <sheetView topLeftCell="A2" zoomScale="80" zoomScaleNormal="80" zoomScaleSheetLayoutView="89" zoomScalePageLayoutView="73" workbookViewId="0">
      <selection activeCell="A2" sqref="A2:G2"/>
    </sheetView>
  </sheetViews>
  <sheetFormatPr defaultColWidth="9.140625" defaultRowHeight="15"/>
  <cols>
    <col min="1" max="1" width="20.7109375" style="406" customWidth="1"/>
    <col min="2" max="2" width="40.85546875" style="4" customWidth="1"/>
    <col min="3" max="3" width="38" style="4" customWidth="1"/>
    <col min="4" max="4" width="9.28515625" style="326" customWidth="1"/>
    <col min="5" max="5" width="17.28515625" style="29" customWidth="1"/>
    <col min="6" max="6" width="36.5703125" style="4" customWidth="1"/>
    <col min="7" max="7" width="22.42578125" style="4" customWidth="1"/>
    <col min="8" max="8" width="5.5703125" style="22" customWidth="1"/>
    <col min="9" max="9" width="6.42578125" style="22" customWidth="1"/>
    <col min="10" max="10" width="9.140625" style="81"/>
    <col min="11" max="16384" width="9.140625" style="4"/>
  </cols>
  <sheetData>
    <row r="1" spans="1:9" s="81" customFormat="1" ht="37.5" customHeight="1">
      <c r="A1" s="1216" t="s">
        <v>162</v>
      </c>
      <c r="B1" s="1216"/>
      <c r="C1" s="1216"/>
      <c r="D1" s="1216"/>
      <c r="E1" s="1216"/>
      <c r="F1" s="1216"/>
      <c r="G1" s="1217" t="s">
        <v>7154</v>
      </c>
      <c r="H1" s="1218"/>
      <c r="I1" s="1219"/>
    </row>
    <row r="2" spans="1:9" s="81" customFormat="1" ht="33.75">
      <c r="A2" s="1324" t="s">
        <v>6105</v>
      </c>
      <c r="B2" s="1325"/>
      <c r="C2" s="1325"/>
      <c r="D2" s="1325"/>
      <c r="E2" s="1325"/>
      <c r="F2" s="1325"/>
      <c r="G2" s="1325"/>
      <c r="H2" s="1326">
        <v>2</v>
      </c>
      <c r="I2" s="1327"/>
    </row>
    <row r="3" spans="1:9" s="81" customFormat="1" ht="28.5">
      <c r="A3" s="1227" t="s">
        <v>166</v>
      </c>
      <c r="B3" s="1227"/>
      <c r="C3" s="1227"/>
      <c r="D3" s="1227"/>
      <c r="E3" s="1227"/>
      <c r="F3" s="1227"/>
      <c r="G3" s="1227"/>
      <c r="H3" s="1328"/>
      <c r="I3" s="1328"/>
    </row>
    <row r="4" spans="1:9" s="81" customFormat="1" ht="52.9" customHeight="1">
      <c r="A4" s="1247" t="s">
        <v>167</v>
      </c>
      <c r="B4" s="1247"/>
      <c r="C4" s="1248"/>
      <c r="D4" s="1248"/>
      <c r="E4" s="1248"/>
      <c r="F4" s="5" t="s">
        <v>168</v>
      </c>
      <c r="G4" s="1248"/>
      <c r="H4" s="1323"/>
      <c r="I4" s="1323"/>
    </row>
    <row r="5" spans="1:9" s="81" customFormat="1" ht="43.9" customHeight="1">
      <c r="A5" s="1321" t="s">
        <v>169</v>
      </c>
      <c r="B5" s="1322"/>
      <c r="C5" s="1248"/>
      <c r="D5" s="1248"/>
      <c r="E5" s="1248"/>
      <c r="F5" s="585" t="s">
        <v>170</v>
      </c>
      <c r="G5" s="1248"/>
      <c r="H5" s="1323"/>
      <c r="I5" s="1323"/>
    </row>
    <row r="6" spans="1:9" s="81" customFormat="1" ht="59.45" customHeight="1">
      <c r="A6" s="1232" t="s">
        <v>171</v>
      </c>
      <c r="B6" s="1232"/>
      <c r="C6" s="1233"/>
      <c r="D6" s="1233"/>
      <c r="E6" s="1233"/>
      <c r="F6" s="585" t="s">
        <v>172</v>
      </c>
      <c r="G6" s="1248"/>
      <c r="H6" s="1323"/>
      <c r="I6" s="1323"/>
    </row>
    <row r="7" spans="1:9" s="81" customFormat="1" ht="36.6" customHeight="1">
      <c r="A7" s="1329" t="s">
        <v>6106</v>
      </c>
      <c r="B7" s="1330"/>
      <c r="C7" s="1330"/>
      <c r="D7" s="1330"/>
      <c r="E7" s="1330"/>
      <c r="F7" s="1330"/>
      <c r="G7" s="1330"/>
      <c r="H7" s="1330"/>
      <c r="I7" s="1331"/>
    </row>
    <row r="8" spans="1:9" s="81" customFormat="1" ht="33.6" customHeight="1">
      <c r="A8" s="395"/>
      <c r="B8" s="1332" t="s">
        <v>174</v>
      </c>
      <c r="C8" s="1333"/>
      <c r="D8" s="1333"/>
      <c r="E8" s="1334"/>
      <c r="F8" s="1335" t="s">
        <v>6107</v>
      </c>
      <c r="G8" s="1335"/>
      <c r="H8" s="1336"/>
      <c r="I8" s="1336"/>
    </row>
    <row r="9" spans="1:9" s="81" customFormat="1" ht="28.15" customHeight="1">
      <c r="A9" s="181" t="s">
        <v>176</v>
      </c>
      <c r="B9" s="84" t="s">
        <v>177</v>
      </c>
      <c r="C9" s="1337">
        <f>'OPD (2)'!D776</f>
        <v>0.5</v>
      </c>
      <c r="D9" s="1337"/>
      <c r="E9" s="1337"/>
      <c r="F9" s="1338">
        <f>D784</f>
        <v>0.5</v>
      </c>
      <c r="G9" s="1339"/>
      <c r="H9" s="1340"/>
      <c r="I9" s="1341"/>
    </row>
    <row r="10" spans="1:9" s="81" customFormat="1" ht="28.15" customHeight="1">
      <c r="A10" s="181" t="s">
        <v>178</v>
      </c>
      <c r="B10" s="84" t="s">
        <v>179</v>
      </c>
      <c r="C10" s="1337">
        <f>'OPD (2)'!D777</f>
        <v>0.5</v>
      </c>
      <c r="D10" s="1337"/>
      <c r="E10" s="1337"/>
      <c r="F10" s="1342"/>
      <c r="G10" s="1343"/>
      <c r="H10" s="1344"/>
      <c r="I10" s="1345"/>
    </row>
    <row r="11" spans="1:9" s="81" customFormat="1" ht="28.15" customHeight="1">
      <c r="A11" s="181" t="s">
        <v>180</v>
      </c>
      <c r="B11" s="84" t="s">
        <v>181</v>
      </c>
      <c r="C11" s="1337">
        <f>'OPD (2)'!D778</f>
        <v>0.5</v>
      </c>
      <c r="D11" s="1337"/>
      <c r="E11" s="1337"/>
      <c r="F11" s="1342"/>
      <c r="G11" s="1343"/>
      <c r="H11" s="1344"/>
      <c r="I11" s="1345"/>
    </row>
    <row r="12" spans="1:9" s="81" customFormat="1" ht="28.15" customHeight="1">
      <c r="A12" s="181" t="s">
        <v>182</v>
      </c>
      <c r="B12" s="84" t="s">
        <v>183</v>
      </c>
      <c r="C12" s="1337">
        <f>'OPD (2)'!D779</f>
        <v>0.5</v>
      </c>
      <c r="D12" s="1337"/>
      <c r="E12" s="1337"/>
      <c r="F12" s="1342"/>
      <c r="G12" s="1343"/>
      <c r="H12" s="1344"/>
      <c r="I12" s="1345"/>
    </row>
    <row r="13" spans="1:9" s="81" customFormat="1" ht="28.15" customHeight="1">
      <c r="A13" s="181" t="s">
        <v>184</v>
      </c>
      <c r="B13" s="84" t="s">
        <v>185</v>
      </c>
      <c r="C13" s="1337">
        <f>'OPD (2)'!D780</f>
        <v>0.5</v>
      </c>
      <c r="D13" s="1337"/>
      <c r="E13" s="1337"/>
      <c r="F13" s="1342"/>
      <c r="G13" s="1343"/>
      <c r="H13" s="1344"/>
      <c r="I13" s="1345"/>
    </row>
    <row r="14" spans="1:9" s="81" customFormat="1" ht="28.15" customHeight="1">
      <c r="A14" s="181" t="s">
        <v>186</v>
      </c>
      <c r="B14" s="84" t="s">
        <v>146</v>
      </c>
      <c r="C14" s="1337">
        <f>'OPD (2)'!D781</f>
        <v>0.5</v>
      </c>
      <c r="D14" s="1337"/>
      <c r="E14" s="1337"/>
      <c r="F14" s="1342"/>
      <c r="G14" s="1343"/>
      <c r="H14" s="1344"/>
      <c r="I14" s="1345"/>
    </row>
    <row r="15" spans="1:9" s="81" customFormat="1" ht="58.15" customHeight="1">
      <c r="A15" s="181" t="s">
        <v>187</v>
      </c>
      <c r="B15" s="84" t="s">
        <v>1454</v>
      </c>
      <c r="C15" s="1337">
        <f>'OPD (2)'!D782</f>
        <v>0.5</v>
      </c>
      <c r="D15" s="1337"/>
      <c r="E15" s="1337"/>
      <c r="F15" s="1342"/>
      <c r="G15" s="1343"/>
      <c r="H15" s="1344"/>
      <c r="I15" s="1345"/>
    </row>
    <row r="16" spans="1:9" s="81" customFormat="1" ht="28.15" customHeight="1">
      <c r="A16" s="181" t="s">
        <v>189</v>
      </c>
      <c r="B16" s="84" t="s">
        <v>190</v>
      </c>
      <c r="C16" s="1337">
        <f>'OPD (2)'!D783</f>
        <v>0.5</v>
      </c>
      <c r="D16" s="1337"/>
      <c r="E16" s="1337"/>
      <c r="F16" s="1346"/>
      <c r="G16" s="1347"/>
      <c r="H16" s="1348"/>
      <c r="I16" s="1349"/>
    </row>
    <row r="17" spans="1:9" s="81" customFormat="1" ht="19.899999999999999" customHeight="1">
      <c r="A17" s="1357"/>
      <c r="B17" s="1358"/>
      <c r="C17" s="1358"/>
      <c r="D17" s="1358"/>
      <c r="E17" s="1358"/>
      <c r="F17" s="1358"/>
      <c r="G17" s="1358"/>
      <c r="H17" s="1359"/>
      <c r="I17" s="1360"/>
    </row>
    <row r="18" spans="1:9" s="81" customFormat="1" ht="33.950000000000003" customHeight="1">
      <c r="A18" s="590"/>
      <c r="B18" s="1353" t="s">
        <v>191</v>
      </c>
      <c r="C18" s="1354"/>
      <c r="D18" s="1354"/>
      <c r="E18" s="1354"/>
      <c r="F18" s="1354"/>
      <c r="G18" s="1354"/>
      <c r="H18" s="1355"/>
      <c r="I18" s="1356"/>
    </row>
    <row r="19" spans="1:9" s="81" customFormat="1" ht="33.950000000000003" customHeight="1">
      <c r="A19" s="6">
        <v>1</v>
      </c>
      <c r="B19" s="1261"/>
      <c r="C19" s="1350"/>
      <c r="D19" s="1350"/>
      <c r="E19" s="1350"/>
      <c r="F19" s="1350"/>
      <c r="G19" s="1350"/>
      <c r="H19" s="1351"/>
      <c r="I19" s="1352"/>
    </row>
    <row r="20" spans="1:9" s="81" customFormat="1" ht="33.950000000000003" customHeight="1">
      <c r="A20" s="6">
        <v>2</v>
      </c>
      <c r="B20" s="1261"/>
      <c r="C20" s="1350"/>
      <c r="D20" s="1350"/>
      <c r="E20" s="1350"/>
      <c r="F20" s="1350"/>
      <c r="G20" s="1350"/>
      <c r="H20" s="1351"/>
      <c r="I20" s="1352"/>
    </row>
    <row r="21" spans="1:9" s="81" customFormat="1" ht="33.950000000000003" customHeight="1">
      <c r="A21" s="6">
        <v>3</v>
      </c>
      <c r="B21" s="1261"/>
      <c r="C21" s="1350"/>
      <c r="D21" s="1350"/>
      <c r="E21" s="1350"/>
      <c r="F21" s="1350"/>
      <c r="G21" s="1350"/>
      <c r="H21" s="1351"/>
      <c r="I21" s="1352"/>
    </row>
    <row r="22" spans="1:9" s="81" customFormat="1" ht="33.950000000000003" customHeight="1">
      <c r="A22" s="6">
        <v>4</v>
      </c>
      <c r="B22" s="1261"/>
      <c r="C22" s="1350"/>
      <c r="D22" s="1350"/>
      <c r="E22" s="1350"/>
      <c r="F22" s="1350"/>
      <c r="G22" s="1350"/>
      <c r="H22" s="1351"/>
      <c r="I22" s="1352"/>
    </row>
    <row r="23" spans="1:9" s="81" customFormat="1" ht="33.950000000000003" customHeight="1">
      <c r="A23" s="6">
        <v>5</v>
      </c>
      <c r="B23" s="1261"/>
      <c r="C23" s="1350"/>
      <c r="D23" s="1350"/>
      <c r="E23" s="1350"/>
      <c r="F23" s="1350"/>
      <c r="G23" s="1350"/>
      <c r="H23" s="1351"/>
      <c r="I23" s="1352"/>
    </row>
    <row r="24" spans="1:9" s="81" customFormat="1" ht="33.950000000000003" customHeight="1">
      <c r="A24" s="590"/>
      <c r="B24" s="1353" t="s">
        <v>192</v>
      </c>
      <c r="C24" s="1354"/>
      <c r="D24" s="1354"/>
      <c r="E24" s="1354"/>
      <c r="F24" s="1354"/>
      <c r="G24" s="1354"/>
      <c r="H24" s="1355"/>
      <c r="I24" s="1356"/>
    </row>
    <row r="25" spans="1:9" s="81" customFormat="1" ht="33.950000000000003" customHeight="1">
      <c r="A25" s="6">
        <v>1</v>
      </c>
      <c r="B25" s="1261"/>
      <c r="C25" s="1350"/>
      <c r="D25" s="1350"/>
      <c r="E25" s="1350"/>
      <c r="F25" s="1350"/>
      <c r="G25" s="1350"/>
      <c r="H25" s="1351"/>
      <c r="I25" s="1352"/>
    </row>
    <row r="26" spans="1:9" s="81" customFormat="1" ht="33.950000000000003" customHeight="1">
      <c r="A26" s="6">
        <v>2</v>
      </c>
      <c r="B26" s="1261"/>
      <c r="C26" s="1350"/>
      <c r="D26" s="1350"/>
      <c r="E26" s="1350"/>
      <c r="F26" s="1350"/>
      <c r="G26" s="1350"/>
      <c r="H26" s="1351"/>
      <c r="I26" s="1352"/>
    </row>
    <row r="27" spans="1:9" s="81" customFormat="1" ht="33.950000000000003" customHeight="1">
      <c r="A27" s="6">
        <v>3</v>
      </c>
      <c r="B27" s="1261"/>
      <c r="C27" s="1350"/>
      <c r="D27" s="1350"/>
      <c r="E27" s="1350"/>
      <c r="F27" s="1350"/>
      <c r="G27" s="1350"/>
      <c r="H27" s="1351"/>
      <c r="I27" s="1352"/>
    </row>
    <row r="28" spans="1:9" s="81" customFormat="1" ht="33.950000000000003" customHeight="1">
      <c r="A28" s="6">
        <v>4</v>
      </c>
      <c r="B28" s="1261"/>
      <c r="C28" s="1350"/>
      <c r="D28" s="1350"/>
      <c r="E28" s="1350"/>
      <c r="F28" s="1350"/>
      <c r="G28" s="1350"/>
      <c r="H28" s="1351"/>
      <c r="I28" s="1352"/>
    </row>
    <row r="29" spans="1:9" s="81" customFormat="1" ht="33.950000000000003" customHeight="1">
      <c r="A29" s="6">
        <v>5</v>
      </c>
      <c r="B29" s="1261"/>
      <c r="C29" s="1350"/>
      <c r="D29" s="1350"/>
      <c r="E29" s="1350"/>
      <c r="F29" s="1350"/>
      <c r="G29" s="1350"/>
      <c r="H29" s="1351"/>
      <c r="I29" s="1352"/>
    </row>
    <row r="30" spans="1:9" s="81" customFormat="1" ht="33.950000000000003" customHeight="1">
      <c r="A30" s="590"/>
      <c r="B30" s="1353" t="s">
        <v>193</v>
      </c>
      <c r="C30" s="1354"/>
      <c r="D30" s="1354"/>
      <c r="E30" s="1354"/>
      <c r="F30" s="1354"/>
      <c r="G30" s="1354"/>
      <c r="H30" s="1355"/>
      <c r="I30" s="1356"/>
    </row>
    <row r="31" spans="1:9" s="81" customFormat="1" ht="33.950000000000003" customHeight="1">
      <c r="A31" s="6">
        <v>1</v>
      </c>
      <c r="B31" s="1261"/>
      <c r="C31" s="1350"/>
      <c r="D31" s="1350"/>
      <c r="E31" s="1350"/>
      <c r="F31" s="1350"/>
      <c r="G31" s="1350"/>
      <c r="H31" s="1351"/>
      <c r="I31" s="1352"/>
    </row>
    <row r="32" spans="1:9" s="81" customFormat="1" ht="33.950000000000003" customHeight="1">
      <c r="A32" s="6">
        <v>2</v>
      </c>
      <c r="B32" s="1261"/>
      <c r="C32" s="1350"/>
      <c r="D32" s="1350"/>
      <c r="E32" s="1350"/>
      <c r="F32" s="1350"/>
      <c r="G32" s="1350"/>
      <c r="H32" s="1351"/>
      <c r="I32" s="1352"/>
    </row>
    <row r="33" spans="1:10" s="81" customFormat="1" ht="33.950000000000003" customHeight="1">
      <c r="A33" s="6">
        <v>3</v>
      </c>
      <c r="B33" s="1261"/>
      <c r="C33" s="1350"/>
      <c r="D33" s="1350"/>
      <c r="E33" s="1350"/>
      <c r="F33" s="1350"/>
      <c r="G33" s="1350"/>
      <c r="H33" s="1351"/>
      <c r="I33" s="1352"/>
    </row>
    <row r="34" spans="1:10" s="81" customFormat="1" ht="33.950000000000003" customHeight="1">
      <c r="A34" s="6">
        <v>4</v>
      </c>
      <c r="B34" s="1261"/>
      <c r="C34" s="1350"/>
      <c r="D34" s="1350"/>
      <c r="E34" s="1350"/>
      <c r="F34" s="1350"/>
      <c r="G34" s="1350"/>
      <c r="H34" s="1351"/>
      <c r="I34" s="1352"/>
    </row>
    <row r="35" spans="1:10" s="81" customFormat="1" ht="33.950000000000003" customHeight="1">
      <c r="A35" s="6">
        <v>5</v>
      </c>
      <c r="B35" s="1261"/>
      <c r="C35" s="1350"/>
      <c r="D35" s="1350"/>
      <c r="E35" s="1350"/>
      <c r="F35" s="1350"/>
      <c r="G35" s="1350"/>
      <c r="H35" s="1351"/>
      <c r="I35" s="1352"/>
    </row>
    <row r="36" spans="1:10" s="81" customFormat="1" ht="33.950000000000003" customHeight="1">
      <c r="A36" s="590"/>
      <c r="B36" s="1282" t="s">
        <v>194</v>
      </c>
      <c r="C36" s="1361"/>
      <c r="D36" s="1361"/>
      <c r="E36" s="1361"/>
      <c r="F36" s="1361"/>
      <c r="G36" s="1361"/>
      <c r="H36" s="1362"/>
      <c r="I36" s="1363"/>
    </row>
    <row r="37" spans="1:10" s="81" customFormat="1" ht="33.950000000000003" customHeight="1">
      <c r="A37" s="590"/>
      <c r="B37" s="1285" t="s">
        <v>195</v>
      </c>
      <c r="C37" s="1286"/>
      <c r="D37" s="1286"/>
      <c r="E37" s="1286"/>
      <c r="F37" s="1286"/>
      <c r="G37" s="1286"/>
      <c r="H37" s="1287"/>
      <c r="I37" s="1288"/>
    </row>
    <row r="38" spans="1:10" s="81" customFormat="1" ht="33.950000000000003" customHeight="1">
      <c r="A38" s="1364"/>
      <c r="B38" s="1364"/>
      <c r="C38" s="1364"/>
      <c r="D38" s="1364"/>
      <c r="E38" s="1364"/>
      <c r="F38" s="1364"/>
      <c r="G38" s="1364"/>
      <c r="H38" s="1365"/>
      <c r="I38" s="1365"/>
    </row>
    <row r="39" spans="1:10" s="81" customFormat="1" ht="33.950000000000003" customHeight="1">
      <c r="A39" s="1364"/>
      <c r="B39" s="1364"/>
      <c r="C39" s="1364"/>
      <c r="D39" s="1364"/>
      <c r="E39" s="1364"/>
      <c r="F39" s="1364"/>
      <c r="G39" s="1364"/>
      <c r="H39" s="1365"/>
      <c r="I39" s="1365"/>
    </row>
    <row r="40" spans="1:10" s="81" customFormat="1" ht="33.950000000000003" customHeight="1">
      <c r="A40" s="1369" t="s">
        <v>6108</v>
      </c>
      <c r="B40" s="1370"/>
      <c r="C40" s="1370"/>
      <c r="D40" s="1370"/>
      <c r="E40" s="1370"/>
      <c r="F40" s="1370"/>
      <c r="G40" s="1371"/>
      <c r="H40" s="1167"/>
      <c r="I40" s="1063"/>
    </row>
    <row r="41" spans="1:10" s="81" customFormat="1" ht="39" customHeight="1">
      <c r="A41" s="396" t="s">
        <v>197</v>
      </c>
      <c r="B41" s="397" t="s">
        <v>198</v>
      </c>
      <c r="C41" s="398" t="s">
        <v>1457</v>
      </c>
      <c r="D41" s="398" t="s">
        <v>200</v>
      </c>
      <c r="E41" s="399" t="s">
        <v>201</v>
      </c>
      <c r="F41" s="398" t="s">
        <v>3707</v>
      </c>
      <c r="G41" s="400" t="s">
        <v>203</v>
      </c>
      <c r="H41" s="541" t="s">
        <v>1446</v>
      </c>
      <c r="I41" s="1168" t="s">
        <v>1447</v>
      </c>
      <c r="J41" s="175"/>
    </row>
    <row r="42" spans="1:10" s="81" customFormat="1" ht="24" customHeight="1">
      <c r="A42" s="249"/>
      <c r="B42" s="1372" t="s">
        <v>204</v>
      </c>
      <c r="C42" s="1372"/>
      <c r="D42" s="1372"/>
      <c r="E42" s="1372"/>
      <c r="F42" s="1372"/>
      <c r="G42" s="1373"/>
      <c r="H42" s="541">
        <f>H43+H72+H79+H84+H113+H104</f>
        <v>16</v>
      </c>
      <c r="I42" s="22">
        <f>I43+I72+I79+I84+I113+I104</f>
        <v>32</v>
      </c>
    </row>
    <row r="43" spans="1:10" s="81" customFormat="1" ht="35.1" customHeight="1">
      <c r="A43" s="1035" t="s">
        <v>1458</v>
      </c>
      <c r="B43" s="1305" t="s">
        <v>142</v>
      </c>
      <c r="C43" s="1306"/>
      <c r="D43" s="1306"/>
      <c r="E43" s="1306"/>
      <c r="F43" s="1306"/>
      <c r="G43" s="1307"/>
      <c r="H43" s="541">
        <f>SUM(D44:D71)</f>
        <v>7</v>
      </c>
      <c r="I43" s="22">
        <f>COUNT(D44:D71)*2</f>
        <v>14</v>
      </c>
    </row>
    <row r="44" spans="1:10" s="81" customFormat="1" ht="31.5">
      <c r="A44" s="11" t="s">
        <v>1460</v>
      </c>
      <c r="B44" s="12" t="s">
        <v>206</v>
      </c>
      <c r="C44" s="222" t="s">
        <v>6109</v>
      </c>
      <c r="D44" s="473">
        <v>1</v>
      </c>
      <c r="E44" s="24" t="s">
        <v>208</v>
      </c>
      <c r="F44" s="23" t="s">
        <v>6110</v>
      </c>
      <c r="G44" s="387"/>
      <c r="H44" s="541"/>
      <c r="I44" s="22"/>
    </row>
    <row r="45" spans="1:10" s="81" customFormat="1" ht="33.6" customHeight="1">
      <c r="A45" s="11" t="s">
        <v>1461</v>
      </c>
      <c r="B45" s="12" t="s">
        <v>211</v>
      </c>
      <c r="C45" s="23" t="s">
        <v>6111</v>
      </c>
      <c r="D45" s="473">
        <v>1</v>
      </c>
      <c r="E45" s="24" t="s">
        <v>208</v>
      </c>
      <c r="F45" s="23" t="s">
        <v>6112</v>
      </c>
      <c r="G45" s="387"/>
      <c r="H45" s="541"/>
      <c r="I45" s="22"/>
    </row>
    <row r="46" spans="1:10" s="81" customFormat="1" ht="79.900000000000006" customHeight="1">
      <c r="A46" s="11" t="s">
        <v>1462</v>
      </c>
      <c r="B46" s="12" t="s">
        <v>215</v>
      </c>
      <c r="C46" s="23" t="s">
        <v>6113</v>
      </c>
      <c r="D46" s="473">
        <v>1</v>
      </c>
      <c r="E46" s="24" t="s">
        <v>208</v>
      </c>
      <c r="F46" s="23" t="s">
        <v>6114</v>
      </c>
      <c r="G46" s="387"/>
      <c r="H46" s="541"/>
      <c r="I46" s="22"/>
    </row>
    <row r="47" spans="1:10" s="81" customFormat="1" ht="15.75">
      <c r="A47" s="11" t="s">
        <v>1463</v>
      </c>
      <c r="B47" s="12" t="s">
        <v>1464</v>
      </c>
      <c r="C47" s="23" t="s">
        <v>6115</v>
      </c>
      <c r="D47" s="473">
        <v>1</v>
      </c>
      <c r="E47" s="24" t="s">
        <v>208</v>
      </c>
      <c r="F47" s="23" t="s">
        <v>6116</v>
      </c>
      <c r="G47" s="387"/>
      <c r="H47" s="541"/>
      <c r="I47" s="22"/>
    </row>
    <row r="48" spans="1:10" s="81" customFormat="1" ht="31.5" hidden="1">
      <c r="A48" s="20" t="s">
        <v>1465</v>
      </c>
      <c r="B48" s="12" t="s">
        <v>223</v>
      </c>
      <c r="C48" s="23" t="s">
        <v>6117</v>
      </c>
      <c r="D48" s="473"/>
      <c r="E48" s="15" t="s">
        <v>208</v>
      </c>
      <c r="F48" s="101" t="s">
        <v>6118</v>
      </c>
      <c r="G48" s="387"/>
      <c r="H48" s="541"/>
      <c r="I48" s="22"/>
    </row>
    <row r="49" spans="1:11" ht="30" hidden="1">
      <c r="A49" s="25" t="s">
        <v>1466</v>
      </c>
      <c r="B49" s="26" t="s">
        <v>227</v>
      </c>
      <c r="C49" s="207" t="s">
        <v>6119</v>
      </c>
      <c r="D49" s="473"/>
      <c r="E49" s="15" t="s">
        <v>208</v>
      </c>
      <c r="F49" s="23" t="s">
        <v>6120</v>
      </c>
      <c r="G49" s="401"/>
      <c r="H49" s="541"/>
    </row>
    <row r="50" spans="1:11" ht="96.75" hidden="1" customHeight="1">
      <c r="A50" s="20"/>
      <c r="B50" s="12"/>
      <c r="C50" s="23" t="s">
        <v>6121</v>
      </c>
      <c r="D50" s="473"/>
      <c r="E50" s="15" t="s">
        <v>208</v>
      </c>
      <c r="F50" s="23" t="s">
        <v>6122</v>
      </c>
      <c r="G50" s="387"/>
      <c r="H50" s="541"/>
    </row>
    <row r="51" spans="1:11" ht="31.5" hidden="1">
      <c r="A51" s="20" t="s">
        <v>1467</v>
      </c>
      <c r="B51" s="12" t="s">
        <v>231</v>
      </c>
      <c r="C51" s="23" t="s">
        <v>6123</v>
      </c>
      <c r="D51" s="473"/>
      <c r="E51" s="15" t="s">
        <v>208</v>
      </c>
      <c r="F51" s="23" t="s">
        <v>6124</v>
      </c>
      <c r="G51" s="387"/>
      <c r="H51" s="541"/>
    </row>
    <row r="52" spans="1:11" ht="43.5" hidden="1" customHeight="1">
      <c r="A52" s="20"/>
      <c r="B52" s="12"/>
      <c r="C52" s="23" t="s">
        <v>6125</v>
      </c>
      <c r="D52" s="473"/>
      <c r="E52" s="15" t="s">
        <v>208</v>
      </c>
      <c r="F52" s="23" t="s">
        <v>6126</v>
      </c>
      <c r="G52" s="387"/>
      <c r="H52" s="541"/>
    </row>
    <row r="53" spans="1:11" ht="30" hidden="1">
      <c r="A53" s="20" t="s">
        <v>234</v>
      </c>
      <c r="B53" s="12" t="s">
        <v>235</v>
      </c>
      <c r="C53" s="23" t="s">
        <v>6127</v>
      </c>
      <c r="D53" s="473"/>
      <c r="E53" s="15" t="s">
        <v>208</v>
      </c>
      <c r="F53" s="23" t="s">
        <v>6128</v>
      </c>
      <c r="G53" s="387"/>
      <c r="H53" s="541"/>
    </row>
    <row r="54" spans="1:11" ht="30" hidden="1">
      <c r="A54" s="20" t="s">
        <v>1468</v>
      </c>
      <c r="B54" s="12" t="s">
        <v>237</v>
      </c>
      <c r="C54" s="23" t="s">
        <v>6129</v>
      </c>
      <c r="D54" s="473"/>
      <c r="E54" s="15" t="s">
        <v>208</v>
      </c>
      <c r="F54" s="23" t="s">
        <v>6128</v>
      </c>
      <c r="G54" s="387"/>
      <c r="H54" s="541"/>
    </row>
    <row r="55" spans="1:11" ht="31.5" hidden="1">
      <c r="A55" s="20" t="s">
        <v>240</v>
      </c>
      <c r="B55" s="12" t="s">
        <v>241</v>
      </c>
      <c r="C55" s="23" t="s">
        <v>6130</v>
      </c>
      <c r="D55" s="473"/>
      <c r="E55" s="15" t="s">
        <v>208</v>
      </c>
      <c r="F55" s="101" t="s">
        <v>6128</v>
      </c>
      <c r="G55" s="387"/>
      <c r="H55" s="541"/>
    </row>
    <row r="56" spans="1:11" ht="45" hidden="1">
      <c r="A56" s="20"/>
      <c r="B56" s="12"/>
      <c r="C56" s="23" t="s">
        <v>6131</v>
      </c>
      <c r="D56" s="473"/>
      <c r="E56" s="15" t="s">
        <v>208</v>
      </c>
      <c r="F56" s="23" t="s">
        <v>6132</v>
      </c>
      <c r="G56" s="387"/>
      <c r="H56" s="541"/>
    </row>
    <row r="57" spans="1:11" ht="30" hidden="1">
      <c r="A57" s="20" t="s">
        <v>242</v>
      </c>
      <c r="B57" s="12" t="s">
        <v>243</v>
      </c>
      <c r="C57" s="23" t="s">
        <v>6133</v>
      </c>
      <c r="D57" s="473"/>
      <c r="E57" s="15" t="s">
        <v>208</v>
      </c>
      <c r="F57" s="23" t="s">
        <v>6134</v>
      </c>
      <c r="G57" s="387"/>
      <c r="H57" s="541"/>
    </row>
    <row r="58" spans="1:11" ht="60" hidden="1">
      <c r="A58" s="20" t="s">
        <v>244</v>
      </c>
      <c r="B58" s="12" t="s">
        <v>245</v>
      </c>
      <c r="C58" s="23" t="s">
        <v>6135</v>
      </c>
      <c r="D58" s="473"/>
      <c r="E58" s="15" t="s">
        <v>208</v>
      </c>
      <c r="F58" s="23" t="s">
        <v>6136</v>
      </c>
      <c r="G58" s="167"/>
      <c r="H58" s="542"/>
      <c r="I58" s="185"/>
      <c r="J58" s="176"/>
      <c r="K58" s="101"/>
    </row>
    <row r="59" spans="1:11" ht="31.5">
      <c r="A59" s="11" t="s">
        <v>1469</v>
      </c>
      <c r="B59" s="12" t="s">
        <v>247</v>
      </c>
      <c r="C59" s="23" t="s">
        <v>6137</v>
      </c>
      <c r="D59" s="473">
        <v>1</v>
      </c>
      <c r="E59" s="24" t="s">
        <v>208</v>
      </c>
      <c r="F59" s="23" t="s">
        <v>6138</v>
      </c>
      <c r="G59" s="387"/>
      <c r="H59" s="541"/>
    </row>
    <row r="60" spans="1:11" ht="30">
      <c r="A60" s="11"/>
      <c r="B60" s="12"/>
      <c r="C60" s="23" t="s">
        <v>6139</v>
      </c>
      <c r="D60" s="473">
        <v>1</v>
      </c>
      <c r="E60" s="24" t="s">
        <v>208</v>
      </c>
      <c r="F60" s="19"/>
      <c r="G60" s="387"/>
      <c r="H60" s="541"/>
    </row>
    <row r="61" spans="1:11" ht="31.5">
      <c r="A61" s="11" t="s">
        <v>1470</v>
      </c>
      <c r="B61" s="12" t="s">
        <v>253</v>
      </c>
      <c r="C61" s="23" t="s">
        <v>6140</v>
      </c>
      <c r="D61" s="473">
        <v>1</v>
      </c>
      <c r="E61" s="21" t="s">
        <v>255</v>
      </c>
      <c r="F61" s="19"/>
      <c r="G61" s="387"/>
      <c r="H61" s="541"/>
    </row>
    <row r="62" spans="1:11" ht="48" hidden="1" customHeight="1">
      <c r="A62" s="20" t="s">
        <v>256</v>
      </c>
      <c r="B62" s="12" t="s">
        <v>257</v>
      </c>
      <c r="C62" s="23" t="s">
        <v>6141</v>
      </c>
      <c r="D62" s="473"/>
      <c r="E62" s="15" t="s">
        <v>208</v>
      </c>
      <c r="F62" s="19"/>
      <c r="G62" s="387"/>
      <c r="H62" s="541"/>
    </row>
    <row r="63" spans="1:11" ht="30" hidden="1" customHeight="1">
      <c r="A63" s="20"/>
      <c r="B63" s="12"/>
      <c r="C63" s="23" t="s">
        <v>6142</v>
      </c>
      <c r="D63" s="473"/>
      <c r="E63" s="15" t="s">
        <v>208</v>
      </c>
      <c r="F63" s="19"/>
      <c r="G63" s="387"/>
      <c r="H63" s="541"/>
    </row>
    <row r="64" spans="1:11" ht="30" hidden="1" customHeight="1">
      <c r="A64" s="20"/>
      <c r="B64" s="12"/>
      <c r="C64" s="23" t="s">
        <v>6143</v>
      </c>
      <c r="D64" s="473"/>
      <c r="E64" s="15" t="s">
        <v>208</v>
      </c>
      <c r="F64" s="19"/>
      <c r="G64" s="387"/>
      <c r="H64" s="541"/>
    </row>
    <row r="65" spans="1:9" s="81" customFormat="1" ht="30" hidden="1" customHeight="1">
      <c r="A65" s="20"/>
      <c r="B65" s="12"/>
      <c r="C65" s="23" t="s">
        <v>6144</v>
      </c>
      <c r="D65" s="473"/>
      <c r="E65" s="15" t="s">
        <v>208</v>
      </c>
      <c r="F65" s="19"/>
      <c r="G65" s="387"/>
      <c r="H65" s="541"/>
      <c r="I65" s="22"/>
    </row>
    <row r="66" spans="1:9" s="81" customFormat="1" ht="49.5" hidden="1" customHeight="1">
      <c r="A66" s="20"/>
      <c r="B66" s="12"/>
      <c r="C66" s="23" t="s">
        <v>6145</v>
      </c>
      <c r="D66" s="473"/>
      <c r="E66" s="15" t="s">
        <v>208</v>
      </c>
      <c r="F66" s="19"/>
      <c r="G66" s="387"/>
      <c r="H66" s="541"/>
      <c r="I66" s="22"/>
    </row>
    <row r="67" spans="1:9" s="81" customFormat="1" ht="30" hidden="1" customHeight="1">
      <c r="A67" s="20"/>
      <c r="B67" s="12"/>
      <c r="C67" s="23" t="s">
        <v>6146</v>
      </c>
      <c r="D67" s="473"/>
      <c r="E67" s="15" t="s">
        <v>208</v>
      </c>
      <c r="F67" s="19"/>
      <c r="G67" s="387"/>
      <c r="H67" s="541"/>
      <c r="I67" s="22"/>
    </row>
    <row r="68" spans="1:9" s="81" customFormat="1" ht="47.25" hidden="1" customHeight="1">
      <c r="A68" s="20"/>
      <c r="B68" s="12"/>
      <c r="C68" s="23" t="s">
        <v>6147</v>
      </c>
      <c r="D68" s="473"/>
      <c r="E68" s="15" t="s">
        <v>208</v>
      </c>
      <c r="F68" s="19"/>
      <c r="G68" s="387"/>
      <c r="H68" s="541"/>
      <c r="I68" s="22"/>
    </row>
    <row r="69" spans="1:9" s="81" customFormat="1" ht="31.5" hidden="1">
      <c r="A69" s="20" t="s">
        <v>1473</v>
      </c>
      <c r="B69" s="12" t="s">
        <v>259</v>
      </c>
      <c r="C69" s="19"/>
      <c r="D69" s="438"/>
      <c r="E69" s="21"/>
      <c r="F69" s="19"/>
      <c r="G69" s="19"/>
    </row>
    <row r="70" spans="1:9" s="81" customFormat="1" ht="31.5" hidden="1">
      <c r="A70" s="20" t="s">
        <v>262</v>
      </c>
      <c r="B70" s="12" t="s">
        <v>263</v>
      </c>
      <c r="C70" s="19"/>
      <c r="D70" s="438"/>
      <c r="E70" s="21"/>
      <c r="F70" s="19"/>
      <c r="G70" s="19"/>
    </row>
    <row r="71" spans="1:9" s="81" customFormat="1" ht="31.5" hidden="1">
      <c r="A71" s="20" t="s">
        <v>264</v>
      </c>
      <c r="B71" s="12" t="s">
        <v>265</v>
      </c>
      <c r="C71" s="19"/>
      <c r="D71" s="438"/>
      <c r="E71" s="21"/>
      <c r="F71" s="19"/>
      <c r="G71" s="19"/>
    </row>
    <row r="72" spans="1:9" s="81" customFormat="1" ht="35.1" customHeight="1">
      <c r="A72" s="1035" t="s">
        <v>141</v>
      </c>
      <c r="B72" s="1305" t="s">
        <v>140</v>
      </c>
      <c r="C72" s="1306"/>
      <c r="D72" s="1306"/>
      <c r="E72" s="1306"/>
      <c r="F72" s="1306"/>
      <c r="G72" s="1307"/>
      <c r="H72" s="541">
        <f>SUM(D74:D78)</f>
        <v>3</v>
      </c>
      <c r="I72" s="22">
        <f>COUNT(D74:D78)*2</f>
        <v>6</v>
      </c>
    </row>
    <row r="73" spans="1:9" s="81" customFormat="1" ht="31.5" hidden="1">
      <c r="A73" s="20" t="s">
        <v>266</v>
      </c>
      <c r="B73" s="92" t="s">
        <v>267</v>
      </c>
      <c r="C73" s="23"/>
      <c r="D73" s="474"/>
      <c r="E73" s="16"/>
      <c r="F73" s="23"/>
      <c r="G73" s="19"/>
    </row>
    <row r="74" spans="1:9" s="81" customFormat="1" ht="31.5">
      <c r="A74" s="11" t="s">
        <v>268</v>
      </c>
      <c r="B74" s="92" t="s">
        <v>269</v>
      </c>
      <c r="C74" s="23" t="s">
        <v>6148</v>
      </c>
      <c r="D74" s="473">
        <v>1</v>
      </c>
      <c r="E74" s="24" t="s">
        <v>208</v>
      </c>
      <c r="F74" s="19"/>
      <c r="G74" s="387"/>
      <c r="H74" s="541"/>
      <c r="I74" s="22"/>
    </row>
    <row r="75" spans="1:9" s="81" customFormat="1" ht="31.5">
      <c r="A75" s="11" t="s">
        <v>272</v>
      </c>
      <c r="B75" s="92" t="s">
        <v>273</v>
      </c>
      <c r="C75" s="23" t="s">
        <v>6149</v>
      </c>
      <c r="D75" s="473">
        <v>1</v>
      </c>
      <c r="E75" s="24" t="s">
        <v>208</v>
      </c>
      <c r="F75" s="19"/>
      <c r="G75" s="387"/>
      <c r="H75" s="541"/>
      <c r="I75" s="22"/>
    </row>
    <row r="76" spans="1:9" s="81" customFormat="1" ht="15.75" hidden="1">
      <c r="A76" s="20" t="s">
        <v>274</v>
      </c>
      <c r="B76" s="92" t="s">
        <v>275</v>
      </c>
      <c r="C76" s="23" t="s">
        <v>6150</v>
      </c>
      <c r="D76" s="473"/>
      <c r="E76" s="15" t="s">
        <v>208</v>
      </c>
      <c r="F76" s="19"/>
      <c r="G76" s="387"/>
      <c r="H76" s="541"/>
      <c r="I76" s="22"/>
    </row>
    <row r="77" spans="1:9" s="81" customFormat="1" ht="15.75" hidden="1">
      <c r="A77" s="20"/>
      <c r="B77" s="92"/>
      <c r="C77" s="23" t="s">
        <v>6151</v>
      </c>
      <c r="D77" s="473"/>
      <c r="E77" s="15" t="s">
        <v>208</v>
      </c>
      <c r="F77" s="19"/>
      <c r="G77" s="387"/>
      <c r="H77" s="541"/>
      <c r="I77" s="22"/>
    </row>
    <row r="78" spans="1:9" s="81" customFormat="1" ht="31.5">
      <c r="A78" s="11" t="s">
        <v>277</v>
      </c>
      <c r="B78" s="92" t="s">
        <v>278</v>
      </c>
      <c r="C78" s="23" t="s">
        <v>6152</v>
      </c>
      <c r="D78" s="475">
        <v>1</v>
      </c>
      <c r="E78" s="24" t="s">
        <v>208</v>
      </c>
      <c r="F78" s="19"/>
      <c r="G78" s="387"/>
      <c r="H78" s="541"/>
      <c r="I78" s="22"/>
    </row>
    <row r="79" spans="1:9" s="81" customFormat="1" ht="35.1" customHeight="1">
      <c r="A79" s="1035" t="s">
        <v>279</v>
      </c>
      <c r="B79" s="1305" t="s">
        <v>138</v>
      </c>
      <c r="C79" s="1306"/>
      <c r="D79" s="1306"/>
      <c r="E79" s="1306"/>
      <c r="F79" s="1306"/>
      <c r="G79" s="1307"/>
      <c r="H79" s="541">
        <f>SUM(D80:D83)</f>
        <v>2</v>
      </c>
      <c r="I79" s="22">
        <f>COUNT(D80:D83)*2</f>
        <v>4</v>
      </c>
    </row>
    <row r="80" spans="1:9" s="81" customFormat="1" ht="15.75" hidden="1">
      <c r="A80" s="20" t="s">
        <v>1494</v>
      </c>
      <c r="B80" s="92" t="s">
        <v>281</v>
      </c>
      <c r="C80" s="23"/>
      <c r="D80" s="438"/>
      <c r="E80" s="21"/>
      <c r="F80" s="19"/>
      <c r="G80" s="19"/>
    </row>
    <row r="81" spans="1:9" s="81" customFormat="1" ht="15.75">
      <c r="A81" s="11" t="s">
        <v>1495</v>
      </c>
      <c r="B81" s="92" t="s">
        <v>286</v>
      </c>
      <c r="C81" s="23" t="s">
        <v>6153</v>
      </c>
      <c r="D81" s="473">
        <v>1</v>
      </c>
      <c r="E81" s="21" t="s">
        <v>208</v>
      </c>
      <c r="F81" s="19"/>
      <c r="G81" s="387"/>
      <c r="H81" s="541"/>
      <c r="I81" s="22"/>
    </row>
    <row r="82" spans="1:9" s="81" customFormat="1" ht="31.5">
      <c r="A82" s="11" t="s">
        <v>1498</v>
      </c>
      <c r="B82" s="92" t="s">
        <v>290</v>
      </c>
      <c r="C82" s="23" t="s">
        <v>3929</v>
      </c>
      <c r="D82" s="473">
        <v>1</v>
      </c>
      <c r="E82" s="21" t="s">
        <v>208</v>
      </c>
      <c r="F82" s="19"/>
      <c r="G82" s="387"/>
      <c r="H82" s="541"/>
      <c r="I82" s="22"/>
    </row>
    <row r="83" spans="1:9" s="81" customFormat="1" ht="33.75" hidden="1" customHeight="1">
      <c r="A83" s="20"/>
      <c r="B83" s="92"/>
      <c r="C83" s="23" t="s">
        <v>6154</v>
      </c>
      <c r="D83" s="473"/>
      <c r="E83" s="21" t="s">
        <v>208</v>
      </c>
      <c r="F83" s="19"/>
      <c r="G83" s="387"/>
      <c r="H83" s="541"/>
      <c r="I83" s="22"/>
    </row>
    <row r="84" spans="1:9" s="81" customFormat="1" ht="40.15" hidden="1" customHeight="1">
      <c r="A84" s="102" t="s">
        <v>137</v>
      </c>
      <c r="B84" s="1366" t="s">
        <v>136</v>
      </c>
      <c r="C84" s="1315"/>
      <c r="D84" s="1315"/>
      <c r="E84" s="1315"/>
      <c r="F84" s="1315"/>
      <c r="G84" s="1315"/>
      <c r="H84" s="541">
        <f>SUM(D85:D103)</f>
        <v>4</v>
      </c>
      <c r="I84" s="22">
        <f>COUNT(D85:D103)*2</f>
        <v>8</v>
      </c>
    </row>
    <row r="85" spans="1:9" s="81" customFormat="1" ht="71.25" hidden="1" customHeight="1">
      <c r="A85" s="20" t="s">
        <v>292</v>
      </c>
      <c r="B85" s="12" t="s">
        <v>293</v>
      </c>
      <c r="C85" s="41" t="s">
        <v>6155</v>
      </c>
      <c r="D85" s="476"/>
      <c r="E85" s="16" t="s">
        <v>255</v>
      </c>
      <c r="F85" s="23" t="s">
        <v>6156</v>
      </c>
      <c r="G85" s="387"/>
      <c r="H85" s="541"/>
      <c r="I85" s="22"/>
    </row>
    <row r="86" spans="1:9" s="81" customFormat="1" ht="47.25">
      <c r="A86" s="11" t="s">
        <v>294</v>
      </c>
      <c r="B86" s="12" t="s">
        <v>295</v>
      </c>
      <c r="C86" s="23" t="s">
        <v>6157</v>
      </c>
      <c r="D86" s="476">
        <v>1</v>
      </c>
      <c r="E86" s="16" t="s">
        <v>208</v>
      </c>
      <c r="F86" s="19"/>
      <c r="G86" s="387"/>
      <c r="H86" s="541"/>
      <c r="I86" s="22"/>
    </row>
    <row r="87" spans="1:9" s="81" customFormat="1" ht="66.75" hidden="1" customHeight="1">
      <c r="A87" s="20" t="s">
        <v>296</v>
      </c>
      <c r="B87" s="12" t="s">
        <v>297</v>
      </c>
      <c r="C87" s="23" t="s">
        <v>6158</v>
      </c>
      <c r="D87" s="473"/>
      <c r="E87" s="16" t="s">
        <v>255</v>
      </c>
      <c r="F87" s="19"/>
      <c r="G87" s="387"/>
      <c r="H87" s="541"/>
      <c r="I87" s="22"/>
    </row>
    <row r="88" spans="1:9" s="81" customFormat="1" ht="15.75" hidden="1">
      <c r="A88" s="20"/>
      <c r="B88" s="12"/>
      <c r="C88" s="23" t="s">
        <v>6159</v>
      </c>
      <c r="D88" s="473"/>
      <c r="E88" s="16" t="s">
        <v>255</v>
      </c>
      <c r="F88" s="19"/>
      <c r="G88" s="167"/>
      <c r="H88" s="541"/>
      <c r="I88" s="22"/>
    </row>
    <row r="89" spans="1:9" s="81" customFormat="1" ht="15.75" hidden="1">
      <c r="A89" s="20"/>
      <c r="B89" s="12"/>
      <c r="C89" s="23" t="s">
        <v>6160</v>
      </c>
      <c r="D89" s="473"/>
      <c r="E89" s="16" t="s">
        <v>255</v>
      </c>
      <c r="F89" s="19"/>
      <c r="G89" s="167"/>
      <c r="H89" s="541"/>
      <c r="I89" s="22"/>
    </row>
    <row r="90" spans="1:9" s="81" customFormat="1" ht="54" customHeight="1">
      <c r="A90" s="11" t="s">
        <v>298</v>
      </c>
      <c r="B90" s="12" t="s">
        <v>299</v>
      </c>
      <c r="C90" s="23" t="s">
        <v>6161</v>
      </c>
      <c r="D90" s="473">
        <v>1</v>
      </c>
      <c r="E90" s="21" t="s">
        <v>271</v>
      </c>
      <c r="F90" s="19"/>
      <c r="G90" s="387"/>
      <c r="H90" s="541"/>
      <c r="I90" s="22"/>
    </row>
    <row r="91" spans="1:9" s="81" customFormat="1" ht="34.5" hidden="1" customHeight="1">
      <c r="A91" s="20"/>
      <c r="B91" s="12"/>
      <c r="C91" s="23" t="s">
        <v>6162</v>
      </c>
      <c r="D91" s="473"/>
      <c r="E91" s="21" t="s">
        <v>540</v>
      </c>
      <c r="F91" s="19"/>
      <c r="G91" s="387"/>
      <c r="H91" s="541"/>
      <c r="I91" s="22"/>
    </row>
    <row r="92" spans="1:9" s="81" customFormat="1" ht="30" hidden="1">
      <c r="A92" s="20"/>
      <c r="B92" s="12"/>
      <c r="C92" s="23" t="s">
        <v>6163</v>
      </c>
      <c r="D92" s="473"/>
      <c r="E92" s="21" t="s">
        <v>271</v>
      </c>
      <c r="F92" s="19"/>
      <c r="G92" s="387"/>
      <c r="H92" s="541"/>
      <c r="I92" s="22"/>
    </row>
    <row r="93" spans="1:9" s="81" customFormat="1" ht="15.75" hidden="1">
      <c r="A93" s="20"/>
      <c r="B93" s="12"/>
      <c r="C93" s="23" t="s">
        <v>6164</v>
      </c>
      <c r="D93" s="473"/>
      <c r="E93" s="21" t="s">
        <v>271</v>
      </c>
      <c r="F93" s="19"/>
      <c r="G93" s="387"/>
      <c r="H93" s="541"/>
      <c r="I93" s="22"/>
    </row>
    <row r="94" spans="1:9" s="81" customFormat="1" ht="15.75" hidden="1">
      <c r="A94" s="20"/>
      <c r="B94" s="12"/>
      <c r="C94" s="23" t="s">
        <v>6165</v>
      </c>
      <c r="D94" s="473"/>
      <c r="E94" s="21" t="s">
        <v>271</v>
      </c>
      <c r="F94" s="19"/>
      <c r="G94" s="387"/>
      <c r="H94" s="541"/>
      <c r="I94" s="22"/>
    </row>
    <row r="95" spans="1:9" s="81" customFormat="1" ht="47.25">
      <c r="A95" s="11" t="s">
        <v>300</v>
      </c>
      <c r="B95" s="12" t="s">
        <v>1500</v>
      </c>
      <c r="C95" s="23" t="s">
        <v>6166</v>
      </c>
      <c r="D95" s="473">
        <v>1</v>
      </c>
      <c r="E95" s="21" t="s">
        <v>540</v>
      </c>
      <c r="F95" s="23" t="s">
        <v>6167</v>
      </c>
      <c r="G95" s="387"/>
      <c r="H95" s="541"/>
      <c r="I95" s="22"/>
    </row>
    <row r="96" spans="1:9" s="81" customFormat="1" ht="45" hidden="1">
      <c r="A96" s="20"/>
      <c r="B96" s="12"/>
      <c r="C96" s="23" t="s">
        <v>6168</v>
      </c>
      <c r="D96" s="473"/>
      <c r="E96" s="21" t="s">
        <v>271</v>
      </c>
      <c r="F96" s="23" t="s">
        <v>6169</v>
      </c>
      <c r="G96" s="387"/>
      <c r="H96" s="541"/>
      <c r="I96" s="22"/>
    </row>
    <row r="97" spans="1:9" s="81" customFormat="1" ht="47.25" hidden="1">
      <c r="A97" s="20" t="s">
        <v>302</v>
      </c>
      <c r="B97" s="12" t="s">
        <v>303</v>
      </c>
      <c r="C97" s="23" t="s">
        <v>6170</v>
      </c>
      <c r="D97" s="473"/>
      <c r="E97" s="21" t="s">
        <v>271</v>
      </c>
      <c r="F97" s="19"/>
      <c r="G97" s="387"/>
      <c r="H97" s="541"/>
      <c r="I97" s="22"/>
    </row>
    <row r="98" spans="1:9" s="81" customFormat="1" ht="66.75" customHeight="1">
      <c r="A98" s="11" t="s">
        <v>304</v>
      </c>
      <c r="B98" s="12" t="s">
        <v>305</v>
      </c>
      <c r="C98" s="34" t="s">
        <v>6171</v>
      </c>
      <c r="D98" s="473">
        <v>1</v>
      </c>
      <c r="E98" s="21" t="s">
        <v>271</v>
      </c>
      <c r="F98" s="19"/>
      <c r="G98" s="387"/>
      <c r="H98" s="541"/>
      <c r="I98" s="22"/>
    </row>
    <row r="99" spans="1:9" s="81" customFormat="1" ht="78.75" hidden="1">
      <c r="A99" s="20" t="s">
        <v>306</v>
      </c>
      <c r="B99" s="12" t="s">
        <v>307</v>
      </c>
      <c r="C99" s="23" t="s">
        <v>6172</v>
      </c>
      <c r="D99" s="473"/>
      <c r="E99" s="21" t="s">
        <v>271</v>
      </c>
      <c r="F99" s="19"/>
      <c r="G99" s="387"/>
      <c r="H99" s="541"/>
      <c r="I99" s="22"/>
    </row>
    <row r="100" spans="1:9" s="81" customFormat="1" ht="47.25" hidden="1">
      <c r="A100" s="20" t="s">
        <v>308</v>
      </c>
      <c r="B100" s="12" t="s">
        <v>309</v>
      </c>
      <c r="C100" s="41"/>
      <c r="D100" s="438"/>
      <c r="E100" s="21" t="s">
        <v>540</v>
      </c>
      <c r="F100" s="19"/>
      <c r="G100" s="19"/>
    </row>
    <row r="101" spans="1:9" s="81" customFormat="1" ht="61.5" hidden="1" customHeight="1">
      <c r="A101" s="20" t="s">
        <v>310</v>
      </c>
      <c r="B101" s="12" t="s">
        <v>311</v>
      </c>
      <c r="C101" s="23" t="s">
        <v>6173</v>
      </c>
      <c r="D101" s="473"/>
      <c r="E101" s="21" t="s">
        <v>540</v>
      </c>
      <c r="F101" s="23"/>
      <c r="G101" s="387"/>
      <c r="H101" s="541"/>
      <c r="I101" s="22"/>
    </row>
    <row r="102" spans="1:9" s="81" customFormat="1" ht="30" hidden="1">
      <c r="A102" s="20" t="s">
        <v>312</v>
      </c>
      <c r="B102" s="16" t="s">
        <v>313</v>
      </c>
      <c r="C102" s="23" t="s">
        <v>6174</v>
      </c>
      <c r="D102" s="473"/>
      <c r="E102" s="21" t="s">
        <v>540</v>
      </c>
      <c r="F102" s="19"/>
      <c r="G102" s="387"/>
      <c r="H102" s="541"/>
      <c r="I102" s="22"/>
    </row>
    <row r="103" spans="1:9" s="81" customFormat="1" ht="30" hidden="1">
      <c r="A103" s="20" t="s">
        <v>6055</v>
      </c>
      <c r="B103" s="16" t="s">
        <v>6056</v>
      </c>
      <c r="C103" s="23"/>
      <c r="D103" s="43"/>
      <c r="E103" s="21"/>
      <c r="F103" s="19"/>
      <c r="G103" s="388"/>
    </row>
    <row r="104" spans="1:9" s="81" customFormat="1" ht="40.15" hidden="1" customHeight="1">
      <c r="A104" s="102" t="s">
        <v>1501</v>
      </c>
      <c r="B104" s="1366" t="s">
        <v>134</v>
      </c>
      <c r="C104" s="1315"/>
      <c r="D104" s="1315"/>
      <c r="E104" s="1315"/>
      <c r="F104" s="1315"/>
      <c r="G104" s="1367"/>
      <c r="H104" s="81">
        <f>SUM(D105:D112)</f>
        <v>0</v>
      </c>
      <c r="I104" s="81">
        <f>COUNT(D105:D112)*2</f>
        <v>0</v>
      </c>
    </row>
    <row r="105" spans="1:9" s="81" customFormat="1" ht="15.75" hidden="1">
      <c r="A105" s="20" t="s">
        <v>314</v>
      </c>
      <c r="B105" s="12" t="s">
        <v>315</v>
      </c>
      <c r="C105" s="19"/>
      <c r="D105" s="438"/>
      <c r="E105" s="21"/>
      <c r="F105" s="19"/>
      <c r="G105" s="19"/>
    </row>
    <row r="106" spans="1:9" s="81" customFormat="1" ht="15.75" hidden="1">
      <c r="A106" s="20" t="s">
        <v>316</v>
      </c>
      <c r="B106" s="12" t="s">
        <v>317</v>
      </c>
      <c r="C106" s="19"/>
      <c r="D106" s="438"/>
      <c r="E106" s="21"/>
      <c r="F106" s="19"/>
      <c r="G106" s="19"/>
    </row>
    <row r="107" spans="1:9" s="81" customFormat="1" ht="15.75" hidden="1">
      <c r="A107" s="20" t="s">
        <v>1503</v>
      </c>
      <c r="B107" s="12" t="s">
        <v>319</v>
      </c>
      <c r="C107" s="19"/>
      <c r="D107" s="438"/>
      <c r="E107" s="21"/>
      <c r="F107" s="19"/>
      <c r="G107" s="19"/>
    </row>
    <row r="108" spans="1:9" s="81" customFormat="1" ht="31.5" hidden="1">
      <c r="A108" s="20" t="s">
        <v>321</v>
      </c>
      <c r="B108" s="12" t="s">
        <v>322</v>
      </c>
      <c r="C108" s="19"/>
      <c r="D108" s="438"/>
      <c r="E108" s="21"/>
      <c r="F108" s="19"/>
      <c r="G108" s="19"/>
    </row>
    <row r="109" spans="1:9" s="81" customFormat="1" ht="15.75" hidden="1">
      <c r="A109" s="20" t="s">
        <v>323</v>
      </c>
      <c r="B109" s="12" t="s">
        <v>324</v>
      </c>
      <c r="C109" s="19"/>
      <c r="D109" s="438"/>
      <c r="E109" s="21"/>
      <c r="F109" s="19"/>
      <c r="G109" s="19"/>
    </row>
    <row r="110" spans="1:9" s="81" customFormat="1" ht="15.75" hidden="1">
      <c r="A110" s="20" t="s">
        <v>325</v>
      </c>
      <c r="B110" s="12" t="s">
        <v>326</v>
      </c>
      <c r="C110" s="19"/>
      <c r="D110" s="438"/>
      <c r="E110" s="21"/>
      <c r="F110" s="19"/>
      <c r="G110" s="19"/>
    </row>
    <row r="111" spans="1:9" s="81" customFormat="1" ht="31.5" hidden="1">
      <c r="A111" s="20" t="s">
        <v>1504</v>
      </c>
      <c r="B111" s="12" t="s">
        <v>328</v>
      </c>
      <c r="C111" s="19"/>
      <c r="D111" s="438"/>
      <c r="E111" s="21"/>
      <c r="F111" s="19"/>
      <c r="G111" s="19"/>
    </row>
    <row r="112" spans="1:9" s="81" customFormat="1" ht="15.75" hidden="1">
      <c r="A112" s="20" t="s">
        <v>3063</v>
      </c>
      <c r="B112" s="12" t="s">
        <v>3064</v>
      </c>
      <c r="C112" s="16"/>
      <c r="D112" s="435"/>
      <c r="E112" s="15"/>
      <c r="F112" s="21"/>
      <c r="G112" s="389"/>
    </row>
    <row r="113" spans="1:9" s="81" customFormat="1" ht="40.15" hidden="1" customHeight="1">
      <c r="A113" s="102" t="s">
        <v>1505</v>
      </c>
      <c r="B113" s="1302" t="s">
        <v>132</v>
      </c>
      <c r="C113" s="1315"/>
      <c r="D113" s="1315"/>
      <c r="E113" s="1315"/>
      <c r="F113" s="1315"/>
      <c r="G113" s="1315"/>
      <c r="H113" s="541">
        <f>SUM(D114:D115)</f>
        <v>0</v>
      </c>
      <c r="I113" s="22">
        <f>COUNT(D114:D115)*2</f>
        <v>0</v>
      </c>
    </row>
    <row r="114" spans="1:9" s="81" customFormat="1" ht="47.25" hidden="1">
      <c r="A114" s="20" t="s">
        <v>1506</v>
      </c>
      <c r="B114" s="12" t="s">
        <v>331</v>
      </c>
      <c r="C114" s="18" t="s">
        <v>6175</v>
      </c>
      <c r="D114" s="477"/>
      <c r="E114" s="15" t="s">
        <v>271</v>
      </c>
      <c r="F114" s="41" t="s">
        <v>6176</v>
      </c>
      <c r="G114" s="387"/>
      <c r="H114" s="541"/>
      <c r="I114" s="22"/>
    </row>
    <row r="115" spans="1:9" s="81" customFormat="1" ht="63" hidden="1">
      <c r="A115" s="20" t="s">
        <v>334</v>
      </c>
      <c r="B115" s="12" t="s">
        <v>335</v>
      </c>
      <c r="C115" s="19"/>
      <c r="D115" s="438"/>
      <c r="E115" s="21"/>
      <c r="F115" s="19"/>
      <c r="G115" s="19"/>
    </row>
    <row r="116" spans="1:9" s="81" customFormat="1" ht="18.75">
      <c r="A116" s="249"/>
      <c r="B116" s="1368" t="s">
        <v>337</v>
      </c>
      <c r="C116" s="1315"/>
      <c r="D116" s="1315"/>
      <c r="E116" s="1315"/>
      <c r="F116" s="1315"/>
      <c r="G116" s="1315"/>
      <c r="H116" s="541">
        <f>H117+H132+H145+H152+H159+H166</f>
        <v>20</v>
      </c>
      <c r="I116" s="22">
        <f>I117+I132+I145+I152+I159+I166</f>
        <v>40</v>
      </c>
    </row>
    <row r="117" spans="1:9" s="81" customFormat="1" ht="35.1" customHeight="1">
      <c r="A117" s="1035" t="s">
        <v>1507</v>
      </c>
      <c r="B117" s="1305" t="s">
        <v>130</v>
      </c>
      <c r="C117" s="1306"/>
      <c r="D117" s="1306"/>
      <c r="E117" s="1306"/>
      <c r="F117" s="1306"/>
      <c r="G117" s="1307"/>
      <c r="H117" s="541">
        <f>SUM(D118:D131)</f>
        <v>8</v>
      </c>
      <c r="I117" s="22">
        <f>COUNT(D118:D131)*2</f>
        <v>16</v>
      </c>
    </row>
    <row r="118" spans="1:9" s="81" customFormat="1" ht="31.5">
      <c r="A118" s="11" t="s">
        <v>1509</v>
      </c>
      <c r="B118" s="42" t="s">
        <v>339</v>
      </c>
      <c r="C118" s="107" t="s">
        <v>2340</v>
      </c>
      <c r="D118" s="473">
        <v>1</v>
      </c>
      <c r="E118" s="24" t="s">
        <v>341</v>
      </c>
      <c r="F118" s="34" t="s">
        <v>2341</v>
      </c>
      <c r="G118" s="387"/>
      <c r="H118" s="541"/>
      <c r="I118" s="22"/>
    </row>
    <row r="119" spans="1:9" s="81" customFormat="1" ht="15.75">
      <c r="A119" s="11"/>
      <c r="B119" s="42"/>
      <c r="C119" s="198" t="s">
        <v>4138</v>
      </c>
      <c r="D119" s="473">
        <v>1</v>
      </c>
      <c r="E119" s="24" t="s">
        <v>341</v>
      </c>
      <c r="F119" s="117"/>
      <c r="G119" s="387"/>
      <c r="H119" s="541"/>
      <c r="I119" s="22"/>
    </row>
    <row r="120" spans="1:9" s="81" customFormat="1" ht="31.5">
      <c r="A120" s="11" t="s">
        <v>1512</v>
      </c>
      <c r="B120" s="42" t="s">
        <v>347</v>
      </c>
      <c r="C120" s="107" t="s">
        <v>6177</v>
      </c>
      <c r="D120" s="473">
        <v>1</v>
      </c>
      <c r="E120" s="24" t="s">
        <v>341</v>
      </c>
      <c r="F120" s="19"/>
      <c r="G120" s="387"/>
      <c r="H120" s="541"/>
      <c r="I120" s="22"/>
    </row>
    <row r="121" spans="1:9" s="81" customFormat="1" ht="30" hidden="1">
      <c r="A121" s="20"/>
      <c r="B121" s="28"/>
      <c r="C121" s="32" t="s">
        <v>6178</v>
      </c>
      <c r="D121" s="473"/>
      <c r="E121" s="15" t="s">
        <v>341</v>
      </c>
      <c r="F121" s="19"/>
      <c r="G121" s="387"/>
      <c r="H121" s="541"/>
      <c r="I121" s="22"/>
    </row>
    <row r="122" spans="1:9" s="81" customFormat="1" ht="15.75" hidden="1">
      <c r="A122" s="20"/>
      <c r="B122" s="28"/>
      <c r="C122" s="191" t="s">
        <v>6179</v>
      </c>
      <c r="D122" s="473"/>
      <c r="E122" s="15" t="s">
        <v>341</v>
      </c>
      <c r="F122" s="19"/>
      <c r="G122" s="387"/>
      <c r="H122" s="541"/>
      <c r="I122" s="22"/>
    </row>
    <row r="123" spans="1:9" s="81" customFormat="1" ht="30">
      <c r="A123" s="11"/>
      <c r="B123" s="42"/>
      <c r="C123" s="107" t="s">
        <v>6180</v>
      </c>
      <c r="D123" s="473">
        <v>1</v>
      </c>
      <c r="E123" s="24" t="s">
        <v>341</v>
      </c>
      <c r="F123" s="19"/>
      <c r="G123" s="387"/>
      <c r="H123" s="541"/>
      <c r="I123" s="22"/>
    </row>
    <row r="124" spans="1:9" s="81" customFormat="1" ht="30" hidden="1">
      <c r="A124" s="20"/>
      <c r="B124" s="28"/>
      <c r="C124" s="32" t="s">
        <v>6181</v>
      </c>
      <c r="D124" s="473"/>
      <c r="E124" s="15" t="s">
        <v>341</v>
      </c>
      <c r="F124" s="19"/>
      <c r="G124" s="387"/>
      <c r="H124" s="541"/>
      <c r="I124" s="22"/>
    </row>
    <row r="125" spans="1:9" s="81" customFormat="1" ht="31.5">
      <c r="A125" s="11" t="s">
        <v>352</v>
      </c>
      <c r="B125" s="42" t="s">
        <v>353</v>
      </c>
      <c r="C125" s="107" t="s">
        <v>6182</v>
      </c>
      <c r="D125" s="473">
        <v>1</v>
      </c>
      <c r="E125" s="24" t="s">
        <v>341</v>
      </c>
      <c r="F125" s="19"/>
      <c r="G125" s="387"/>
      <c r="H125" s="541"/>
      <c r="I125" s="22"/>
    </row>
    <row r="126" spans="1:9" s="81" customFormat="1" ht="92.25" customHeight="1">
      <c r="A126" s="11" t="s">
        <v>1515</v>
      </c>
      <c r="B126" s="42" t="s">
        <v>355</v>
      </c>
      <c r="C126" s="107" t="s">
        <v>6183</v>
      </c>
      <c r="D126" s="473">
        <v>1</v>
      </c>
      <c r="E126" s="24" t="s">
        <v>341</v>
      </c>
      <c r="F126" s="19"/>
      <c r="G126" s="387"/>
      <c r="H126" s="541"/>
      <c r="I126" s="22"/>
    </row>
    <row r="127" spans="1:9" s="81" customFormat="1" ht="47.25" hidden="1">
      <c r="A127" s="20" t="s">
        <v>356</v>
      </c>
      <c r="B127" s="28" t="s">
        <v>357</v>
      </c>
      <c r="C127" s="41" t="s">
        <v>358</v>
      </c>
      <c r="D127" s="473"/>
      <c r="E127" s="15" t="s">
        <v>341</v>
      </c>
      <c r="F127" s="4"/>
      <c r="G127" s="387"/>
      <c r="H127" s="541"/>
      <c r="I127" s="22"/>
    </row>
    <row r="128" spans="1:9" s="81" customFormat="1" ht="30" hidden="1">
      <c r="A128" s="20"/>
      <c r="B128" s="28"/>
      <c r="C128" s="101" t="s">
        <v>3729</v>
      </c>
      <c r="D128" s="473"/>
      <c r="E128" s="15" t="s">
        <v>341</v>
      </c>
      <c r="F128" s="23"/>
      <c r="G128" s="387"/>
      <c r="H128" s="541"/>
      <c r="I128" s="22"/>
    </row>
    <row r="129" spans="1:9" s="81" customFormat="1" ht="31.5">
      <c r="A129" s="11" t="s">
        <v>1517</v>
      </c>
      <c r="B129" s="42" t="s">
        <v>360</v>
      </c>
      <c r="C129" s="32" t="s">
        <v>361</v>
      </c>
      <c r="D129" s="473">
        <v>1</v>
      </c>
      <c r="E129" s="24" t="s">
        <v>341</v>
      </c>
      <c r="F129" s="19"/>
      <c r="G129" s="387"/>
      <c r="H129" s="541"/>
      <c r="I129" s="22"/>
    </row>
    <row r="130" spans="1:9" s="81" customFormat="1" ht="47.25">
      <c r="A130" s="11" t="s">
        <v>1519</v>
      </c>
      <c r="B130" s="42" t="s">
        <v>363</v>
      </c>
      <c r="C130" s="107" t="s">
        <v>2349</v>
      </c>
      <c r="D130" s="473">
        <v>1</v>
      </c>
      <c r="E130" s="24" t="s">
        <v>341</v>
      </c>
      <c r="F130" s="19"/>
      <c r="G130" s="387"/>
      <c r="H130" s="541"/>
      <c r="I130" s="22"/>
    </row>
    <row r="131" spans="1:9" s="81" customFormat="1" ht="31.5" hidden="1">
      <c r="A131" s="20" t="s">
        <v>366</v>
      </c>
      <c r="B131" s="28" t="s">
        <v>367</v>
      </c>
      <c r="C131" s="191" t="s">
        <v>6184</v>
      </c>
      <c r="D131" s="473"/>
      <c r="E131" s="21" t="s">
        <v>369</v>
      </c>
      <c r="F131" s="19"/>
      <c r="G131" s="387"/>
      <c r="H131" s="541"/>
      <c r="I131" s="22"/>
    </row>
    <row r="132" spans="1:9" s="81" customFormat="1" ht="35.1" customHeight="1">
      <c r="A132" s="1035" t="s">
        <v>1520</v>
      </c>
      <c r="B132" s="1305" t="s">
        <v>6185</v>
      </c>
      <c r="C132" s="1306"/>
      <c r="D132" s="1306"/>
      <c r="E132" s="1306"/>
      <c r="F132" s="1306"/>
      <c r="G132" s="1307"/>
      <c r="H132" s="541">
        <f>SUM(D133:D144)</f>
        <v>6</v>
      </c>
      <c r="I132" s="22">
        <f>COUNT(D133:D144)*2</f>
        <v>12</v>
      </c>
    </row>
    <row r="133" spans="1:9" s="81" customFormat="1" ht="31.5">
      <c r="A133" s="11" t="s">
        <v>1522</v>
      </c>
      <c r="B133" s="12" t="s">
        <v>371</v>
      </c>
      <c r="C133" s="107" t="s">
        <v>6186</v>
      </c>
      <c r="D133" s="473">
        <v>1</v>
      </c>
      <c r="E133" s="21" t="s">
        <v>341</v>
      </c>
      <c r="F133" s="19"/>
      <c r="G133" s="387"/>
      <c r="H133" s="541"/>
      <c r="I133" s="22"/>
    </row>
    <row r="134" spans="1:9" s="81" customFormat="1" ht="15.75" hidden="1">
      <c r="A134" s="20"/>
      <c r="B134" s="36"/>
      <c r="C134" s="191" t="s">
        <v>6187</v>
      </c>
      <c r="D134" s="473"/>
      <c r="E134" s="21" t="s">
        <v>341</v>
      </c>
      <c r="F134" s="19"/>
      <c r="G134" s="387"/>
      <c r="H134" s="541"/>
      <c r="I134" s="22"/>
    </row>
    <row r="135" spans="1:9" s="81" customFormat="1" ht="15.75">
      <c r="A135" s="11"/>
      <c r="B135" s="12"/>
      <c r="C135" s="107" t="s">
        <v>6188</v>
      </c>
      <c r="D135" s="473">
        <v>1</v>
      </c>
      <c r="E135" s="21" t="s">
        <v>341</v>
      </c>
      <c r="F135" s="19"/>
      <c r="G135" s="387"/>
      <c r="H135" s="541"/>
      <c r="I135" s="22"/>
    </row>
    <row r="136" spans="1:9" s="81" customFormat="1" ht="30" hidden="1">
      <c r="A136" s="20"/>
      <c r="B136" s="36"/>
      <c r="C136" s="191" t="s">
        <v>3939</v>
      </c>
      <c r="D136" s="473"/>
      <c r="E136" s="21" t="s">
        <v>341</v>
      </c>
      <c r="F136" s="19"/>
      <c r="G136" s="387"/>
      <c r="H136" s="541"/>
      <c r="I136" s="22"/>
    </row>
    <row r="137" spans="1:9" s="81" customFormat="1" ht="15.75">
      <c r="A137" s="11"/>
      <c r="B137" s="12"/>
      <c r="C137" s="107" t="s">
        <v>2354</v>
      </c>
      <c r="D137" s="473">
        <v>1</v>
      </c>
      <c r="E137" s="21" t="s">
        <v>341</v>
      </c>
      <c r="F137" s="19"/>
      <c r="G137" s="387"/>
      <c r="H137" s="541"/>
      <c r="I137" s="22"/>
    </row>
    <row r="138" spans="1:9" s="81" customFormat="1" ht="99.75" hidden="1" customHeight="1">
      <c r="A138" s="20" t="s">
        <v>382</v>
      </c>
      <c r="B138" s="36" t="s">
        <v>383</v>
      </c>
      <c r="C138" s="19"/>
      <c r="D138" s="438"/>
      <c r="E138" s="21"/>
      <c r="F138" s="19"/>
      <c r="G138" s="19"/>
    </row>
    <row r="139" spans="1:9" s="81" customFormat="1" ht="47.25">
      <c r="A139" s="11" t="s">
        <v>1525</v>
      </c>
      <c r="B139" s="1025" t="s">
        <v>385</v>
      </c>
      <c r="C139" s="107" t="s">
        <v>6189</v>
      </c>
      <c r="D139" s="473">
        <v>1</v>
      </c>
      <c r="E139" s="21" t="s">
        <v>341</v>
      </c>
      <c r="F139" s="19"/>
      <c r="G139" s="387"/>
      <c r="H139" s="541"/>
      <c r="I139" s="22"/>
    </row>
    <row r="140" spans="1:9" s="81" customFormat="1" ht="15.75" hidden="1">
      <c r="A140" s="20"/>
      <c r="B140" s="36"/>
      <c r="C140" s="191" t="s">
        <v>387</v>
      </c>
      <c r="D140" s="473"/>
      <c r="E140" s="21" t="s">
        <v>341</v>
      </c>
      <c r="F140" s="19"/>
      <c r="G140" s="387"/>
      <c r="H140" s="541"/>
      <c r="I140" s="22"/>
    </row>
    <row r="141" spans="1:9" s="81" customFormat="1" ht="30">
      <c r="A141" s="11"/>
      <c r="B141" s="12"/>
      <c r="C141" s="107" t="s">
        <v>6190</v>
      </c>
      <c r="D141" s="473">
        <v>1</v>
      </c>
      <c r="E141" s="21" t="s">
        <v>341</v>
      </c>
      <c r="F141" s="19"/>
      <c r="G141" s="387"/>
      <c r="H141" s="541"/>
      <c r="I141" s="22"/>
    </row>
    <row r="142" spans="1:9" s="81" customFormat="1" ht="15.75">
      <c r="A142" s="11"/>
      <c r="B142" s="12"/>
      <c r="C142" s="32" t="s">
        <v>391</v>
      </c>
      <c r="D142" s="473">
        <v>1</v>
      </c>
      <c r="E142" s="21" t="s">
        <v>341</v>
      </c>
      <c r="F142" s="19"/>
      <c r="G142" s="387"/>
      <c r="H142" s="541"/>
      <c r="I142" s="22"/>
    </row>
    <row r="143" spans="1:9" s="81" customFormat="1" ht="75" hidden="1" customHeight="1">
      <c r="A143" s="20" t="s">
        <v>1530</v>
      </c>
      <c r="B143" s="36" t="s">
        <v>393</v>
      </c>
      <c r="C143" s="4"/>
      <c r="D143" s="438"/>
      <c r="E143" s="21"/>
      <c r="F143" s="19"/>
      <c r="G143" s="19"/>
    </row>
    <row r="144" spans="1:9" s="81" customFormat="1" ht="72" hidden="1" customHeight="1">
      <c r="A144" s="20" t="s">
        <v>394</v>
      </c>
      <c r="B144" s="38" t="s">
        <v>395</v>
      </c>
      <c r="C144" s="19"/>
      <c r="D144" s="438"/>
      <c r="E144" s="21"/>
      <c r="F144" s="19"/>
      <c r="G144" s="19"/>
    </row>
    <row r="145" spans="1:9" s="81" customFormat="1" ht="35.1" customHeight="1">
      <c r="A145" s="1035" t="s">
        <v>1533</v>
      </c>
      <c r="B145" s="1305" t="s">
        <v>126</v>
      </c>
      <c r="C145" s="1306"/>
      <c r="D145" s="1306"/>
      <c r="E145" s="1306"/>
      <c r="F145" s="1306"/>
      <c r="G145" s="1307"/>
      <c r="H145" s="541">
        <f>SUM(D146:D151)</f>
        <v>1</v>
      </c>
      <c r="I145" s="22">
        <f>COUNT(D146:D151)*2</f>
        <v>2</v>
      </c>
    </row>
    <row r="146" spans="1:9" s="81" customFormat="1" ht="31.5">
      <c r="A146" s="11" t="s">
        <v>1535</v>
      </c>
      <c r="B146" s="12" t="s">
        <v>397</v>
      </c>
      <c r="C146" s="107" t="s">
        <v>2357</v>
      </c>
      <c r="D146" s="473">
        <v>1</v>
      </c>
      <c r="E146" s="21" t="s">
        <v>341</v>
      </c>
      <c r="F146" s="19"/>
      <c r="G146" s="387"/>
      <c r="H146" s="541"/>
      <c r="I146" s="22"/>
    </row>
    <row r="147" spans="1:9" s="81" customFormat="1" ht="15.75" hidden="1">
      <c r="A147" s="20"/>
      <c r="B147" s="36"/>
      <c r="C147" s="191" t="s">
        <v>6191</v>
      </c>
      <c r="D147" s="473"/>
      <c r="E147" s="21" t="s">
        <v>341</v>
      </c>
      <c r="F147" s="19"/>
      <c r="G147" s="387"/>
      <c r="H147" s="541"/>
      <c r="I147" s="22"/>
    </row>
    <row r="148" spans="1:9" s="81" customFormat="1" ht="30" hidden="1">
      <c r="A148" s="20"/>
      <c r="B148" s="36"/>
      <c r="C148" s="191" t="s">
        <v>3736</v>
      </c>
      <c r="D148" s="473"/>
      <c r="E148" s="21" t="s">
        <v>341</v>
      </c>
      <c r="F148" s="19"/>
      <c r="G148" s="387"/>
      <c r="H148" s="541"/>
      <c r="I148" s="22"/>
    </row>
    <row r="149" spans="1:9" s="81" customFormat="1" ht="31.5" hidden="1">
      <c r="A149" s="20" t="s">
        <v>1542</v>
      </c>
      <c r="B149" s="36" t="s">
        <v>401</v>
      </c>
      <c r="C149" s="191" t="s">
        <v>6192</v>
      </c>
      <c r="D149" s="473"/>
      <c r="E149" s="21" t="s">
        <v>208</v>
      </c>
      <c r="F149" s="19"/>
      <c r="G149" s="387"/>
      <c r="H149" s="541"/>
      <c r="I149" s="22"/>
    </row>
    <row r="150" spans="1:9" s="81" customFormat="1" ht="47.25" hidden="1">
      <c r="A150" s="20" t="s">
        <v>1545</v>
      </c>
      <c r="B150" s="36" t="s">
        <v>405</v>
      </c>
      <c r="C150" s="16" t="s">
        <v>406</v>
      </c>
      <c r="D150" s="477"/>
      <c r="E150" s="21" t="s">
        <v>3547</v>
      </c>
      <c r="F150" s="584"/>
      <c r="G150" s="387"/>
      <c r="H150" s="541"/>
      <c r="I150" s="22"/>
    </row>
    <row r="151" spans="1:9" s="81" customFormat="1" ht="103.5" hidden="1" customHeight="1">
      <c r="A151" s="20" t="s">
        <v>1556</v>
      </c>
      <c r="B151" s="36" t="s">
        <v>409</v>
      </c>
      <c r="C151" s="191" t="s">
        <v>6193</v>
      </c>
      <c r="D151" s="477"/>
      <c r="E151" s="21" t="s">
        <v>208</v>
      </c>
      <c r="F151" s="41" t="s">
        <v>6194</v>
      </c>
      <c r="G151" s="387"/>
      <c r="H151" s="541"/>
      <c r="I151" s="22"/>
    </row>
    <row r="152" spans="1:9" s="81" customFormat="1" ht="35.1" customHeight="1">
      <c r="A152" s="1035" t="s">
        <v>1559</v>
      </c>
      <c r="B152" s="1305" t="s">
        <v>124</v>
      </c>
      <c r="C152" s="1306"/>
      <c r="D152" s="1306"/>
      <c r="E152" s="1306"/>
      <c r="F152" s="1306"/>
      <c r="G152" s="1307"/>
      <c r="H152" s="541">
        <f>SUM(D153:D158)</f>
        <v>3</v>
      </c>
      <c r="I152" s="22">
        <f>COUNT(D153:D158)*2</f>
        <v>6</v>
      </c>
    </row>
    <row r="153" spans="1:9" s="81" customFormat="1" ht="47.25">
      <c r="A153" s="11" t="s">
        <v>1561</v>
      </c>
      <c r="B153" s="92" t="s">
        <v>412</v>
      </c>
      <c r="C153" s="107" t="s">
        <v>6195</v>
      </c>
      <c r="D153" s="473">
        <v>1</v>
      </c>
      <c r="E153" s="21" t="s">
        <v>255</v>
      </c>
      <c r="F153" s="19"/>
      <c r="G153" s="387"/>
      <c r="H153" s="541"/>
      <c r="I153" s="22"/>
    </row>
    <row r="154" spans="1:9" s="81" customFormat="1" ht="31.5">
      <c r="A154" s="11" t="s">
        <v>1565</v>
      </c>
      <c r="B154" s="92" t="s">
        <v>415</v>
      </c>
      <c r="C154" s="107" t="s">
        <v>416</v>
      </c>
      <c r="D154" s="473">
        <v>1</v>
      </c>
      <c r="E154" s="21" t="s">
        <v>341</v>
      </c>
      <c r="F154" s="19"/>
      <c r="G154" s="387"/>
      <c r="H154" s="541"/>
      <c r="I154" s="22"/>
    </row>
    <row r="155" spans="1:9" s="81" customFormat="1" ht="31.5" hidden="1">
      <c r="A155" s="20" t="s">
        <v>1566</v>
      </c>
      <c r="B155" s="195" t="s">
        <v>418</v>
      </c>
      <c r="C155" s="191"/>
      <c r="D155" s="438"/>
      <c r="E155" s="21"/>
      <c r="F155" s="19"/>
      <c r="G155" s="19"/>
    </row>
    <row r="156" spans="1:9" s="81" customFormat="1" ht="45" hidden="1">
      <c r="A156" s="20" t="s">
        <v>1567</v>
      </c>
      <c r="B156" s="195" t="s">
        <v>422</v>
      </c>
      <c r="C156" s="41" t="s">
        <v>423</v>
      </c>
      <c r="D156" s="473"/>
      <c r="E156" s="21" t="s">
        <v>424</v>
      </c>
      <c r="F156" s="191" t="s">
        <v>425</v>
      </c>
      <c r="G156" s="387"/>
      <c r="H156" s="541"/>
      <c r="I156" s="22"/>
    </row>
    <row r="157" spans="1:9" s="81" customFormat="1" ht="48" hidden="1" customHeight="1">
      <c r="A157" s="20"/>
      <c r="B157" s="195"/>
      <c r="C157" s="191" t="s">
        <v>6196</v>
      </c>
      <c r="D157" s="473"/>
      <c r="E157" s="29" t="s">
        <v>4152</v>
      </c>
      <c r="F157" s="19"/>
      <c r="G157" s="387"/>
      <c r="H157" s="541"/>
      <c r="I157" s="22"/>
    </row>
    <row r="158" spans="1:9" s="81" customFormat="1" ht="45">
      <c r="A158" s="11" t="s">
        <v>1570</v>
      </c>
      <c r="B158" s="92" t="s">
        <v>427</v>
      </c>
      <c r="C158" s="13" t="s">
        <v>4158</v>
      </c>
      <c r="D158" s="473">
        <v>1</v>
      </c>
      <c r="E158" s="21" t="s">
        <v>341</v>
      </c>
      <c r="F158" s="19"/>
      <c r="G158" s="387"/>
      <c r="H158" s="541"/>
      <c r="I158" s="22"/>
    </row>
    <row r="159" spans="1:9" s="81" customFormat="1" ht="35.1" customHeight="1">
      <c r="A159" s="1035" t="s">
        <v>1571</v>
      </c>
      <c r="B159" s="1305" t="s">
        <v>122</v>
      </c>
      <c r="C159" s="1306"/>
      <c r="D159" s="1306"/>
      <c r="E159" s="1306"/>
      <c r="F159" s="1306"/>
      <c r="G159" s="1307"/>
      <c r="H159" s="541">
        <f>SUM(D160:D165)</f>
        <v>2</v>
      </c>
      <c r="I159" s="22">
        <f>COUNT(D160:D165)*2</f>
        <v>4</v>
      </c>
    </row>
    <row r="160" spans="1:9" s="81" customFormat="1" ht="71.25" customHeight="1">
      <c r="A160" s="11" t="s">
        <v>429</v>
      </c>
      <c r="B160" s="12" t="s">
        <v>430</v>
      </c>
      <c r="C160" s="107" t="s">
        <v>6197</v>
      </c>
      <c r="D160" s="473">
        <v>1</v>
      </c>
      <c r="E160" s="21" t="s">
        <v>432</v>
      </c>
      <c r="F160" s="117" t="s">
        <v>6198</v>
      </c>
      <c r="G160" s="387"/>
      <c r="H160" s="541"/>
      <c r="I160" s="22"/>
    </row>
    <row r="161" spans="1:9" s="81" customFormat="1" ht="81.75" customHeight="1">
      <c r="A161" s="11" t="s">
        <v>1575</v>
      </c>
      <c r="B161" s="12" t="s">
        <v>434</v>
      </c>
      <c r="C161" s="16" t="s">
        <v>7056</v>
      </c>
      <c r="D161" s="473">
        <v>1</v>
      </c>
      <c r="E161" s="21" t="s">
        <v>432</v>
      </c>
      <c r="F161" s="19"/>
      <c r="G161" s="387"/>
      <c r="H161" s="541"/>
      <c r="I161" s="22"/>
    </row>
    <row r="162" spans="1:9" s="81" customFormat="1" ht="47.25" hidden="1">
      <c r="A162" s="20" t="s">
        <v>1576</v>
      </c>
      <c r="B162" s="36" t="s">
        <v>437</v>
      </c>
      <c r="C162" s="16" t="s">
        <v>438</v>
      </c>
      <c r="D162" s="473"/>
      <c r="E162" s="21" t="s">
        <v>432</v>
      </c>
      <c r="F162" s="19"/>
      <c r="G162" s="387"/>
      <c r="H162" s="541"/>
      <c r="I162" s="22"/>
    </row>
    <row r="163" spans="1:9" s="81" customFormat="1" ht="47.25" hidden="1">
      <c r="A163" s="20" t="s">
        <v>1577</v>
      </c>
      <c r="B163" s="36" t="s">
        <v>440</v>
      </c>
      <c r="C163" s="191" t="s">
        <v>6199</v>
      </c>
      <c r="D163" s="473"/>
      <c r="E163" s="21" t="s">
        <v>442</v>
      </c>
      <c r="F163" s="19"/>
      <c r="G163" s="387"/>
      <c r="H163" s="541"/>
      <c r="I163" s="22"/>
    </row>
    <row r="164" spans="1:9" s="81" customFormat="1" ht="47.25" hidden="1">
      <c r="A164" s="20" t="s">
        <v>2371</v>
      </c>
      <c r="B164" s="36" t="s">
        <v>444</v>
      </c>
      <c r="C164" s="41" t="s">
        <v>2372</v>
      </c>
      <c r="D164" s="473"/>
      <c r="E164" s="21" t="s">
        <v>442</v>
      </c>
      <c r="F164" s="19"/>
      <c r="G164" s="387"/>
      <c r="H164" s="541"/>
      <c r="I164" s="22"/>
    </row>
    <row r="165" spans="1:9" s="81" customFormat="1" ht="47.25" hidden="1">
      <c r="A165" s="20" t="s">
        <v>445</v>
      </c>
      <c r="B165" s="135" t="s">
        <v>446</v>
      </c>
      <c r="C165" s="19"/>
      <c r="D165" s="438"/>
      <c r="E165" s="21"/>
      <c r="F165" s="19"/>
      <c r="G165" s="19"/>
    </row>
    <row r="166" spans="1:9" s="81" customFormat="1" ht="15.75" hidden="1">
      <c r="A166" s="25" t="s">
        <v>6103</v>
      </c>
      <c r="B166" s="1308" t="s">
        <v>3086</v>
      </c>
      <c r="C166" s="1309"/>
      <c r="D166" s="1309"/>
      <c r="E166" s="1309"/>
      <c r="F166" s="1309"/>
      <c r="G166" s="1320"/>
      <c r="H166" s="81">
        <f>SUM(D167:D177)</f>
        <v>0</v>
      </c>
      <c r="I166" s="81">
        <f>COUNT(D167:D177)*2</f>
        <v>0</v>
      </c>
    </row>
    <row r="167" spans="1:9" s="81" customFormat="1" ht="60" hidden="1">
      <c r="A167" s="25" t="s">
        <v>3087</v>
      </c>
      <c r="B167" s="41" t="s">
        <v>3088</v>
      </c>
      <c r="C167" s="41" t="s">
        <v>6057</v>
      </c>
      <c r="D167" s="439"/>
      <c r="E167" s="19"/>
      <c r="F167" s="41" t="s">
        <v>6058</v>
      </c>
      <c r="G167" s="391"/>
    </row>
    <row r="168" spans="1:9" s="81" customFormat="1" ht="30" hidden="1">
      <c r="A168" s="25" t="s">
        <v>3089</v>
      </c>
      <c r="B168" s="41" t="s">
        <v>3090</v>
      </c>
      <c r="C168" s="41" t="s">
        <v>6059</v>
      </c>
      <c r="D168" s="439"/>
      <c r="E168" s="19"/>
      <c r="F168" s="41" t="s">
        <v>6060</v>
      </c>
      <c r="G168" s="391"/>
    </row>
    <row r="169" spans="1:9" s="81" customFormat="1" ht="105" hidden="1">
      <c r="A169" s="25" t="s">
        <v>3091</v>
      </c>
      <c r="B169" s="41" t="s">
        <v>3092</v>
      </c>
      <c r="C169" s="41" t="s">
        <v>6061</v>
      </c>
      <c r="D169" s="439"/>
      <c r="E169" s="19"/>
      <c r="F169" s="41" t="s">
        <v>6062</v>
      </c>
      <c r="G169" s="391"/>
    </row>
    <row r="170" spans="1:9" s="81" customFormat="1" ht="75" hidden="1">
      <c r="A170" s="25" t="s">
        <v>3093</v>
      </c>
      <c r="B170" s="41" t="s">
        <v>3094</v>
      </c>
      <c r="C170" s="41" t="s">
        <v>6063</v>
      </c>
      <c r="D170" s="439"/>
      <c r="E170" s="19"/>
      <c r="F170" s="41" t="s">
        <v>6064</v>
      </c>
      <c r="G170" s="391"/>
    </row>
    <row r="171" spans="1:9" s="81" customFormat="1" ht="105" hidden="1">
      <c r="A171" s="25" t="s">
        <v>3095</v>
      </c>
      <c r="B171" s="41" t="s">
        <v>3096</v>
      </c>
      <c r="C171" s="41" t="s">
        <v>6065</v>
      </c>
      <c r="D171" s="439"/>
      <c r="E171" s="19"/>
      <c r="F171" s="41" t="s">
        <v>6066</v>
      </c>
      <c r="G171" s="391"/>
    </row>
    <row r="172" spans="1:9" s="81" customFormat="1" ht="45" hidden="1">
      <c r="A172" s="25" t="s">
        <v>3097</v>
      </c>
      <c r="B172" s="41" t="s">
        <v>3098</v>
      </c>
      <c r="C172" s="207" t="s">
        <v>6497</v>
      </c>
      <c r="D172" s="438"/>
      <c r="E172" s="21"/>
      <c r="F172" s="19"/>
      <c r="G172" s="391"/>
    </row>
    <row r="173" spans="1:9" s="81" customFormat="1" ht="60" hidden="1">
      <c r="A173" s="25" t="s">
        <v>6104</v>
      </c>
      <c r="B173" s="41" t="s">
        <v>3100</v>
      </c>
      <c r="C173" s="207" t="s">
        <v>6498</v>
      </c>
      <c r="D173" s="438"/>
      <c r="E173" s="21"/>
      <c r="F173" s="19"/>
      <c r="G173" s="391"/>
    </row>
    <row r="174" spans="1:9" s="81" customFormat="1" ht="60" hidden="1">
      <c r="A174" s="25" t="s">
        <v>3101</v>
      </c>
      <c r="B174" s="41" t="s">
        <v>3102</v>
      </c>
      <c r="C174" s="41" t="s">
        <v>6067</v>
      </c>
      <c r="D174" s="439"/>
      <c r="E174" s="19"/>
      <c r="F174" s="41" t="s">
        <v>6068</v>
      </c>
      <c r="G174" s="391"/>
    </row>
    <row r="175" spans="1:9" s="81" customFormat="1" ht="150" hidden="1">
      <c r="A175" s="25" t="s">
        <v>3103</v>
      </c>
      <c r="B175" s="41" t="s">
        <v>3104</v>
      </c>
      <c r="C175" s="41" t="s">
        <v>6069</v>
      </c>
      <c r="D175" s="439"/>
      <c r="E175" s="19"/>
      <c r="F175" s="41" t="s">
        <v>6070</v>
      </c>
      <c r="G175" s="391"/>
    </row>
    <row r="176" spans="1:9" s="81" customFormat="1" ht="120" hidden="1">
      <c r="A176" s="25" t="s">
        <v>3105</v>
      </c>
      <c r="B176" s="41" t="s">
        <v>3106</v>
      </c>
      <c r="C176" s="41" t="s">
        <v>6071</v>
      </c>
      <c r="D176" s="439"/>
      <c r="E176" s="19"/>
      <c r="F176" s="41" t="s">
        <v>6072</v>
      </c>
      <c r="G176" s="391"/>
    </row>
    <row r="177" spans="1:9" s="81" customFormat="1" ht="45" hidden="1">
      <c r="A177" s="25" t="s">
        <v>3107</v>
      </c>
      <c r="B177" s="41" t="s">
        <v>3108</v>
      </c>
      <c r="C177" s="41" t="s">
        <v>6073</v>
      </c>
      <c r="D177" s="440"/>
      <c r="E177" s="4"/>
      <c r="F177" s="41" t="s">
        <v>6074</v>
      </c>
      <c r="G177" s="391"/>
    </row>
    <row r="178" spans="1:9" s="81" customFormat="1" ht="18.75">
      <c r="A178" s="249"/>
      <c r="B178" s="1374" t="s">
        <v>447</v>
      </c>
      <c r="C178" s="1375"/>
      <c r="D178" s="1375"/>
      <c r="E178" s="1375"/>
      <c r="F178" s="1375"/>
      <c r="G178" s="1375"/>
      <c r="H178" s="541">
        <f>H179+H204+H210+H216+H233+H239+H254</f>
        <v>25</v>
      </c>
      <c r="I178" s="22">
        <f>I179+I204+I210+I216+I233+I239+I254</f>
        <v>50</v>
      </c>
    </row>
    <row r="179" spans="1:9" s="81" customFormat="1" ht="35.1" customHeight="1">
      <c r="A179" s="1035" t="s">
        <v>1578</v>
      </c>
      <c r="B179" s="1305" t="s">
        <v>120</v>
      </c>
      <c r="C179" s="1306"/>
      <c r="D179" s="1306"/>
      <c r="E179" s="1306"/>
      <c r="F179" s="1306"/>
      <c r="G179" s="1307"/>
      <c r="H179" s="541">
        <f>SUM(D180:D203)</f>
        <v>9</v>
      </c>
      <c r="I179" s="22">
        <f>COUNT(D180:D203)*2</f>
        <v>18</v>
      </c>
    </row>
    <row r="180" spans="1:9" s="81" customFormat="1" ht="31.5">
      <c r="A180" s="11" t="s">
        <v>1579</v>
      </c>
      <c r="B180" s="275" t="s">
        <v>449</v>
      </c>
      <c r="C180" s="34" t="s">
        <v>6200</v>
      </c>
      <c r="D180" s="473">
        <v>1</v>
      </c>
      <c r="E180" s="24" t="s">
        <v>341</v>
      </c>
      <c r="F180" s="23" t="s">
        <v>6201</v>
      </c>
      <c r="G180" s="387"/>
      <c r="H180" s="541"/>
      <c r="I180" s="22"/>
    </row>
    <row r="181" spans="1:9" s="81" customFormat="1" ht="45">
      <c r="A181" s="11"/>
      <c r="B181" s="275"/>
      <c r="C181" s="34" t="s">
        <v>3956</v>
      </c>
      <c r="D181" s="473">
        <v>1</v>
      </c>
      <c r="E181" s="24" t="s">
        <v>341</v>
      </c>
      <c r="F181" s="116" t="s">
        <v>6202</v>
      </c>
      <c r="G181" s="387"/>
      <c r="H181" s="541"/>
      <c r="I181" s="22"/>
    </row>
    <row r="182" spans="1:9" s="81" customFormat="1" ht="31.5">
      <c r="A182" s="11" t="s">
        <v>1582</v>
      </c>
      <c r="B182" s="45" t="s">
        <v>454</v>
      </c>
      <c r="C182" s="34" t="s">
        <v>6203</v>
      </c>
      <c r="D182" s="473">
        <v>1</v>
      </c>
      <c r="E182" s="24" t="s">
        <v>341</v>
      </c>
      <c r="F182" s="34" t="s">
        <v>6204</v>
      </c>
      <c r="G182" s="387"/>
      <c r="H182" s="541"/>
      <c r="I182" s="22"/>
    </row>
    <row r="183" spans="1:9" s="81" customFormat="1" ht="30" hidden="1">
      <c r="A183" s="20"/>
      <c r="B183" s="45"/>
      <c r="C183" s="41" t="s">
        <v>6205</v>
      </c>
      <c r="D183" s="477"/>
      <c r="E183" s="15" t="s">
        <v>341</v>
      </c>
      <c r="F183" s="194" t="s">
        <v>6206</v>
      </c>
      <c r="G183" s="387"/>
      <c r="H183" s="542"/>
      <c r="I183" s="22"/>
    </row>
    <row r="184" spans="1:9" s="81" customFormat="1" ht="30">
      <c r="A184" s="11"/>
      <c r="B184" s="45"/>
      <c r="C184" s="34" t="s">
        <v>7057</v>
      </c>
      <c r="D184" s="473">
        <v>1</v>
      </c>
      <c r="E184" s="24" t="s">
        <v>341</v>
      </c>
      <c r="F184" s="34" t="s">
        <v>6207</v>
      </c>
      <c r="G184" s="387"/>
      <c r="H184" s="541"/>
      <c r="I184" s="22"/>
    </row>
    <row r="185" spans="1:9" s="81" customFormat="1" ht="45" hidden="1">
      <c r="A185" s="20"/>
      <c r="B185" s="45"/>
      <c r="C185" s="41" t="s">
        <v>457</v>
      </c>
      <c r="D185" s="477"/>
      <c r="E185" s="15" t="s">
        <v>341</v>
      </c>
      <c r="F185" s="41" t="s">
        <v>6208</v>
      </c>
      <c r="G185" s="387"/>
      <c r="H185" s="541"/>
      <c r="I185" s="22"/>
    </row>
    <row r="186" spans="1:9" s="81" customFormat="1" ht="15.75">
      <c r="A186" s="11"/>
      <c r="B186" s="42"/>
      <c r="C186" s="23" t="s">
        <v>6209</v>
      </c>
      <c r="D186" s="473">
        <v>1</v>
      </c>
      <c r="E186" s="24" t="s">
        <v>341</v>
      </c>
      <c r="F186" s="19"/>
      <c r="G186" s="387"/>
      <c r="H186" s="541"/>
      <c r="I186" s="22"/>
    </row>
    <row r="187" spans="1:9" s="81" customFormat="1" ht="15.75" hidden="1">
      <c r="A187" s="20"/>
      <c r="B187" s="45"/>
      <c r="C187" s="23" t="s">
        <v>6210</v>
      </c>
      <c r="D187" s="473"/>
      <c r="E187" s="15" t="s">
        <v>341</v>
      </c>
      <c r="F187" s="19"/>
      <c r="G187" s="387"/>
      <c r="H187" s="541"/>
      <c r="I187" s="22"/>
    </row>
    <row r="188" spans="1:9" s="81" customFormat="1" ht="31.5">
      <c r="A188" s="11" t="s">
        <v>1586</v>
      </c>
      <c r="B188" s="275" t="s">
        <v>459</v>
      </c>
      <c r="C188" s="34" t="s">
        <v>6211</v>
      </c>
      <c r="D188" s="473">
        <v>1</v>
      </c>
      <c r="E188" s="24" t="s">
        <v>341</v>
      </c>
      <c r="F188" s="34"/>
      <c r="G188" s="387"/>
      <c r="H188" s="541"/>
      <c r="I188" s="22"/>
    </row>
    <row r="189" spans="1:9" s="81" customFormat="1" ht="15.75" hidden="1">
      <c r="A189" s="20"/>
      <c r="B189" s="275"/>
      <c r="C189" s="41" t="s">
        <v>6211</v>
      </c>
      <c r="D189" s="477"/>
      <c r="E189" s="15" t="s">
        <v>341</v>
      </c>
      <c r="F189" s="41"/>
      <c r="G189" s="387"/>
      <c r="H189" s="541"/>
      <c r="I189" s="22"/>
    </row>
    <row r="190" spans="1:9" s="81" customFormat="1" ht="30">
      <c r="A190" s="11"/>
      <c r="B190" s="275"/>
      <c r="C190" s="34" t="s">
        <v>6212</v>
      </c>
      <c r="D190" s="473">
        <v>1</v>
      </c>
      <c r="E190" s="24" t="s">
        <v>341</v>
      </c>
      <c r="F190" s="34"/>
      <c r="G190" s="387"/>
      <c r="H190" s="541"/>
      <c r="I190" s="22"/>
    </row>
    <row r="191" spans="1:9" s="81" customFormat="1" ht="30" hidden="1">
      <c r="A191" s="20"/>
      <c r="B191" s="275"/>
      <c r="C191" s="41" t="s">
        <v>6213</v>
      </c>
      <c r="D191" s="477"/>
      <c r="E191" s="15" t="s">
        <v>341</v>
      </c>
      <c r="F191" s="584"/>
      <c r="G191" s="387"/>
      <c r="H191" s="541"/>
      <c r="I191" s="22"/>
    </row>
    <row r="192" spans="1:9" s="81" customFormat="1" ht="15.75" hidden="1">
      <c r="A192" s="20"/>
      <c r="B192" s="275"/>
      <c r="C192" s="18" t="s">
        <v>466</v>
      </c>
      <c r="D192" s="477"/>
      <c r="E192" s="15" t="s">
        <v>341</v>
      </c>
      <c r="F192" s="584"/>
      <c r="G192" s="387"/>
      <c r="H192" s="541"/>
      <c r="I192" s="22"/>
    </row>
    <row r="193" spans="1:9" s="81" customFormat="1" ht="37.5" hidden="1" customHeight="1">
      <c r="A193" s="20"/>
      <c r="B193" s="275"/>
      <c r="C193" s="60" t="s">
        <v>467</v>
      </c>
      <c r="D193" s="473"/>
      <c r="E193" s="15" t="s">
        <v>341</v>
      </c>
      <c r="F193" s="19"/>
      <c r="G193" s="387"/>
      <c r="H193" s="541"/>
      <c r="I193" s="22"/>
    </row>
    <row r="194" spans="1:9" s="81" customFormat="1" ht="64.5" hidden="1" customHeight="1">
      <c r="A194" s="20"/>
      <c r="B194" s="12"/>
      <c r="C194" s="18" t="s">
        <v>6214</v>
      </c>
      <c r="D194" s="477"/>
      <c r="E194" s="15" t="s">
        <v>341</v>
      </c>
      <c r="F194" s="41"/>
      <c r="G194" s="387"/>
      <c r="H194" s="541"/>
      <c r="I194" s="22"/>
    </row>
    <row r="195" spans="1:9" s="81" customFormat="1" ht="30" hidden="1">
      <c r="A195" s="20"/>
      <c r="B195" s="12"/>
      <c r="C195" s="41" t="s">
        <v>6215</v>
      </c>
      <c r="D195" s="477"/>
      <c r="E195" s="15" t="s">
        <v>341</v>
      </c>
      <c r="F195" s="41"/>
      <c r="G195" s="387"/>
      <c r="H195" s="541"/>
      <c r="I195" s="22"/>
    </row>
    <row r="196" spans="1:9" s="81" customFormat="1" ht="30" hidden="1">
      <c r="A196" s="20"/>
      <c r="B196" s="12"/>
      <c r="C196" s="136" t="s">
        <v>475</v>
      </c>
      <c r="D196" s="478"/>
      <c r="E196" s="311" t="s">
        <v>341</v>
      </c>
      <c r="F196" s="263"/>
      <c r="G196" s="387"/>
      <c r="H196" s="541"/>
      <c r="I196" s="22"/>
    </row>
    <row r="197" spans="1:9" s="81" customFormat="1" ht="15.75" hidden="1">
      <c r="A197" s="20"/>
      <c r="B197" s="12"/>
      <c r="C197" s="18" t="s">
        <v>6216</v>
      </c>
      <c r="D197" s="477"/>
      <c r="E197" s="15" t="s">
        <v>341</v>
      </c>
      <c r="F197" s="19"/>
      <c r="G197" s="387"/>
      <c r="H197" s="541"/>
      <c r="I197" s="22"/>
    </row>
    <row r="198" spans="1:9" s="81" customFormat="1" ht="47.25">
      <c r="A198" s="11" t="s">
        <v>1601</v>
      </c>
      <c r="B198" s="12" t="s">
        <v>477</v>
      </c>
      <c r="C198" s="34" t="s">
        <v>6217</v>
      </c>
      <c r="D198" s="473">
        <v>1</v>
      </c>
      <c r="E198" s="21" t="s">
        <v>341</v>
      </c>
      <c r="F198" s="19"/>
      <c r="G198" s="387"/>
      <c r="H198" s="541"/>
      <c r="I198" s="22"/>
    </row>
    <row r="199" spans="1:9" s="81" customFormat="1" ht="31.5" hidden="1">
      <c r="A199" s="20" t="s">
        <v>1604</v>
      </c>
      <c r="B199" s="12" t="s">
        <v>481</v>
      </c>
      <c r="C199" s="41" t="s">
        <v>1605</v>
      </c>
      <c r="D199" s="473"/>
      <c r="E199" s="21" t="s">
        <v>341</v>
      </c>
      <c r="F199" s="19"/>
      <c r="G199" s="387"/>
      <c r="H199" s="541"/>
      <c r="I199" s="22"/>
    </row>
    <row r="200" spans="1:9" s="81" customFormat="1" ht="79.5" customHeight="1">
      <c r="A200" s="11" t="s">
        <v>1607</v>
      </c>
      <c r="B200" s="12" t="s">
        <v>485</v>
      </c>
      <c r="C200" s="34" t="s">
        <v>6218</v>
      </c>
      <c r="D200" s="473">
        <v>1</v>
      </c>
      <c r="E200" s="21" t="s">
        <v>341</v>
      </c>
      <c r="F200" s="34" t="s">
        <v>6219</v>
      </c>
      <c r="G200" s="387"/>
      <c r="H200" s="541"/>
      <c r="I200" s="22"/>
    </row>
    <row r="201" spans="1:9" s="81" customFormat="1" ht="139.5" hidden="1" customHeight="1">
      <c r="A201" s="20" t="s">
        <v>1610</v>
      </c>
      <c r="B201" s="275" t="s">
        <v>490</v>
      </c>
      <c r="C201" s="41" t="s">
        <v>6220</v>
      </c>
      <c r="D201" s="477"/>
      <c r="E201" s="30" t="s">
        <v>341</v>
      </c>
      <c r="F201" s="41" t="s">
        <v>6221</v>
      </c>
      <c r="G201" s="387"/>
      <c r="H201" s="541"/>
      <c r="I201" s="22"/>
    </row>
    <row r="202" spans="1:9" s="81" customFormat="1" ht="45" hidden="1">
      <c r="A202" s="20"/>
      <c r="B202" s="12"/>
      <c r="C202" s="41" t="s">
        <v>6222</v>
      </c>
      <c r="D202" s="477"/>
      <c r="E202" s="30" t="s">
        <v>341</v>
      </c>
      <c r="F202" s="41"/>
      <c r="G202" s="387"/>
      <c r="H202" s="541"/>
      <c r="I202" s="22"/>
    </row>
    <row r="203" spans="1:9" s="81" customFormat="1" ht="30" hidden="1">
      <c r="A203" s="20"/>
      <c r="B203" s="12"/>
      <c r="C203" s="18" t="s">
        <v>6223</v>
      </c>
      <c r="D203" s="477"/>
      <c r="E203" s="30" t="s">
        <v>341</v>
      </c>
      <c r="F203" s="41"/>
      <c r="G203" s="387"/>
      <c r="H203" s="541"/>
      <c r="I203" s="22"/>
    </row>
    <row r="204" spans="1:9" s="81" customFormat="1" ht="40.15" hidden="1" customHeight="1">
      <c r="A204" s="102" t="s">
        <v>1615</v>
      </c>
      <c r="B204" s="1366" t="s">
        <v>118</v>
      </c>
      <c r="C204" s="1315"/>
      <c r="D204" s="1315"/>
      <c r="E204" s="1315"/>
      <c r="F204" s="1315"/>
      <c r="G204" s="1315"/>
      <c r="H204" s="541">
        <f>SUM(D205:D209)</f>
        <v>0</v>
      </c>
      <c r="I204" s="22">
        <f>COUNT(D205:D209)*2</f>
        <v>0</v>
      </c>
    </row>
    <row r="205" spans="1:9" s="81" customFormat="1" ht="60" hidden="1">
      <c r="A205" s="20" t="s">
        <v>497</v>
      </c>
      <c r="B205" s="248" t="s">
        <v>498</v>
      </c>
      <c r="C205" s="16" t="s">
        <v>499</v>
      </c>
      <c r="D205" s="435"/>
      <c r="E205" s="21" t="s">
        <v>341</v>
      </c>
      <c r="F205" s="16" t="s">
        <v>500</v>
      </c>
      <c r="G205" s="387"/>
      <c r="H205" s="541"/>
      <c r="I205" s="22"/>
    </row>
    <row r="206" spans="1:9" s="81" customFormat="1" ht="47.25" hidden="1">
      <c r="A206" s="20" t="s">
        <v>501</v>
      </c>
      <c r="B206" s="45" t="s">
        <v>502</v>
      </c>
      <c r="C206" s="19"/>
      <c r="D206" s="438"/>
      <c r="E206" s="21"/>
      <c r="F206" s="19"/>
      <c r="G206" s="19"/>
    </row>
    <row r="207" spans="1:9" s="81" customFormat="1" ht="64.5" hidden="1" customHeight="1">
      <c r="A207" s="20" t="s">
        <v>1617</v>
      </c>
      <c r="B207" s="45" t="s">
        <v>504</v>
      </c>
      <c r="C207" s="191" t="s">
        <v>6224</v>
      </c>
      <c r="D207" s="473"/>
      <c r="E207" s="21" t="s">
        <v>341</v>
      </c>
      <c r="F207" s="19"/>
      <c r="G207" s="387"/>
      <c r="H207" s="541"/>
      <c r="I207" s="22"/>
    </row>
    <row r="208" spans="1:9" s="81" customFormat="1" ht="31.5" hidden="1">
      <c r="A208" s="20" t="s">
        <v>1620</v>
      </c>
      <c r="B208" s="242" t="s">
        <v>507</v>
      </c>
      <c r="C208" s="200" t="s">
        <v>6225</v>
      </c>
      <c r="D208" s="473"/>
      <c r="E208" s="21" t="s">
        <v>341</v>
      </c>
      <c r="F208" s="19"/>
      <c r="G208" s="387"/>
      <c r="H208" s="541"/>
      <c r="I208" s="22"/>
    </row>
    <row r="209" spans="1:9" s="81" customFormat="1" ht="15.75" hidden="1">
      <c r="A209" s="20"/>
      <c r="B209" s="242"/>
      <c r="C209" s="200" t="s">
        <v>509</v>
      </c>
      <c r="D209" s="473"/>
      <c r="E209" s="21" t="s">
        <v>341</v>
      </c>
      <c r="F209" s="19"/>
      <c r="G209" s="387"/>
      <c r="H209" s="541"/>
      <c r="I209" s="22"/>
    </row>
    <row r="210" spans="1:9" s="81" customFormat="1" ht="35.1" customHeight="1">
      <c r="A210" s="1035" t="s">
        <v>1623</v>
      </c>
      <c r="B210" s="1305" t="s">
        <v>116</v>
      </c>
      <c r="C210" s="1306"/>
      <c r="D210" s="1306"/>
      <c r="E210" s="1306"/>
      <c r="F210" s="1306"/>
      <c r="G210" s="1307"/>
      <c r="H210" s="541">
        <f>SUM(D211:D215)</f>
        <v>3</v>
      </c>
      <c r="I210" s="22">
        <f>COUNT(D211:D215)*2</f>
        <v>6</v>
      </c>
    </row>
    <row r="211" spans="1:9" s="81" customFormat="1" ht="66" customHeight="1">
      <c r="A211" s="11" t="s">
        <v>1624</v>
      </c>
      <c r="B211" s="248" t="s">
        <v>511</v>
      </c>
      <c r="C211" s="34" t="s">
        <v>513</v>
      </c>
      <c r="D211" s="473">
        <v>1</v>
      </c>
      <c r="E211" s="21" t="s">
        <v>379</v>
      </c>
      <c r="F211" s="19"/>
      <c r="G211" s="387"/>
      <c r="H211" s="541"/>
      <c r="I211" s="22"/>
    </row>
    <row r="212" spans="1:9" s="81" customFormat="1" ht="45" hidden="1">
      <c r="A212" s="20"/>
      <c r="B212" s="277"/>
      <c r="C212" s="202" t="s">
        <v>513</v>
      </c>
      <c r="D212" s="473"/>
      <c r="E212" s="21" t="s">
        <v>341</v>
      </c>
      <c r="F212" s="19"/>
      <c r="G212" s="387"/>
      <c r="H212" s="541"/>
      <c r="I212" s="22"/>
    </row>
    <row r="213" spans="1:9" s="81" customFormat="1" ht="64.5" customHeight="1">
      <c r="A213" s="11" t="s">
        <v>1626</v>
      </c>
      <c r="B213" s="277" t="s">
        <v>515</v>
      </c>
      <c r="C213" s="34" t="s">
        <v>3978</v>
      </c>
      <c r="D213" s="473">
        <v>1</v>
      </c>
      <c r="E213" s="21" t="s">
        <v>341</v>
      </c>
      <c r="F213" s="19" t="s">
        <v>7058</v>
      </c>
      <c r="G213" s="387"/>
      <c r="H213" s="541"/>
      <c r="I213" s="22"/>
    </row>
    <row r="214" spans="1:9" s="81" customFormat="1" ht="60" hidden="1">
      <c r="A214" s="20"/>
      <c r="B214" s="277"/>
      <c r="C214" s="202" t="s">
        <v>517</v>
      </c>
      <c r="D214" s="473"/>
      <c r="E214" s="21" t="s">
        <v>377</v>
      </c>
      <c r="F214" s="19"/>
      <c r="G214" s="387"/>
      <c r="H214" s="541"/>
      <c r="I214" s="22"/>
    </row>
    <row r="215" spans="1:9" s="81" customFormat="1" ht="63">
      <c r="A215" s="11" t="s">
        <v>1629</v>
      </c>
      <c r="B215" s="248" t="s">
        <v>519</v>
      </c>
      <c r="C215" s="16" t="s">
        <v>520</v>
      </c>
      <c r="D215" s="473">
        <v>1</v>
      </c>
      <c r="E215" s="21"/>
      <c r="F215" s="19"/>
      <c r="G215" s="387"/>
      <c r="H215" s="541"/>
      <c r="I215" s="22"/>
    </row>
    <row r="216" spans="1:9" s="81" customFormat="1" ht="35.1" customHeight="1">
      <c r="A216" s="1035" t="s">
        <v>1631</v>
      </c>
      <c r="B216" s="1305" t="s">
        <v>114</v>
      </c>
      <c r="C216" s="1306"/>
      <c r="D216" s="1306"/>
      <c r="E216" s="1306"/>
      <c r="F216" s="1306"/>
      <c r="G216" s="1307"/>
      <c r="H216" s="541">
        <f>SUM(D217:D232)</f>
        <v>5</v>
      </c>
      <c r="I216" s="22">
        <f>COUNT(D217:D232)*2</f>
        <v>10</v>
      </c>
    </row>
    <row r="217" spans="1:9" s="81" customFormat="1" ht="31.5">
      <c r="A217" s="11" t="s">
        <v>1632</v>
      </c>
      <c r="B217" s="198" t="s">
        <v>522</v>
      </c>
      <c r="C217" s="34" t="s">
        <v>6226</v>
      </c>
      <c r="D217" s="473">
        <v>1</v>
      </c>
      <c r="E217" s="24" t="s">
        <v>377</v>
      </c>
      <c r="F217" s="34" t="s">
        <v>6227</v>
      </c>
      <c r="G217" s="387"/>
      <c r="H217" s="541"/>
      <c r="I217" s="22"/>
    </row>
    <row r="218" spans="1:9" s="81" customFormat="1" ht="63" customHeight="1">
      <c r="A218" s="11" t="s">
        <v>1637</v>
      </c>
      <c r="B218" s="198" t="s">
        <v>526</v>
      </c>
      <c r="C218" s="34" t="s">
        <v>6228</v>
      </c>
      <c r="D218" s="473">
        <v>1</v>
      </c>
      <c r="E218" s="21" t="s">
        <v>377</v>
      </c>
      <c r="F218" s="34"/>
      <c r="G218" s="387"/>
      <c r="H218" s="541"/>
      <c r="I218" s="22"/>
    </row>
    <row r="219" spans="1:9" s="81" customFormat="1" ht="31.5">
      <c r="A219" s="11" t="s">
        <v>1640</v>
      </c>
      <c r="B219" s="198" t="s">
        <v>529</v>
      </c>
      <c r="C219" s="34" t="s">
        <v>6229</v>
      </c>
      <c r="D219" s="473">
        <v>1</v>
      </c>
      <c r="E219" s="21" t="s">
        <v>531</v>
      </c>
      <c r="F219" s="34" t="s">
        <v>6230</v>
      </c>
      <c r="G219" s="387"/>
      <c r="H219" s="541"/>
      <c r="I219" s="22"/>
    </row>
    <row r="220" spans="1:9" s="81" customFormat="1" ht="47.25">
      <c r="A220" s="11" t="s">
        <v>1643</v>
      </c>
      <c r="B220" s="198" t="s">
        <v>534</v>
      </c>
      <c r="C220" s="34" t="s">
        <v>6231</v>
      </c>
      <c r="D220" s="473">
        <v>1</v>
      </c>
      <c r="E220" s="21" t="s">
        <v>379</v>
      </c>
      <c r="F220" s="19"/>
      <c r="G220" s="387"/>
      <c r="H220" s="541"/>
      <c r="I220" s="22"/>
    </row>
    <row r="221" spans="1:9" s="81" customFormat="1" ht="24.75" hidden="1" customHeight="1">
      <c r="A221" s="20"/>
      <c r="B221" s="198"/>
      <c r="C221" s="41" t="s">
        <v>6232</v>
      </c>
      <c r="D221" s="473"/>
      <c r="E221" s="21" t="s">
        <v>540</v>
      </c>
      <c r="F221" s="19" t="s">
        <v>6233</v>
      </c>
      <c r="G221" s="387"/>
      <c r="H221" s="541"/>
      <c r="I221" s="22"/>
    </row>
    <row r="222" spans="1:9" s="81" customFormat="1" ht="24.75" hidden="1" customHeight="1">
      <c r="A222" s="20"/>
      <c r="B222" s="198"/>
      <c r="C222" s="41" t="s">
        <v>6234</v>
      </c>
      <c r="D222" s="473"/>
      <c r="E222" s="21" t="s">
        <v>540</v>
      </c>
      <c r="F222" s="19" t="s">
        <v>6235</v>
      </c>
      <c r="G222" s="387"/>
      <c r="H222" s="541"/>
      <c r="I222" s="22"/>
    </row>
    <row r="223" spans="1:9" s="81" customFormat="1" ht="24.75" hidden="1" customHeight="1">
      <c r="A223" s="20"/>
      <c r="B223" s="198"/>
      <c r="C223" s="41" t="s">
        <v>6236</v>
      </c>
      <c r="D223" s="473"/>
      <c r="E223" s="21" t="s">
        <v>540</v>
      </c>
      <c r="F223" s="19"/>
      <c r="G223" s="387"/>
      <c r="H223" s="541"/>
      <c r="I223" s="22"/>
    </row>
    <row r="224" spans="1:9" s="81" customFormat="1" ht="32.25" hidden="1" customHeight="1">
      <c r="A224" s="20"/>
      <c r="B224" s="198"/>
      <c r="C224" s="41" t="s">
        <v>6237</v>
      </c>
      <c r="D224" s="473"/>
      <c r="E224" s="21" t="s">
        <v>540</v>
      </c>
      <c r="F224" s="19"/>
      <c r="G224" s="387"/>
      <c r="H224" s="541"/>
      <c r="I224" s="22"/>
    </row>
    <row r="225" spans="1:9" s="81" customFormat="1" ht="30" hidden="1" customHeight="1">
      <c r="A225" s="20"/>
      <c r="B225" s="198"/>
      <c r="C225" s="41" t="s">
        <v>6238</v>
      </c>
      <c r="D225" s="473"/>
      <c r="E225" s="21" t="s">
        <v>540</v>
      </c>
      <c r="F225" s="19"/>
      <c r="G225" s="387"/>
      <c r="H225" s="541"/>
      <c r="I225" s="22"/>
    </row>
    <row r="226" spans="1:9" s="81" customFormat="1" ht="32.25" hidden="1" customHeight="1">
      <c r="A226" s="20"/>
      <c r="B226" s="198"/>
      <c r="C226" s="41" t="s">
        <v>6239</v>
      </c>
      <c r="D226" s="473"/>
      <c r="E226" s="21" t="s">
        <v>540</v>
      </c>
      <c r="F226" s="19"/>
      <c r="G226" s="387"/>
      <c r="H226" s="541"/>
      <c r="I226" s="22"/>
    </row>
    <row r="227" spans="1:9" s="81" customFormat="1" ht="31.5" hidden="1" customHeight="1">
      <c r="A227" s="20"/>
      <c r="B227" s="198"/>
      <c r="C227" s="41" t="s">
        <v>6240</v>
      </c>
      <c r="D227" s="473"/>
      <c r="E227" s="21" t="s">
        <v>540</v>
      </c>
      <c r="F227" s="19"/>
      <c r="G227" s="387"/>
      <c r="H227" s="541"/>
      <c r="I227" s="22"/>
    </row>
    <row r="228" spans="1:9" s="81" customFormat="1" ht="29.25" hidden="1" customHeight="1">
      <c r="A228" s="20"/>
      <c r="B228" s="198"/>
      <c r="C228" s="41" t="s">
        <v>6241</v>
      </c>
      <c r="D228" s="473"/>
      <c r="E228" s="21" t="s">
        <v>540</v>
      </c>
      <c r="F228" s="19"/>
      <c r="G228" s="387"/>
      <c r="H228" s="541"/>
      <c r="I228" s="22"/>
    </row>
    <row r="229" spans="1:9" s="81" customFormat="1" ht="33" hidden="1" customHeight="1">
      <c r="A229" s="20"/>
      <c r="B229" s="198"/>
      <c r="C229" s="41" t="s">
        <v>6242</v>
      </c>
      <c r="D229" s="473"/>
      <c r="E229" s="21" t="s">
        <v>540</v>
      </c>
      <c r="F229" s="19"/>
      <c r="G229" s="387"/>
      <c r="H229" s="541"/>
      <c r="I229" s="22"/>
    </row>
    <row r="230" spans="1:9" s="81" customFormat="1" ht="31.5">
      <c r="A230" s="11" t="s">
        <v>1644</v>
      </c>
      <c r="B230" s="198" t="s">
        <v>537</v>
      </c>
      <c r="C230" s="34" t="s">
        <v>6243</v>
      </c>
      <c r="D230" s="473">
        <v>1</v>
      </c>
      <c r="E230" s="21" t="s">
        <v>540</v>
      </c>
      <c r="F230" s="19"/>
      <c r="G230" s="387"/>
      <c r="H230" s="541"/>
      <c r="I230" s="22"/>
    </row>
    <row r="231" spans="1:9" s="81" customFormat="1" ht="30" hidden="1">
      <c r="A231" s="20"/>
      <c r="B231" s="198"/>
      <c r="C231" s="41" t="s">
        <v>6244</v>
      </c>
      <c r="D231" s="473"/>
      <c r="E231" s="21" t="s">
        <v>540</v>
      </c>
      <c r="F231" s="19"/>
      <c r="G231" s="387"/>
      <c r="H231" s="541"/>
      <c r="I231" s="22"/>
    </row>
    <row r="232" spans="1:9" s="81" customFormat="1" ht="15.75" hidden="1">
      <c r="A232" s="20"/>
      <c r="B232" s="198"/>
      <c r="C232" s="41" t="s">
        <v>3990</v>
      </c>
      <c r="D232" s="473"/>
      <c r="E232" s="21" t="s">
        <v>540</v>
      </c>
      <c r="F232" s="19"/>
      <c r="G232" s="387"/>
      <c r="H232" s="541"/>
      <c r="I232" s="22"/>
    </row>
    <row r="233" spans="1:9" s="81" customFormat="1" ht="35.1" customHeight="1">
      <c r="A233" s="1035" t="s">
        <v>1649</v>
      </c>
      <c r="B233" s="1305" t="s">
        <v>112</v>
      </c>
      <c r="C233" s="1306"/>
      <c r="D233" s="1306"/>
      <c r="E233" s="1306"/>
      <c r="F233" s="1306"/>
      <c r="G233" s="1307"/>
      <c r="H233" s="541">
        <f>SUM(D234:D238)</f>
        <v>2</v>
      </c>
      <c r="I233" s="22">
        <f>COUNT(D234:D238)*2</f>
        <v>4</v>
      </c>
    </row>
    <row r="234" spans="1:9" s="81" customFormat="1" ht="31.5">
      <c r="A234" s="11" t="s">
        <v>1651</v>
      </c>
      <c r="B234" s="198" t="s">
        <v>552</v>
      </c>
      <c r="C234" s="34" t="s">
        <v>6250</v>
      </c>
      <c r="D234" s="473">
        <v>1</v>
      </c>
      <c r="E234" s="21" t="s">
        <v>554</v>
      </c>
      <c r="F234" s="117" t="s">
        <v>6251</v>
      </c>
      <c r="G234" s="387"/>
      <c r="H234" s="541"/>
      <c r="I234" s="22"/>
    </row>
    <row r="235" spans="1:9" s="81" customFormat="1" ht="30">
      <c r="A235" s="11"/>
      <c r="B235" s="198"/>
      <c r="C235" s="34" t="s">
        <v>6252</v>
      </c>
      <c r="D235" s="473">
        <v>1</v>
      </c>
      <c r="E235" s="21" t="s">
        <v>554</v>
      </c>
      <c r="F235" s="117"/>
      <c r="G235" s="387"/>
      <c r="H235" s="541"/>
      <c r="I235" s="22"/>
    </row>
    <row r="236" spans="1:9" s="81" customFormat="1" ht="31.5" hidden="1">
      <c r="A236" s="20" t="s">
        <v>1662</v>
      </c>
      <c r="B236" s="198" t="s">
        <v>573</v>
      </c>
      <c r="C236" s="92" t="s">
        <v>6253</v>
      </c>
      <c r="D236" s="477"/>
      <c r="E236" s="21" t="s">
        <v>554</v>
      </c>
      <c r="F236" s="41" t="s">
        <v>6254</v>
      </c>
      <c r="G236" s="387"/>
      <c r="H236" s="541"/>
      <c r="I236" s="22"/>
    </row>
    <row r="237" spans="1:9" s="81" customFormat="1" ht="15.75" hidden="1">
      <c r="A237" s="20"/>
      <c r="B237" s="198"/>
      <c r="C237" s="41" t="s">
        <v>6255</v>
      </c>
      <c r="D237" s="477"/>
      <c r="E237" s="21" t="s">
        <v>554</v>
      </c>
      <c r="F237" s="41"/>
      <c r="G237" s="387"/>
      <c r="H237" s="541"/>
      <c r="I237" s="22"/>
    </row>
    <row r="238" spans="1:9" s="81" customFormat="1" ht="47.25" hidden="1">
      <c r="A238" s="20" t="s">
        <v>1665</v>
      </c>
      <c r="B238" s="45" t="s">
        <v>580</v>
      </c>
      <c r="C238" s="23" t="s">
        <v>6256</v>
      </c>
      <c r="D238" s="473"/>
      <c r="E238" s="21" t="s">
        <v>554</v>
      </c>
      <c r="F238" s="19"/>
      <c r="G238" s="387"/>
      <c r="H238" s="541"/>
      <c r="I238" s="22"/>
    </row>
    <row r="239" spans="1:9" s="81" customFormat="1" ht="35.1" customHeight="1">
      <c r="A239" s="1035" t="s">
        <v>1669</v>
      </c>
      <c r="B239" s="1305" t="s">
        <v>110</v>
      </c>
      <c r="C239" s="1306"/>
      <c r="D239" s="1306"/>
      <c r="E239" s="1306"/>
      <c r="F239" s="1306"/>
      <c r="G239" s="1307"/>
      <c r="H239" s="541">
        <f>SUM(D240:D253)</f>
        <v>3</v>
      </c>
      <c r="I239" s="22">
        <f>COUNT(D240:D253)*2</f>
        <v>6</v>
      </c>
    </row>
    <row r="240" spans="1:9" s="81" customFormat="1" ht="47.25">
      <c r="A240" s="11" t="s">
        <v>1670</v>
      </c>
      <c r="B240" s="198" t="s">
        <v>583</v>
      </c>
      <c r="C240" s="12" t="s">
        <v>584</v>
      </c>
      <c r="D240" s="473">
        <v>1</v>
      </c>
      <c r="E240" s="24" t="s">
        <v>341</v>
      </c>
      <c r="F240" s="34" t="s">
        <v>6257</v>
      </c>
      <c r="G240" s="387"/>
      <c r="H240" s="541"/>
      <c r="I240" s="22"/>
    </row>
    <row r="241" spans="1:9" s="81" customFormat="1" ht="47.25">
      <c r="A241" s="11" t="s">
        <v>1672</v>
      </c>
      <c r="B241" s="198" t="s">
        <v>588</v>
      </c>
      <c r="C241" s="92" t="s">
        <v>6258</v>
      </c>
      <c r="D241" s="473">
        <v>1</v>
      </c>
      <c r="E241" s="24" t="s">
        <v>341</v>
      </c>
      <c r="F241" s="34" t="s">
        <v>6259</v>
      </c>
      <c r="G241" s="387"/>
      <c r="H241" s="541"/>
      <c r="I241" s="22"/>
    </row>
    <row r="242" spans="1:9" s="81" customFormat="1" ht="66.75" hidden="1" customHeight="1">
      <c r="A242" s="20"/>
      <c r="B242" s="198"/>
      <c r="C242" s="92" t="s">
        <v>6260</v>
      </c>
      <c r="D242" s="477"/>
      <c r="E242" s="15" t="s">
        <v>341</v>
      </c>
      <c r="F242" s="41" t="s">
        <v>6261</v>
      </c>
      <c r="G242" s="387"/>
      <c r="H242" s="541"/>
      <c r="I242" s="22"/>
    </row>
    <row r="243" spans="1:9" s="81" customFormat="1" ht="66" hidden="1" customHeight="1">
      <c r="A243" s="20"/>
      <c r="B243" s="198"/>
      <c r="C243" s="92" t="s">
        <v>6262</v>
      </c>
      <c r="D243" s="477"/>
      <c r="E243" s="15" t="s">
        <v>341</v>
      </c>
      <c r="F243" s="41" t="s">
        <v>6263</v>
      </c>
      <c r="G243" s="387"/>
      <c r="H243" s="541"/>
      <c r="I243" s="22"/>
    </row>
    <row r="244" spans="1:9" s="81" customFormat="1" ht="47.25" hidden="1">
      <c r="A244" s="20"/>
      <c r="B244" s="198"/>
      <c r="C244" s="92" t="s">
        <v>6264</v>
      </c>
      <c r="D244" s="477"/>
      <c r="E244" s="15" t="s">
        <v>341</v>
      </c>
      <c r="F244" s="41" t="s">
        <v>6265</v>
      </c>
      <c r="G244" s="387"/>
      <c r="H244" s="541"/>
      <c r="I244" s="22"/>
    </row>
    <row r="245" spans="1:9" s="81" customFormat="1" ht="31.5" hidden="1">
      <c r="A245" s="20"/>
      <c r="B245" s="198"/>
      <c r="C245" s="92" t="s">
        <v>6266</v>
      </c>
      <c r="D245" s="477"/>
      <c r="E245" s="15" t="s">
        <v>341</v>
      </c>
      <c r="F245" s="41" t="s">
        <v>6267</v>
      </c>
      <c r="G245" s="387"/>
      <c r="H245" s="541"/>
      <c r="I245" s="22"/>
    </row>
    <row r="246" spans="1:9" s="81" customFormat="1" ht="47.25" hidden="1">
      <c r="A246" s="20"/>
      <c r="B246" s="198"/>
      <c r="C246" s="92" t="s">
        <v>6268</v>
      </c>
      <c r="D246" s="477"/>
      <c r="E246" s="15" t="s">
        <v>341</v>
      </c>
      <c r="F246" s="41" t="s">
        <v>6269</v>
      </c>
      <c r="G246" s="387"/>
      <c r="H246" s="541"/>
      <c r="I246" s="22"/>
    </row>
    <row r="247" spans="1:9" s="81" customFormat="1" ht="47.25" hidden="1">
      <c r="A247" s="20" t="s">
        <v>1687</v>
      </c>
      <c r="B247" s="198" t="s">
        <v>593</v>
      </c>
      <c r="C247" s="23" t="s">
        <v>6270</v>
      </c>
      <c r="D247" s="473"/>
      <c r="E247" s="15" t="s">
        <v>341</v>
      </c>
      <c r="F247" s="23" t="s">
        <v>6271</v>
      </c>
      <c r="G247" s="387"/>
      <c r="H247" s="541"/>
      <c r="I247" s="22"/>
    </row>
    <row r="248" spans="1:9" s="81" customFormat="1" ht="63" hidden="1">
      <c r="A248" s="20" t="s">
        <v>1689</v>
      </c>
      <c r="B248" s="198" t="s">
        <v>597</v>
      </c>
      <c r="C248" s="19"/>
      <c r="D248" s="438"/>
      <c r="E248" s="21"/>
      <c r="F248" s="19"/>
      <c r="G248" s="19"/>
    </row>
    <row r="249" spans="1:9" s="81" customFormat="1" ht="31.5">
      <c r="A249" s="11" t="s">
        <v>1692</v>
      </c>
      <c r="B249" s="198" t="s">
        <v>602</v>
      </c>
      <c r="C249" s="12" t="s">
        <v>603</v>
      </c>
      <c r="D249" s="435">
        <v>1</v>
      </c>
      <c r="E249" s="21" t="s">
        <v>344</v>
      </c>
      <c r="F249" s="16" t="s">
        <v>6272</v>
      </c>
      <c r="G249" s="387"/>
      <c r="H249" s="541"/>
      <c r="I249" s="22"/>
    </row>
    <row r="250" spans="1:9" s="81" customFormat="1" ht="31.5" hidden="1">
      <c r="A250" s="20" t="s">
        <v>605</v>
      </c>
      <c r="B250" s="198" t="s">
        <v>606</v>
      </c>
      <c r="C250" s="12" t="s">
        <v>607</v>
      </c>
      <c r="D250" s="473"/>
      <c r="E250" s="21" t="s">
        <v>344</v>
      </c>
      <c r="F250" s="16" t="s">
        <v>608</v>
      </c>
      <c r="G250" s="387"/>
      <c r="H250" s="541"/>
      <c r="I250" s="22"/>
    </row>
    <row r="251" spans="1:9" s="81" customFormat="1" ht="31.5" hidden="1">
      <c r="A251" s="20"/>
      <c r="B251" s="198"/>
      <c r="C251" s="12" t="s">
        <v>609</v>
      </c>
      <c r="D251" s="435"/>
      <c r="E251" s="21" t="s">
        <v>344</v>
      </c>
      <c r="F251" s="16" t="s">
        <v>610</v>
      </c>
      <c r="G251" s="387"/>
      <c r="H251" s="541"/>
      <c r="I251" s="22"/>
    </row>
    <row r="252" spans="1:9" s="81" customFormat="1" ht="31.5" hidden="1">
      <c r="A252" s="20" t="s">
        <v>1696</v>
      </c>
      <c r="B252" s="198" t="s">
        <v>612</v>
      </c>
      <c r="C252" s="19" t="s">
        <v>2926</v>
      </c>
      <c r="D252" s="473"/>
      <c r="E252" s="21" t="s">
        <v>344</v>
      </c>
      <c r="F252" s="23" t="s">
        <v>6273</v>
      </c>
      <c r="G252" s="387"/>
      <c r="H252" s="541"/>
      <c r="I252" s="22"/>
    </row>
    <row r="253" spans="1:9" s="81" customFormat="1" ht="45" hidden="1">
      <c r="A253" s="847"/>
      <c r="B253" s="92"/>
      <c r="C253" s="41" t="s">
        <v>6274</v>
      </c>
      <c r="D253" s="477"/>
      <c r="E253" s="21" t="s">
        <v>344</v>
      </c>
      <c r="F253" s="41" t="s">
        <v>6275</v>
      </c>
      <c r="G253" s="387"/>
      <c r="H253" s="541"/>
      <c r="I253" s="22"/>
    </row>
    <row r="254" spans="1:9" s="81" customFormat="1" ht="35.1" customHeight="1">
      <c r="A254" s="1022" t="s">
        <v>109</v>
      </c>
      <c r="B254" s="1305" t="s">
        <v>6075</v>
      </c>
      <c r="C254" s="1306"/>
      <c r="D254" s="1306"/>
      <c r="E254" s="1306"/>
      <c r="F254" s="1306"/>
      <c r="G254" s="1307"/>
      <c r="H254" s="541">
        <f>SUM(D255:D273)</f>
        <v>3</v>
      </c>
      <c r="I254" s="22">
        <f>COUNT(D255:D273)*2</f>
        <v>6</v>
      </c>
    </row>
    <row r="255" spans="1:9" s="81" customFormat="1" ht="105" hidden="1">
      <c r="A255" s="76" t="s">
        <v>1700</v>
      </c>
      <c r="B255" s="41" t="s">
        <v>1701</v>
      </c>
      <c r="C255" s="41" t="s">
        <v>1702</v>
      </c>
      <c r="D255" s="441"/>
      <c r="E255" s="19" t="s">
        <v>653</v>
      </c>
      <c r="F255" s="41" t="s">
        <v>6076</v>
      </c>
      <c r="G255" s="416"/>
      <c r="H255" s="541"/>
      <c r="I255" s="22"/>
    </row>
    <row r="256" spans="1:9" s="81" customFormat="1" ht="75" hidden="1">
      <c r="A256" s="76" t="s">
        <v>1704</v>
      </c>
      <c r="B256" s="41" t="s">
        <v>1705</v>
      </c>
      <c r="C256" s="41" t="s">
        <v>1706</v>
      </c>
      <c r="D256" s="439"/>
      <c r="E256" s="19" t="s">
        <v>653</v>
      </c>
      <c r="F256" s="41" t="s">
        <v>3194</v>
      </c>
      <c r="G256" s="416"/>
      <c r="H256" s="541"/>
      <c r="I256" s="22"/>
    </row>
    <row r="257" spans="1:9" ht="60" hidden="1">
      <c r="A257" s="392" t="s">
        <v>3195</v>
      </c>
      <c r="B257" s="41" t="s">
        <v>3196</v>
      </c>
      <c r="C257" s="41" t="s">
        <v>6077</v>
      </c>
      <c r="D257" s="439"/>
      <c r="E257" s="19"/>
      <c r="F257" s="41" t="s">
        <v>6078</v>
      </c>
      <c r="G257" s="391"/>
      <c r="H257" s="417"/>
      <c r="I257" s="81"/>
    </row>
    <row r="258" spans="1:9" ht="90" hidden="1">
      <c r="A258" s="392" t="s">
        <v>3197</v>
      </c>
      <c r="B258" s="41" t="s">
        <v>3198</v>
      </c>
      <c r="C258" s="41" t="s">
        <v>6079</v>
      </c>
      <c r="D258" s="439"/>
      <c r="E258" s="19"/>
      <c r="F258" s="41" t="s">
        <v>6080</v>
      </c>
      <c r="G258" s="391"/>
      <c r="H258" s="417"/>
      <c r="I258" s="81"/>
    </row>
    <row r="259" spans="1:9" ht="75" hidden="1">
      <c r="A259" s="392" t="s">
        <v>3199</v>
      </c>
      <c r="B259" s="41" t="s">
        <v>3200</v>
      </c>
      <c r="C259" s="41" t="s">
        <v>6081</v>
      </c>
      <c r="D259" s="439"/>
      <c r="E259" s="19"/>
      <c r="F259" s="41" t="s">
        <v>6082</v>
      </c>
      <c r="G259" s="391"/>
      <c r="H259" s="417"/>
      <c r="I259" s="81"/>
    </row>
    <row r="260" spans="1:9" ht="105" hidden="1">
      <c r="A260" s="392" t="s">
        <v>3201</v>
      </c>
      <c r="B260" s="41" t="s">
        <v>3202</v>
      </c>
      <c r="C260" s="41" t="s">
        <v>6083</v>
      </c>
      <c r="D260" s="439"/>
      <c r="E260" s="19"/>
      <c r="F260" s="41" t="s">
        <v>6084</v>
      </c>
      <c r="G260" s="391"/>
      <c r="H260" s="417"/>
      <c r="I260" s="81"/>
    </row>
    <row r="261" spans="1:9" ht="150" hidden="1">
      <c r="A261" s="392" t="s">
        <v>3203</v>
      </c>
      <c r="B261" s="41" t="s">
        <v>6085</v>
      </c>
      <c r="C261" s="41" t="s">
        <v>6086</v>
      </c>
      <c r="D261" s="439"/>
      <c r="E261" s="19"/>
      <c r="F261" s="41" t="s">
        <v>6087</v>
      </c>
      <c r="G261" s="391"/>
      <c r="H261" s="417"/>
      <c r="I261" s="81"/>
    </row>
    <row r="262" spans="1:9" ht="135" hidden="1">
      <c r="A262" s="392" t="s">
        <v>3205</v>
      </c>
      <c r="B262" s="41" t="s">
        <v>3206</v>
      </c>
      <c r="C262" s="41" t="s">
        <v>6088</v>
      </c>
      <c r="D262" s="439">
        <v>1</v>
      </c>
      <c r="E262" s="19"/>
      <c r="F262" s="41" t="s">
        <v>6089</v>
      </c>
      <c r="G262" s="391"/>
      <c r="H262" s="417"/>
      <c r="I262" s="81"/>
    </row>
    <row r="263" spans="1:9" ht="30">
      <c r="A263" s="51" t="s">
        <v>6093</v>
      </c>
      <c r="B263" s="34" t="s">
        <v>1709</v>
      </c>
      <c r="C263" s="23" t="s">
        <v>7059</v>
      </c>
      <c r="D263" s="473">
        <v>1</v>
      </c>
      <c r="E263" s="21" t="s">
        <v>540</v>
      </c>
      <c r="F263" s="34"/>
      <c r="G263" s="416"/>
      <c r="H263" s="541"/>
    </row>
    <row r="264" spans="1:9" hidden="1">
      <c r="A264" s="76"/>
      <c r="B264" s="41"/>
      <c r="C264" s="41" t="s">
        <v>2416</v>
      </c>
      <c r="D264" s="473"/>
      <c r="E264" s="21" t="s">
        <v>540</v>
      </c>
      <c r="F264" s="41"/>
      <c r="G264" s="416"/>
      <c r="H264" s="541"/>
    </row>
    <row r="265" spans="1:9" hidden="1">
      <c r="A265" s="76"/>
      <c r="B265" s="41"/>
      <c r="C265" s="41" t="s">
        <v>547</v>
      </c>
      <c r="D265" s="473"/>
      <c r="E265" s="21" t="s">
        <v>540</v>
      </c>
      <c r="F265" s="41"/>
      <c r="G265" s="416"/>
      <c r="H265" s="541"/>
    </row>
    <row r="266" spans="1:9" hidden="1">
      <c r="A266" s="76"/>
      <c r="B266" s="41"/>
      <c r="C266" s="41" t="s">
        <v>6245</v>
      </c>
      <c r="D266" s="473"/>
      <c r="E266" s="21" t="s">
        <v>540</v>
      </c>
      <c r="F266" s="41"/>
      <c r="G266" s="416"/>
      <c r="H266" s="541"/>
    </row>
    <row r="267" spans="1:9" ht="30" hidden="1">
      <c r="A267" s="76"/>
      <c r="B267" s="41"/>
      <c r="C267" s="41" t="s">
        <v>6246</v>
      </c>
      <c r="D267" s="473"/>
      <c r="E267" s="21" t="s">
        <v>540</v>
      </c>
      <c r="F267" s="41"/>
      <c r="G267" s="416"/>
      <c r="H267" s="541"/>
    </row>
    <row r="268" spans="1:9" ht="30" hidden="1">
      <c r="A268" s="76"/>
      <c r="B268" s="41"/>
      <c r="C268" s="41" t="s">
        <v>6247</v>
      </c>
      <c r="D268" s="473"/>
      <c r="E268" s="21" t="s">
        <v>540</v>
      </c>
      <c r="F268" s="220"/>
      <c r="G268" s="416"/>
      <c r="H268" s="541"/>
    </row>
    <row r="269" spans="1:9" ht="90">
      <c r="A269" s="51"/>
      <c r="B269" s="34" t="s">
        <v>1717</v>
      </c>
      <c r="C269" s="34" t="s">
        <v>6248</v>
      </c>
      <c r="D269" s="473">
        <v>1</v>
      </c>
      <c r="E269" s="21" t="s">
        <v>540</v>
      </c>
      <c r="F269" s="34" t="s">
        <v>6090</v>
      </c>
      <c r="G269" s="19"/>
    </row>
    <row r="270" spans="1:9" ht="90" hidden="1">
      <c r="A270" s="76"/>
      <c r="B270" s="41"/>
      <c r="C270" s="41" t="s">
        <v>6248</v>
      </c>
      <c r="D270" s="473"/>
      <c r="E270" s="21" t="s">
        <v>540</v>
      </c>
      <c r="F270" s="41" t="s">
        <v>6090</v>
      </c>
      <c r="G270" s="19"/>
    </row>
    <row r="271" spans="1:9" ht="90" hidden="1">
      <c r="A271" s="76"/>
      <c r="B271" s="41"/>
      <c r="C271" s="18" t="s">
        <v>6249</v>
      </c>
      <c r="D271" s="473"/>
      <c r="E271" s="21" t="s">
        <v>540</v>
      </c>
      <c r="F271" s="41" t="s">
        <v>6090</v>
      </c>
      <c r="G271" s="19"/>
    </row>
    <row r="272" spans="1:9" ht="90" hidden="1">
      <c r="A272" s="76"/>
      <c r="B272" s="41"/>
      <c r="C272" s="18" t="s">
        <v>550</v>
      </c>
      <c r="D272" s="473"/>
      <c r="E272" s="21" t="s">
        <v>540</v>
      </c>
      <c r="F272" s="41" t="s">
        <v>6090</v>
      </c>
      <c r="G272" s="19"/>
    </row>
    <row r="273" spans="1:9" s="81" customFormat="1" ht="90" hidden="1">
      <c r="A273" s="392" t="s">
        <v>3213</v>
      </c>
      <c r="B273" s="41" t="s">
        <v>3214</v>
      </c>
      <c r="C273" s="41" t="s">
        <v>6091</v>
      </c>
      <c r="D273" s="439"/>
      <c r="E273" s="19"/>
      <c r="F273" s="41" t="s">
        <v>6092</v>
      </c>
      <c r="G273" s="391"/>
      <c r="H273" s="417"/>
    </row>
    <row r="274" spans="1:9" s="81" customFormat="1" ht="18.75">
      <c r="A274" s="80"/>
      <c r="B274" s="1368" t="s">
        <v>620</v>
      </c>
      <c r="C274" s="1315"/>
      <c r="D274" s="1315"/>
      <c r="E274" s="1315"/>
      <c r="F274" s="1315"/>
      <c r="G274" s="1315"/>
      <c r="H274" s="541">
        <f>H275+H280+H295+H305+H318+H322+H326+H340+H345+H330+H333+H336</f>
        <v>17</v>
      </c>
      <c r="I274" s="22">
        <f>I275+I280+I295+I305+I318+I322+I326+I340+I345+I330+I333+I336</f>
        <v>34</v>
      </c>
    </row>
    <row r="275" spans="1:9" s="81" customFormat="1" ht="35.1" customHeight="1">
      <c r="A275" s="1035" t="s">
        <v>1720</v>
      </c>
      <c r="B275" s="1305" t="s">
        <v>106</v>
      </c>
      <c r="C275" s="1306"/>
      <c r="D275" s="1306"/>
      <c r="E275" s="1306"/>
      <c r="F275" s="1306"/>
      <c r="G275" s="1307"/>
      <c r="H275" s="541">
        <f>SUM(D276:D279)</f>
        <v>3</v>
      </c>
      <c r="I275" s="22">
        <f>COUNT(D276:D279)*2</f>
        <v>6</v>
      </c>
    </row>
    <row r="276" spans="1:9" s="81" customFormat="1" ht="66" customHeight="1">
      <c r="A276" s="11" t="s">
        <v>1721</v>
      </c>
      <c r="B276" s="135" t="s">
        <v>622</v>
      </c>
      <c r="C276" s="16" t="s">
        <v>623</v>
      </c>
      <c r="D276" s="473">
        <v>1</v>
      </c>
      <c r="E276" s="21" t="s">
        <v>540</v>
      </c>
      <c r="F276" s="19"/>
      <c r="G276" s="387"/>
      <c r="H276" s="541"/>
      <c r="I276" s="22"/>
    </row>
    <row r="277" spans="1:9" s="81" customFormat="1" ht="45">
      <c r="A277" s="11"/>
      <c r="B277" s="135"/>
      <c r="C277" s="13" t="s">
        <v>624</v>
      </c>
      <c r="D277" s="473">
        <v>1</v>
      </c>
      <c r="E277" s="21" t="s">
        <v>540</v>
      </c>
      <c r="F277" s="19"/>
      <c r="G277" s="387"/>
      <c r="H277" s="541"/>
      <c r="I277" s="22"/>
    </row>
    <row r="278" spans="1:9" s="81" customFormat="1" ht="47.25">
      <c r="A278" s="11" t="s">
        <v>1724</v>
      </c>
      <c r="B278" s="92" t="s">
        <v>627</v>
      </c>
      <c r="C278" s="16" t="s">
        <v>628</v>
      </c>
      <c r="D278" s="473">
        <v>1</v>
      </c>
      <c r="E278" s="21" t="s">
        <v>629</v>
      </c>
      <c r="F278" s="34" t="s">
        <v>6276</v>
      </c>
      <c r="G278" s="387"/>
      <c r="H278" s="541"/>
      <c r="I278" s="22"/>
    </row>
    <row r="279" spans="1:9" s="81" customFormat="1" ht="31.5" hidden="1">
      <c r="A279" s="20" t="s">
        <v>1726</v>
      </c>
      <c r="B279" s="92" t="s">
        <v>631</v>
      </c>
      <c r="C279" s="19"/>
      <c r="D279" s="438"/>
      <c r="E279" s="21"/>
      <c r="F279" s="19"/>
      <c r="G279" s="19"/>
    </row>
    <row r="280" spans="1:9" s="81" customFormat="1" ht="35.1" customHeight="1">
      <c r="A280" s="1035" t="s">
        <v>1729</v>
      </c>
      <c r="B280" s="1305" t="s">
        <v>104</v>
      </c>
      <c r="C280" s="1306"/>
      <c r="D280" s="1306"/>
      <c r="E280" s="1306"/>
      <c r="F280" s="1306"/>
      <c r="G280" s="1307"/>
      <c r="H280" s="541">
        <f>SUM(D281:D294)</f>
        <v>5</v>
      </c>
      <c r="I280" s="22">
        <f>COUNT(D281:D294)*2</f>
        <v>10</v>
      </c>
    </row>
    <row r="281" spans="1:9" s="81" customFormat="1" ht="47.25">
      <c r="A281" s="11" t="s">
        <v>633</v>
      </c>
      <c r="B281" s="92" t="s">
        <v>634</v>
      </c>
      <c r="C281" s="34" t="s">
        <v>6277</v>
      </c>
      <c r="D281" s="473">
        <v>1</v>
      </c>
      <c r="E281" s="21" t="s">
        <v>540</v>
      </c>
      <c r="F281" s="34" t="s">
        <v>636</v>
      </c>
      <c r="G281" s="387"/>
      <c r="H281" s="541"/>
      <c r="I281" s="22"/>
    </row>
    <row r="282" spans="1:9" s="81" customFormat="1" ht="31.5" hidden="1">
      <c r="A282" s="20" t="s">
        <v>637</v>
      </c>
      <c r="B282" s="135" t="s">
        <v>638</v>
      </c>
      <c r="C282" s="19"/>
      <c r="D282" s="438"/>
      <c r="E282" s="21"/>
      <c r="F282" s="19"/>
      <c r="G282" s="19"/>
    </row>
    <row r="283" spans="1:9" s="81" customFormat="1" ht="31.5">
      <c r="A283" s="11" t="s">
        <v>1731</v>
      </c>
      <c r="B283" s="92" t="s">
        <v>640</v>
      </c>
      <c r="C283" s="13" t="s">
        <v>6278</v>
      </c>
      <c r="D283" s="473">
        <v>1</v>
      </c>
      <c r="E283" s="21" t="s">
        <v>341</v>
      </c>
      <c r="F283" s="19"/>
      <c r="G283" s="387"/>
      <c r="H283" s="541"/>
      <c r="I283" s="22"/>
    </row>
    <row r="284" spans="1:9" s="81" customFormat="1" ht="67.5" hidden="1" customHeight="1">
      <c r="A284" s="20"/>
      <c r="B284" s="92"/>
      <c r="C284" s="18" t="s">
        <v>6278</v>
      </c>
      <c r="D284" s="473"/>
      <c r="E284" s="21" t="s">
        <v>341</v>
      </c>
      <c r="F284" s="19"/>
      <c r="G284" s="387"/>
      <c r="H284" s="541"/>
      <c r="I284" s="22"/>
    </row>
    <row r="285" spans="1:9" s="81" customFormat="1" ht="127.5" customHeight="1">
      <c r="A285" s="11" t="s">
        <v>1735</v>
      </c>
      <c r="B285" s="92" t="s">
        <v>644</v>
      </c>
      <c r="C285" s="16" t="s">
        <v>7060</v>
      </c>
      <c r="D285" s="473">
        <v>1</v>
      </c>
      <c r="E285" s="24" t="s">
        <v>377</v>
      </c>
      <c r="F285" s="19"/>
      <c r="G285" s="387"/>
      <c r="H285" s="541"/>
      <c r="I285" s="22"/>
    </row>
    <row r="286" spans="1:9" s="81" customFormat="1" ht="15.75" hidden="1">
      <c r="A286" s="20"/>
      <c r="B286" s="92"/>
      <c r="C286" s="15" t="s">
        <v>646</v>
      </c>
      <c r="D286" s="473"/>
      <c r="E286" s="15" t="s">
        <v>377</v>
      </c>
      <c r="F286" s="19"/>
      <c r="G286" s="387"/>
      <c r="H286" s="541"/>
      <c r="I286" s="22"/>
    </row>
    <row r="287" spans="1:9" s="81" customFormat="1" ht="45" hidden="1">
      <c r="A287" s="20"/>
      <c r="B287" s="92"/>
      <c r="C287" s="18" t="s">
        <v>647</v>
      </c>
      <c r="D287" s="473"/>
      <c r="E287" s="15" t="s">
        <v>648</v>
      </c>
      <c r="F287" s="19"/>
      <c r="G287" s="387"/>
      <c r="H287" s="541"/>
      <c r="I287" s="22"/>
    </row>
    <row r="288" spans="1:9" s="81" customFormat="1" ht="31.5">
      <c r="A288" s="11" t="s">
        <v>1738</v>
      </c>
      <c r="B288" s="135" t="s">
        <v>650</v>
      </c>
      <c r="C288" s="16" t="s">
        <v>1739</v>
      </c>
      <c r="D288" s="473">
        <v>1</v>
      </c>
      <c r="E288" s="29" t="s">
        <v>540</v>
      </c>
      <c r="F288" s="19"/>
      <c r="G288" s="387"/>
      <c r="H288" s="541"/>
      <c r="I288" s="22"/>
    </row>
    <row r="289" spans="1:9" s="81" customFormat="1" ht="45" hidden="1">
      <c r="A289" s="20"/>
      <c r="B289" s="135"/>
      <c r="C289" s="16" t="s">
        <v>1741</v>
      </c>
      <c r="D289" s="473"/>
      <c r="E289" s="21" t="s">
        <v>540</v>
      </c>
      <c r="F289" s="19"/>
      <c r="G289" s="387"/>
      <c r="H289" s="541"/>
      <c r="I289" s="22"/>
    </row>
    <row r="290" spans="1:9" s="81" customFormat="1" ht="30">
      <c r="A290" s="11" t="s">
        <v>1743</v>
      </c>
      <c r="B290" s="23" t="s">
        <v>657</v>
      </c>
      <c r="C290" s="16" t="s">
        <v>661</v>
      </c>
      <c r="D290" s="473">
        <v>1</v>
      </c>
      <c r="E290" s="21" t="s">
        <v>540</v>
      </c>
      <c r="F290" s="19"/>
      <c r="G290" s="387"/>
      <c r="H290" s="541"/>
      <c r="I290" s="22"/>
    </row>
    <row r="291" spans="1:9" s="81" customFormat="1" hidden="1">
      <c r="A291" s="20"/>
      <c r="B291" s="23"/>
      <c r="C291" s="16" t="s">
        <v>661</v>
      </c>
      <c r="D291" s="473"/>
      <c r="E291" s="21" t="s">
        <v>540</v>
      </c>
      <c r="F291" s="19"/>
      <c r="G291" s="387"/>
      <c r="H291" s="541"/>
      <c r="I291" s="22"/>
    </row>
    <row r="292" spans="1:9" s="81" customFormat="1" ht="47.25" hidden="1">
      <c r="A292" s="20" t="s">
        <v>1746</v>
      </c>
      <c r="B292" s="92" t="s">
        <v>663</v>
      </c>
      <c r="C292" s="18" t="s">
        <v>6279</v>
      </c>
      <c r="D292" s="435"/>
      <c r="E292" s="21" t="s">
        <v>377</v>
      </c>
      <c r="F292" s="16" t="s">
        <v>665</v>
      </c>
      <c r="G292" s="387"/>
      <c r="H292" s="541"/>
      <c r="I292" s="22"/>
    </row>
    <row r="293" spans="1:9" s="81" customFormat="1" ht="78.75" hidden="1" customHeight="1">
      <c r="A293" s="20"/>
      <c r="B293" s="92"/>
      <c r="C293" s="18" t="s">
        <v>6280</v>
      </c>
      <c r="D293" s="435"/>
      <c r="E293" s="21" t="s">
        <v>377</v>
      </c>
      <c r="F293" s="16" t="s">
        <v>6281</v>
      </c>
      <c r="G293" s="387"/>
      <c r="H293" s="541"/>
      <c r="I293" s="22"/>
    </row>
    <row r="294" spans="1:9" s="81" customFormat="1" ht="31.5" hidden="1">
      <c r="A294" s="20" t="s">
        <v>1748</v>
      </c>
      <c r="B294" s="92" t="s">
        <v>667</v>
      </c>
      <c r="C294" s="19"/>
      <c r="D294" s="438"/>
      <c r="E294" s="21"/>
      <c r="F294" s="19"/>
      <c r="G294" s="19"/>
    </row>
    <row r="295" spans="1:9" s="81" customFormat="1" ht="40.15" hidden="1" customHeight="1">
      <c r="A295" s="137" t="s">
        <v>1749</v>
      </c>
      <c r="B295" s="1366" t="s">
        <v>102</v>
      </c>
      <c r="C295" s="1315"/>
      <c r="D295" s="1315"/>
      <c r="E295" s="1315"/>
      <c r="F295" s="1315"/>
      <c r="G295" s="1315"/>
      <c r="H295" s="541">
        <f>SUM(D296:D304)</f>
        <v>4</v>
      </c>
      <c r="I295" s="22">
        <f>COUNT(D296:D304)*2</f>
        <v>8</v>
      </c>
    </row>
    <row r="296" spans="1:9" s="81" customFormat="1" ht="31.5">
      <c r="A296" s="11" t="s">
        <v>1750</v>
      </c>
      <c r="B296" s="92" t="s">
        <v>670</v>
      </c>
      <c r="C296" s="107" t="s">
        <v>6282</v>
      </c>
      <c r="D296" s="473">
        <v>1</v>
      </c>
      <c r="E296" s="21" t="s">
        <v>341</v>
      </c>
      <c r="F296" s="19" t="s">
        <v>6283</v>
      </c>
      <c r="G296" s="387"/>
      <c r="H296" s="541"/>
      <c r="I296" s="22"/>
    </row>
    <row r="297" spans="1:9" s="81" customFormat="1" ht="30" hidden="1">
      <c r="A297" s="20"/>
      <c r="B297" s="92"/>
      <c r="C297" s="191" t="s">
        <v>6284</v>
      </c>
      <c r="D297" s="473"/>
      <c r="E297" s="21" t="s">
        <v>341</v>
      </c>
      <c r="F297" s="23" t="s">
        <v>6285</v>
      </c>
      <c r="G297" s="387"/>
      <c r="H297" s="541"/>
      <c r="I297" s="22"/>
    </row>
    <row r="298" spans="1:9" s="81" customFormat="1" ht="31.5">
      <c r="A298" s="11" t="s">
        <v>1753</v>
      </c>
      <c r="B298" s="92" t="s">
        <v>675</v>
      </c>
      <c r="C298" s="101" t="s">
        <v>6286</v>
      </c>
      <c r="D298" s="473">
        <v>1</v>
      </c>
      <c r="E298" s="21" t="s">
        <v>379</v>
      </c>
      <c r="F298" s="19"/>
      <c r="G298" s="387"/>
      <c r="H298" s="541"/>
      <c r="I298" s="22"/>
    </row>
    <row r="299" spans="1:9" s="81" customFormat="1" ht="30" hidden="1">
      <c r="A299" s="20"/>
      <c r="B299" s="92"/>
      <c r="C299" s="41" t="s">
        <v>6287</v>
      </c>
      <c r="D299" s="473"/>
      <c r="E299" s="21" t="s">
        <v>379</v>
      </c>
      <c r="F299" s="19"/>
      <c r="G299" s="387"/>
      <c r="H299" s="541"/>
      <c r="I299" s="22"/>
    </row>
    <row r="300" spans="1:9" s="81" customFormat="1" ht="48.75" hidden="1" customHeight="1">
      <c r="A300" s="20"/>
      <c r="B300" s="92"/>
      <c r="C300" s="41" t="s">
        <v>6288</v>
      </c>
      <c r="D300" s="473"/>
      <c r="E300" s="21" t="s">
        <v>379</v>
      </c>
      <c r="F300" s="4"/>
      <c r="G300" s="387"/>
      <c r="H300" s="541"/>
      <c r="I300" s="22"/>
    </row>
    <row r="301" spans="1:9" s="81" customFormat="1" ht="60">
      <c r="A301" s="11" t="s">
        <v>677</v>
      </c>
      <c r="B301" s="92" t="s">
        <v>678</v>
      </c>
      <c r="C301" s="16" t="s">
        <v>6289</v>
      </c>
      <c r="D301" s="435">
        <v>1</v>
      </c>
      <c r="E301" s="21" t="s">
        <v>680</v>
      </c>
      <c r="F301" s="16" t="s">
        <v>681</v>
      </c>
      <c r="G301" s="387"/>
      <c r="H301" s="541"/>
      <c r="I301" s="22"/>
    </row>
    <row r="302" spans="1:9" s="81" customFormat="1" ht="60" hidden="1">
      <c r="A302" s="20"/>
      <c r="B302" s="92"/>
      <c r="C302" s="16" t="s">
        <v>6290</v>
      </c>
      <c r="D302" s="435"/>
      <c r="E302" s="21" t="s">
        <v>271</v>
      </c>
      <c r="F302" s="16" t="s">
        <v>681</v>
      </c>
      <c r="G302" s="387"/>
      <c r="H302" s="541"/>
      <c r="I302" s="22"/>
    </row>
    <row r="303" spans="1:9" s="81" customFormat="1" ht="53.25" customHeight="1">
      <c r="A303" s="11" t="s">
        <v>1757</v>
      </c>
      <c r="B303" s="92" t="s">
        <v>684</v>
      </c>
      <c r="C303" s="34" t="s">
        <v>6291</v>
      </c>
      <c r="D303" s="475">
        <v>1</v>
      </c>
      <c r="E303" s="21" t="s">
        <v>379</v>
      </c>
      <c r="F303" s="19"/>
      <c r="G303" s="387"/>
      <c r="H303" s="541"/>
      <c r="I303" s="22"/>
    </row>
    <row r="304" spans="1:9" s="81" customFormat="1" ht="30" hidden="1">
      <c r="A304" s="20" t="s">
        <v>688</v>
      </c>
      <c r="B304" s="136" t="s">
        <v>689</v>
      </c>
      <c r="C304" s="16" t="s">
        <v>690</v>
      </c>
      <c r="D304" s="473"/>
      <c r="E304" s="21" t="s">
        <v>420</v>
      </c>
      <c r="F304" s="19"/>
      <c r="G304" s="387"/>
      <c r="H304" s="541"/>
      <c r="I304" s="22"/>
    </row>
    <row r="305" spans="1:9" s="81" customFormat="1" ht="40.15" hidden="1" customHeight="1">
      <c r="A305" s="137" t="s">
        <v>1761</v>
      </c>
      <c r="B305" s="1302" t="s">
        <v>100</v>
      </c>
      <c r="C305" s="1315"/>
      <c r="D305" s="1315"/>
      <c r="E305" s="1315"/>
      <c r="F305" s="1315"/>
      <c r="G305" s="1315"/>
      <c r="H305" s="541">
        <f>SUM(D306:D317)</f>
        <v>3</v>
      </c>
      <c r="I305" s="22">
        <f>COUNT(D306:D317)*2</f>
        <v>6</v>
      </c>
    </row>
    <row r="306" spans="1:9" s="81" customFormat="1" ht="51" customHeight="1">
      <c r="A306" s="11" t="s">
        <v>691</v>
      </c>
      <c r="B306" s="42" t="s">
        <v>692</v>
      </c>
      <c r="C306" s="34" t="s">
        <v>693</v>
      </c>
      <c r="D306" s="473">
        <v>1</v>
      </c>
      <c r="E306" s="21" t="s">
        <v>341</v>
      </c>
      <c r="F306" s="19"/>
      <c r="G306" s="387"/>
      <c r="H306" s="541"/>
      <c r="I306" s="22"/>
    </row>
    <row r="307" spans="1:9" s="81" customFormat="1" ht="30" hidden="1">
      <c r="A307" s="20"/>
      <c r="B307" s="42"/>
      <c r="C307" s="41" t="s">
        <v>694</v>
      </c>
      <c r="D307" s="473"/>
      <c r="E307" s="21" t="s">
        <v>341</v>
      </c>
      <c r="F307" s="19"/>
      <c r="G307" s="387"/>
      <c r="H307" s="541"/>
      <c r="I307" s="22"/>
    </row>
    <row r="308" spans="1:9" s="81" customFormat="1" ht="45">
      <c r="A308" s="11" t="s">
        <v>1765</v>
      </c>
      <c r="B308" s="12" t="s">
        <v>696</v>
      </c>
      <c r="C308" s="34" t="s">
        <v>697</v>
      </c>
      <c r="D308" s="473">
        <v>1</v>
      </c>
      <c r="E308" s="24" t="s">
        <v>341</v>
      </c>
      <c r="F308" s="34" t="s">
        <v>698</v>
      </c>
      <c r="G308" s="387"/>
      <c r="H308" s="541"/>
      <c r="I308" s="22"/>
    </row>
    <row r="309" spans="1:9" s="81" customFormat="1" ht="30" hidden="1">
      <c r="A309" s="20"/>
      <c r="B309" s="12"/>
      <c r="C309" s="16" t="s">
        <v>699</v>
      </c>
      <c r="D309" s="435"/>
      <c r="E309" s="21" t="s">
        <v>341</v>
      </c>
      <c r="F309" s="16"/>
      <c r="G309" s="387"/>
      <c r="H309" s="541"/>
      <c r="I309" s="22"/>
    </row>
    <row r="310" spans="1:9" s="81" customFormat="1" ht="30">
      <c r="A310" s="11"/>
      <c r="B310" s="12"/>
      <c r="C310" s="23" t="s">
        <v>700</v>
      </c>
      <c r="D310" s="435">
        <v>1</v>
      </c>
      <c r="E310" s="21" t="s">
        <v>341</v>
      </c>
      <c r="F310" s="16"/>
      <c r="G310" s="387"/>
      <c r="H310" s="541"/>
      <c r="I310" s="22"/>
    </row>
    <row r="311" spans="1:9" s="81" customFormat="1" ht="31.5" hidden="1">
      <c r="A311" s="20" t="s">
        <v>1768</v>
      </c>
      <c r="B311" s="12" t="s">
        <v>702</v>
      </c>
      <c r="C311" s="16" t="s">
        <v>703</v>
      </c>
      <c r="D311" s="473"/>
      <c r="E311" s="21" t="s">
        <v>341</v>
      </c>
      <c r="F311" s="19"/>
      <c r="G311" s="387"/>
      <c r="H311" s="541"/>
      <c r="I311" s="22"/>
    </row>
    <row r="312" spans="1:9" s="81" customFormat="1" ht="45" hidden="1" customHeight="1">
      <c r="A312" s="20"/>
      <c r="B312" s="12"/>
      <c r="C312" s="41" t="s">
        <v>704</v>
      </c>
      <c r="D312" s="479"/>
      <c r="E312" s="21" t="s">
        <v>341</v>
      </c>
      <c r="F312" s="19"/>
      <c r="G312" s="387"/>
      <c r="H312" s="541"/>
      <c r="I312" s="22"/>
    </row>
    <row r="313" spans="1:9" s="81" customFormat="1" ht="15.75" hidden="1">
      <c r="A313" s="20"/>
      <c r="B313" s="12"/>
      <c r="C313" s="41" t="s">
        <v>705</v>
      </c>
      <c r="D313" s="479"/>
      <c r="E313" s="21" t="s">
        <v>341</v>
      </c>
      <c r="F313" s="19"/>
      <c r="G313" s="387"/>
      <c r="H313" s="541"/>
      <c r="I313" s="22"/>
    </row>
    <row r="314" spans="1:9" s="81" customFormat="1" ht="15.75" hidden="1">
      <c r="A314" s="20"/>
      <c r="B314" s="12"/>
      <c r="C314" s="41" t="s">
        <v>706</v>
      </c>
      <c r="D314" s="479"/>
      <c r="E314" s="21" t="s">
        <v>341</v>
      </c>
      <c r="F314" s="19"/>
      <c r="G314" s="387"/>
      <c r="H314" s="541"/>
      <c r="I314" s="22"/>
    </row>
    <row r="315" spans="1:9" s="81" customFormat="1" ht="31.5" hidden="1">
      <c r="A315" s="20" t="s">
        <v>707</v>
      </c>
      <c r="B315" s="12" t="s">
        <v>708</v>
      </c>
      <c r="C315" s="19"/>
      <c r="D315" s="438"/>
      <c r="E315" s="21"/>
      <c r="F315" s="19"/>
      <c r="G315" s="19"/>
    </row>
    <row r="316" spans="1:9" s="81" customFormat="1" ht="31.5" hidden="1">
      <c r="A316" s="20" t="s">
        <v>1773</v>
      </c>
      <c r="B316" s="12" t="s">
        <v>710</v>
      </c>
      <c r="C316" s="41" t="s">
        <v>6292</v>
      </c>
      <c r="D316" s="473"/>
      <c r="E316" s="21" t="s">
        <v>341</v>
      </c>
      <c r="F316" s="19"/>
      <c r="G316" s="387"/>
      <c r="H316" s="541"/>
      <c r="I316" s="22"/>
    </row>
    <row r="317" spans="1:9" s="81" customFormat="1" ht="31.5" hidden="1">
      <c r="A317" s="20" t="s">
        <v>712</v>
      </c>
      <c r="B317" s="12" t="s">
        <v>713</v>
      </c>
      <c r="C317" s="18" t="s">
        <v>714</v>
      </c>
      <c r="D317" s="473"/>
      <c r="E317" s="21" t="s">
        <v>341</v>
      </c>
      <c r="F317" s="19"/>
      <c r="G317" s="387"/>
      <c r="H317" s="541"/>
      <c r="I317" s="22"/>
    </row>
    <row r="318" spans="1:9" s="81" customFormat="1" ht="40.15" hidden="1" customHeight="1">
      <c r="A318" s="137" t="s">
        <v>1777</v>
      </c>
      <c r="B318" s="1302" t="s">
        <v>98</v>
      </c>
      <c r="C318" s="1315"/>
      <c r="D318" s="1315"/>
      <c r="E318" s="1315"/>
      <c r="F318" s="1315"/>
      <c r="G318" s="1315"/>
      <c r="H318" s="541">
        <f>SUM(D319:D321)</f>
        <v>1</v>
      </c>
      <c r="I318" s="22">
        <f>COUNT(D319:D321)*2</f>
        <v>2</v>
      </c>
    </row>
    <row r="319" spans="1:9" s="81" customFormat="1" ht="47.25">
      <c r="A319" s="11" t="s">
        <v>1778</v>
      </c>
      <c r="B319" s="12" t="s">
        <v>716</v>
      </c>
      <c r="C319" s="16" t="s">
        <v>717</v>
      </c>
      <c r="D319" s="473">
        <v>1</v>
      </c>
      <c r="E319" s="21" t="s">
        <v>379</v>
      </c>
      <c r="F319" s="34"/>
      <c r="G319" s="387"/>
      <c r="H319" s="541"/>
      <c r="I319" s="22"/>
    </row>
    <row r="320" spans="1:9" s="81" customFormat="1" ht="47.25" hidden="1">
      <c r="A320" s="20" t="s">
        <v>1781</v>
      </c>
      <c r="B320" s="12" t="s">
        <v>719</v>
      </c>
      <c r="C320" s="41" t="s">
        <v>6293</v>
      </c>
      <c r="D320" s="477"/>
      <c r="E320" s="21" t="s">
        <v>379</v>
      </c>
      <c r="F320" s="584"/>
      <c r="G320" s="387"/>
      <c r="H320" s="541"/>
      <c r="I320" s="22"/>
    </row>
    <row r="321" spans="1:9" s="81" customFormat="1" ht="45" hidden="1">
      <c r="A321" s="20" t="s">
        <v>2465</v>
      </c>
      <c r="B321" s="46" t="s">
        <v>724</v>
      </c>
      <c r="C321" s="19"/>
      <c r="D321" s="438"/>
      <c r="E321" s="21"/>
      <c r="F321" s="19"/>
      <c r="G321" s="19"/>
    </row>
    <row r="322" spans="1:9" s="81" customFormat="1" ht="40.15" hidden="1" customHeight="1">
      <c r="A322" s="137" t="s">
        <v>97</v>
      </c>
      <c r="B322" s="1366" t="s">
        <v>96</v>
      </c>
      <c r="C322" s="1315"/>
      <c r="D322" s="1315"/>
      <c r="E322" s="1315"/>
      <c r="F322" s="1315"/>
      <c r="G322" s="1315"/>
      <c r="H322" s="541">
        <f>SUM(D323:D325)</f>
        <v>0</v>
      </c>
      <c r="I322" s="22">
        <f>COUNT(D323:D325)*2</f>
        <v>0</v>
      </c>
    </row>
    <row r="323" spans="1:9" s="81" customFormat="1" ht="31.5" hidden="1">
      <c r="A323" s="57" t="s">
        <v>726</v>
      </c>
      <c r="B323" s="92" t="s">
        <v>727</v>
      </c>
      <c r="C323" s="23" t="s">
        <v>2696</v>
      </c>
      <c r="D323" s="473"/>
      <c r="E323" s="21" t="s">
        <v>653</v>
      </c>
      <c r="F323" s="19"/>
      <c r="G323" s="387"/>
      <c r="H323" s="541"/>
      <c r="I323" s="22"/>
    </row>
    <row r="324" spans="1:9" s="81" customFormat="1" ht="31.5" hidden="1">
      <c r="A324" s="57" t="s">
        <v>728</v>
      </c>
      <c r="B324" s="92" t="s">
        <v>729</v>
      </c>
      <c r="C324" s="19"/>
      <c r="D324" s="438"/>
      <c r="E324" s="21"/>
      <c r="F324" s="19"/>
      <c r="G324" s="19"/>
    </row>
    <row r="325" spans="1:9" s="81" customFormat="1" ht="60" hidden="1">
      <c r="A325" s="57" t="s">
        <v>730</v>
      </c>
      <c r="B325" s="16" t="s">
        <v>731</v>
      </c>
      <c r="C325" s="19"/>
      <c r="D325" s="438"/>
      <c r="E325" s="21"/>
      <c r="F325" s="19"/>
      <c r="G325" s="19"/>
    </row>
    <row r="326" spans="1:9" s="81" customFormat="1" ht="40.15" hidden="1" customHeight="1">
      <c r="A326" s="137" t="s">
        <v>1784</v>
      </c>
      <c r="B326" s="1366" t="s">
        <v>94</v>
      </c>
      <c r="C326" s="1315"/>
      <c r="D326" s="1315"/>
      <c r="E326" s="1315"/>
      <c r="F326" s="1315"/>
      <c r="G326" s="1315"/>
      <c r="H326" s="541">
        <f>SUM(D327:D329)</f>
        <v>0</v>
      </c>
      <c r="I326" s="22">
        <f>COUNT(D327:D329)*2</f>
        <v>0</v>
      </c>
    </row>
    <row r="327" spans="1:9" s="81" customFormat="1" ht="15.75" hidden="1">
      <c r="A327" s="20" t="s">
        <v>1785</v>
      </c>
      <c r="B327" s="92" t="s">
        <v>733</v>
      </c>
      <c r="C327" s="41" t="s">
        <v>6294</v>
      </c>
      <c r="D327" s="473"/>
      <c r="E327" s="21" t="s">
        <v>341</v>
      </c>
      <c r="F327" s="19"/>
      <c r="G327" s="387"/>
      <c r="H327" s="541"/>
      <c r="I327" s="22"/>
    </row>
    <row r="328" spans="1:9" s="81" customFormat="1" ht="31.5" hidden="1">
      <c r="A328" s="20" t="s">
        <v>1788</v>
      </c>
      <c r="B328" s="92" t="s">
        <v>736</v>
      </c>
      <c r="C328" s="19"/>
      <c r="D328" s="438"/>
      <c r="E328" s="21"/>
      <c r="F328" s="19"/>
      <c r="G328" s="19"/>
    </row>
    <row r="329" spans="1:9" s="81" customFormat="1" ht="45" hidden="1">
      <c r="A329" s="20" t="s">
        <v>738</v>
      </c>
      <c r="B329" s="16" t="s">
        <v>739</v>
      </c>
      <c r="C329" s="19"/>
      <c r="D329" s="438"/>
      <c r="E329" s="21"/>
      <c r="F329" s="19"/>
      <c r="G329" s="19"/>
    </row>
    <row r="330" spans="1:9" s="81" customFormat="1" ht="40.15" hidden="1" customHeight="1">
      <c r="A330" s="137" t="s">
        <v>93</v>
      </c>
      <c r="B330" s="1366" t="s">
        <v>92</v>
      </c>
      <c r="C330" s="1315"/>
      <c r="D330" s="1315"/>
      <c r="E330" s="1315"/>
      <c r="F330" s="1315"/>
      <c r="G330" s="1367"/>
      <c r="H330" s="81">
        <f>SUM(D331:D332)</f>
        <v>0</v>
      </c>
      <c r="I330" s="81">
        <f>COUNT(D331:D332)*2</f>
        <v>0</v>
      </c>
    </row>
    <row r="331" spans="1:9" s="81" customFormat="1" ht="47.25" hidden="1">
      <c r="A331" s="20" t="s">
        <v>741</v>
      </c>
      <c r="B331" s="92" t="s">
        <v>742</v>
      </c>
      <c r="C331" s="19"/>
      <c r="D331" s="438"/>
      <c r="E331" s="21"/>
      <c r="F331" s="19"/>
      <c r="G331" s="19"/>
    </row>
    <row r="332" spans="1:9" s="81" customFormat="1" ht="47.25" hidden="1">
      <c r="A332" s="20" t="s">
        <v>743</v>
      </c>
      <c r="B332" s="12" t="s">
        <v>744</v>
      </c>
      <c r="C332" s="19"/>
      <c r="D332" s="438"/>
      <c r="E332" s="21"/>
      <c r="F332" s="19"/>
      <c r="G332" s="19"/>
    </row>
    <row r="333" spans="1:9" s="81" customFormat="1" ht="40.15" hidden="1" customHeight="1">
      <c r="A333" s="138" t="s">
        <v>91</v>
      </c>
      <c r="B333" s="1366" t="s">
        <v>90</v>
      </c>
      <c r="C333" s="1315"/>
      <c r="D333" s="1315"/>
      <c r="E333" s="1315"/>
      <c r="F333" s="1315"/>
      <c r="G333" s="1367"/>
      <c r="H333" s="81">
        <f>SUM(D334:D335)</f>
        <v>0</v>
      </c>
      <c r="I333" s="81">
        <f>COUNT(D334:D335)*2</f>
        <v>0</v>
      </c>
    </row>
    <row r="334" spans="1:9" s="81" customFormat="1" ht="31.5" hidden="1">
      <c r="A334" s="20" t="s">
        <v>745</v>
      </c>
      <c r="B334" s="92" t="s">
        <v>746</v>
      </c>
      <c r="C334" s="19"/>
      <c r="D334" s="438"/>
      <c r="E334" s="21"/>
      <c r="F334" s="19"/>
      <c r="G334" s="19"/>
    </row>
    <row r="335" spans="1:9" s="81" customFormat="1" ht="31.5" hidden="1">
      <c r="A335" s="20" t="s">
        <v>747</v>
      </c>
      <c r="B335" s="92" t="s">
        <v>748</v>
      </c>
      <c r="C335" s="19"/>
      <c r="D335" s="438"/>
      <c r="E335" s="21"/>
      <c r="F335" s="19"/>
      <c r="G335" s="19"/>
    </row>
    <row r="336" spans="1:9" s="81" customFormat="1" ht="40.15" hidden="1" customHeight="1">
      <c r="A336" s="137" t="s">
        <v>1791</v>
      </c>
      <c r="B336" s="1366" t="s">
        <v>88</v>
      </c>
      <c r="C336" s="1315"/>
      <c r="D336" s="1315"/>
      <c r="E336" s="1315"/>
      <c r="F336" s="1315"/>
      <c r="G336" s="1367"/>
      <c r="H336" s="81">
        <f>SUM(D337:D339)</f>
        <v>0</v>
      </c>
      <c r="I336" s="81">
        <f>COUNT(D337:D339)*2</f>
        <v>0</v>
      </c>
    </row>
    <row r="337" spans="1:9" s="81" customFormat="1" ht="47.25" hidden="1">
      <c r="A337" s="20" t="s">
        <v>1793</v>
      </c>
      <c r="B337" s="92" t="s">
        <v>750</v>
      </c>
      <c r="C337" s="19"/>
      <c r="D337" s="438"/>
      <c r="E337" s="21"/>
      <c r="F337" s="19"/>
      <c r="G337" s="19"/>
    </row>
    <row r="338" spans="1:9" s="81" customFormat="1" ht="47.25" hidden="1">
      <c r="A338" s="20" t="s">
        <v>752</v>
      </c>
      <c r="B338" s="92" t="s">
        <v>753</v>
      </c>
      <c r="C338" s="19"/>
      <c r="D338" s="438"/>
      <c r="E338" s="21"/>
      <c r="F338" s="19"/>
      <c r="G338" s="19"/>
    </row>
    <row r="339" spans="1:9" s="81" customFormat="1" ht="31.5" hidden="1">
      <c r="A339" s="20" t="s">
        <v>1795</v>
      </c>
      <c r="B339" s="135" t="s">
        <v>755</v>
      </c>
      <c r="C339" s="19"/>
      <c r="D339" s="438"/>
      <c r="E339" s="21"/>
      <c r="F339" s="19"/>
      <c r="G339" s="19"/>
    </row>
    <row r="340" spans="1:9" s="81" customFormat="1" ht="35.1" customHeight="1">
      <c r="A340" s="1035" t="s">
        <v>1796</v>
      </c>
      <c r="B340" s="1305" t="s">
        <v>86</v>
      </c>
      <c r="C340" s="1306"/>
      <c r="D340" s="1306"/>
      <c r="E340" s="1306"/>
      <c r="F340" s="1306"/>
      <c r="G340" s="1307"/>
      <c r="H340" s="541">
        <f>SUM(D341:D344)</f>
        <v>1</v>
      </c>
      <c r="I340" s="22">
        <f>COUNT(D341:D344)*2</f>
        <v>2</v>
      </c>
    </row>
    <row r="341" spans="1:9" s="81" customFormat="1" ht="63" hidden="1">
      <c r="A341" s="20" t="s">
        <v>1798</v>
      </c>
      <c r="B341" s="92" t="s">
        <v>758</v>
      </c>
      <c r="C341" s="12" t="s">
        <v>759</v>
      </c>
      <c r="D341" s="473"/>
      <c r="E341" s="21" t="s">
        <v>420</v>
      </c>
      <c r="F341" s="19"/>
      <c r="G341" s="387"/>
      <c r="H341" s="541"/>
      <c r="I341" s="22"/>
    </row>
    <row r="342" spans="1:9" s="81" customFormat="1" ht="47.25" hidden="1">
      <c r="A342" s="20" t="s">
        <v>1799</v>
      </c>
      <c r="B342" s="92" t="s">
        <v>761</v>
      </c>
      <c r="C342" s="16" t="s">
        <v>762</v>
      </c>
      <c r="D342" s="435"/>
      <c r="E342" s="21" t="s">
        <v>653</v>
      </c>
      <c r="F342" s="16" t="s">
        <v>763</v>
      </c>
      <c r="G342" s="387"/>
      <c r="H342" s="541"/>
      <c r="I342" s="22"/>
    </row>
    <row r="343" spans="1:9" s="81" customFormat="1" ht="30" hidden="1">
      <c r="A343" s="20"/>
      <c r="B343" s="92"/>
      <c r="C343" s="16" t="s">
        <v>764</v>
      </c>
      <c r="D343" s="435"/>
      <c r="E343" s="21" t="s">
        <v>420</v>
      </c>
      <c r="F343" s="21"/>
      <c r="G343" s="387"/>
      <c r="H343" s="541"/>
      <c r="I343" s="22"/>
    </row>
    <row r="344" spans="1:9" s="81" customFormat="1" ht="80.25" customHeight="1">
      <c r="A344" s="11" t="s">
        <v>1803</v>
      </c>
      <c r="B344" s="92" t="s">
        <v>766</v>
      </c>
      <c r="C344" s="23" t="s">
        <v>767</v>
      </c>
      <c r="D344" s="473">
        <v>1</v>
      </c>
      <c r="E344" s="21" t="s">
        <v>341</v>
      </c>
      <c r="F344" s="34"/>
      <c r="G344" s="387"/>
      <c r="H344" s="541"/>
      <c r="I344" s="22"/>
    </row>
    <row r="345" spans="1:9" s="81" customFormat="1" ht="40.15" hidden="1" customHeight="1">
      <c r="A345" s="102" t="s">
        <v>85</v>
      </c>
      <c r="B345" s="1366" t="s">
        <v>84</v>
      </c>
      <c r="C345" s="1315"/>
      <c r="D345" s="1315"/>
      <c r="E345" s="1315"/>
      <c r="F345" s="1315"/>
      <c r="G345" s="1315"/>
      <c r="H345" s="541">
        <f>SUM(D346:D347)</f>
        <v>0</v>
      </c>
      <c r="I345" s="22">
        <f>COUNT(D346:D347)*2</f>
        <v>0</v>
      </c>
    </row>
    <row r="346" spans="1:9" s="81" customFormat="1" ht="60" hidden="1">
      <c r="A346" s="20" t="s">
        <v>768</v>
      </c>
      <c r="B346" s="204" t="s">
        <v>769</v>
      </c>
      <c r="C346" s="41" t="s">
        <v>770</v>
      </c>
      <c r="D346" s="473"/>
      <c r="E346" s="21" t="s">
        <v>540</v>
      </c>
      <c r="F346" s="23" t="s">
        <v>4782</v>
      </c>
      <c r="G346" s="387"/>
      <c r="H346" s="541"/>
      <c r="I346" s="22"/>
    </row>
    <row r="347" spans="1:9" s="81" customFormat="1" ht="12" hidden="1" customHeight="1">
      <c r="A347" s="20" t="s">
        <v>772</v>
      </c>
      <c r="B347" s="204" t="s">
        <v>773</v>
      </c>
      <c r="C347" s="19"/>
      <c r="D347" s="438"/>
      <c r="E347" s="21"/>
      <c r="F347" s="19"/>
      <c r="G347" s="19"/>
    </row>
    <row r="348" spans="1:9" s="81" customFormat="1" ht="18.75">
      <c r="A348" s="243"/>
      <c r="B348" s="1372" t="s">
        <v>774</v>
      </c>
      <c r="C348" s="1372"/>
      <c r="D348" s="1372"/>
      <c r="E348" s="1372"/>
      <c r="F348" s="1372"/>
      <c r="G348" s="1372"/>
      <c r="H348" s="541">
        <f>H349+H363+H366+H382+H385+H392+H402+H419+H426+H455+H500+H535+H552+H376+H411+H415+H430+H441+H445+H450+H481+H493+H528</f>
        <v>29</v>
      </c>
      <c r="I348" s="22">
        <f>I349+I363+I366+I382+I385+I392+I402+I419+I426+I455+I500+I535+I552+I376+I411+I415+I430+I441+I445+I450+I481+I493+I528</f>
        <v>58</v>
      </c>
    </row>
    <row r="349" spans="1:9" s="81" customFormat="1" ht="35.1" customHeight="1">
      <c r="A349" s="1035" t="s">
        <v>1805</v>
      </c>
      <c r="B349" s="1305" t="s">
        <v>7061</v>
      </c>
      <c r="C349" s="1306"/>
      <c r="D349" s="1306"/>
      <c r="E349" s="1306"/>
      <c r="F349" s="1306"/>
      <c r="G349" s="1307"/>
      <c r="H349" s="541">
        <f>SUM(D350:D362)</f>
        <v>7</v>
      </c>
      <c r="I349" s="22">
        <f>COUNT(D350:D362)*2</f>
        <v>14</v>
      </c>
    </row>
    <row r="350" spans="1:9" s="81" customFormat="1" ht="45">
      <c r="A350" s="11" t="s">
        <v>1806</v>
      </c>
      <c r="B350" s="12" t="s">
        <v>776</v>
      </c>
      <c r="C350" s="16" t="s">
        <v>7062</v>
      </c>
      <c r="D350" s="475">
        <v>1</v>
      </c>
      <c r="E350" s="21" t="s">
        <v>648</v>
      </c>
      <c r="F350" s="4"/>
      <c r="G350" s="387"/>
      <c r="H350" s="541"/>
      <c r="I350" s="22"/>
    </row>
    <row r="351" spans="1:9" s="81" customFormat="1" ht="30">
      <c r="A351" s="11"/>
      <c r="B351" s="12"/>
      <c r="C351" s="16" t="s">
        <v>6295</v>
      </c>
      <c r="D351" s="435">
        <v>1</v>
      </c>
      <c r="E351" s="21" t="s">
        <v>648</v>
      </c>
      <c r="F351" s="16" t="s">
        <v>4303</v>
      </c>
      <c r="G351" s="387"/>
      <c r="H351" s="541"/>
      <c r="I351" s="22"/>
    </row>
    <row r="352" spans="1:9" s="81" customFormat="1" ht="30" hidden="1">
      <c r="A352" s="20"/>
      <c r="B352" s="12"/>
      <c r="C352" s="41" t="s">
        <v>6296</v>
      </c>
      <c r="D352" s="473"/>
      <c r="E352" s="18" t="s">
        <v>432</v>
      </c>
      <c r="F352" s="19"/>
      <c r="G352" s="387"/>
      <c r="H352" s="541"/>
      <c r="I352" s="22"/>
    </row>
    <row r="353" spans="1:9" s="81" customFormat="1" ht="45" hidden="1">
      <c r="A353" s="20"/>
      <c r="B353" s="12"/>
      <c r="C353" s="41" t="s">
        <v>6297</v>
      </c>
      <c r="D353" s="473"/>
      <c r="E353" s="18" t="s">
        <v>540</v>
      </c>
      <c r="F353" s="19"/>
      <c r="G353" s="387"/>
      <c r="H353" s="541"/>
      <c r="I353" s="22"/>
    </row>
    <row r="354" spans="1:9" s="81" customFormat="1" ht="51.75" customHeight="1">
      <c r="A354" s="11" t="s">
        <v>780</v>
      </c>
      <c r="B354" s="12" t="s">
        <v>781</v>
      </c>
      <c r="C354" s="101" t="s">
        <v>6298</v>
      </c>
      <c r="D354" s="473">
        <v>1</v>
      </c>
      <c r="E354" s="13" t="s">
        <v>341</v>
      </c>
      <c r="F354" s="34" t="s">
        <v>6299</v>
      </c>
      <c r="G354" s="387"/>
      <c r="H354" s="541"/>
      <c r="I354" s="22"/>
    </row>
    <row r="355" spans="1:9" s="81" customFormat="1" ht="15.75">
      <c r="A355" s="11"/>
      <c r="B355" s="12"/>
      <c r="C355" s="34" t="s">
        <v>2703</v>
      </c>
      <c r="D355" s="473">
        <v>1</v>
      </c>
      <c r="E355" s="13" t="s">
        <v>648</v>
      </c>
      <c r="F355" s="19"/>
      <c r="G355" s="387"/>
      <c r="H355" s="541"/>
      <c r="I355" s="22"/>
    </row>
    <row r="356" spans="1:9" s="81" customFormat="1" ht="30">
      <c r="A356" s="11"/>
      <c r="B356" s="12"/>
      <c r="C356" s="34" t="s">
        <v>2486</v>
      </c>
      <c r="D356" s="473">
        <v>1</v>
      </c>
      <c r="E356" s="13" t="s">
        <v>377</v>
      </c>
      <c r="F356" s="19"/>
      <c r="G356" s="387"/>
      <c r="H356" s="541"/>
      <c r="I356" s="22"/>
    </row>
    <row r="357" spans="1:9" s="81" customFormat="1" ht="15.75">
      <c r="A357" s="11"/>
      <c r="B357" s="12"/>
      <c r="C357" s="1165" t="s">
        <v>2704</v>
      </c>
      <c r="D357" s="473">
        <v>1</v>
      </c>
      <c r="E357" s="13" t="s">
        <v>377</v>
      </c>
      <c r="F357" s="19"/>
      <c r="G357" s="387"/>
      <c r="H357" s="541"/>
      <c r="I357" s="22"/>
    </row>
    <row r="358" spans="1:9" s="81" customFormat="1" ht="30" hidden="1">
      <c r="A358" s="20"/>
      <c r="B358" s="12"/>
      <c r="C358" s="41" t="s">
        <v>6300</v>
      </c>
      <c r="D358" s="473"/>
      <c r="E358" s="18" t="s">
        <v>341</v>
      </c>
      <c r="F358" s="19"/>
      <c r="G358" s="387"/>
      <c r="H358" s="541"/>
      <c r="I358" s="22"/>
    </row>
    <row r="359" spans="1:9" s="81" customFormat="1" ht="48.75" hidden="1" customHeight="1">
      <c r="A359" s="20"/>
      <c r="B359" s="12"/>
      <c r="C359" s="41" t="s">
        <v>6301</v>
      </c>
      <c r="D359" s="473"/>
      <c r="E359" s="18" t="s">
        <v>660</v>
      </c>
      <c r="F359" s="19"/>
      <c r="G359" s="387"/>
      <c r="H359" s="541"/>
      <c r="I359" s="22"/>
    </row>
    <row r="360" spans="1:9" s="81" customFormat="1" ht="48.75" customHeight="1">
      <c r="A360" s="11" t="s">
        <v>1809</v>
      </c>
      <c r="B360" s="12" t="s">
        <v>783</v>
      </c>
      <c r="C360" s="23" t="s">
        <v>6302</v>
      </c>
      <c r="D360" s="473">
        <v>1</v>
      </c>
      <c r="E360" s="21" t="s">
        <v>540</v>
      </c>
      <c r="F360" s="19"/>
      <c r="G360" s="387"/>
      <c r="H360" s="541"/>
      <c r="I360" s="22"/>
    </row>
    <row r="361" spans="1:9" s="81" customFormat="1" ht="45" hidden="1" customHeight="1">
      <c r="A361" s="20"/>
      <c r="B361" s="12"/>
      <c r="C361" s="23" t="s">
        <v>6303</v>
      </c>
      <c r="D361" s="473"/>
      <c r="E361" s="21" t="s">
        <v>540</v>
      </c>
      <c r="F361" s="19"/>
      <c r="G361" s="387"/>
      <c r="H361" s="541"/>
      <c r="I361" s="22"/>
    </row>
    <row r="362" spans="1:9" s="81" customFormat="1" ht="47.25" hidden="1">
      <c r="A362" s="20" t="s">
        <v>1814</v>
      </c>
      <c r="B362" s="12" t="s">
        <v>795</v>
      </c>
      <c r="C362" s="19"/>
      <c r="D362" s="438"/>
      <c r="E362" s="21"/>
      <c r="F362" s="19"/>
      <c r="G362" s="19"/>
    </row>
    <row r="363" spans="1:9" s="81" customFormat="1" ht="40.15" hidden="1" customHeight="1">
      <c r="A363" s="137" t="s">
        <v>1817</v>
      </c>
      <c r="B363" s="1366" t="s">
        <v>80</v>
      </c>
      <c r="C363" s="1315"/>
      <c r="D363" s="1315"/>
      <c r="E363" s="1315"/>
      <c r="F363" s="1315"/>
      <c r="G363" s="1315"/>
      <c r="H363" s="541">
        <f>SUM(D364:D365)</f>
        <v>0</v>
      </c>
      <c r="I363" s="22">
        <f>COUNT(D364:D365)*2</f>
        <v>0</v>
      </c>
    </row>
    <row r="364" spans="1:9" s="81" customFormat="1" ht="31.5" hidden="1">
      <c r="A364" s="20" t="s">
        <v>1818</v>
      </c>
      <c r="B364" s="92" t="s">
        <v>798</v>
      </c>
      <c r="C364" s="41" t="s">
        <v>6304</v>
      </c>
      <c r="D364" s="473"/>
      <c r="E364" s="21" t="s">
        <v>341</v>
      </c>
      <c r="F364" s="19"/>
      <c r="G364" s="387"/>
      <c r="H364" s="541"/>
      <c r="I364" s="22"/>
    </row>
    <row r="365" spans="1:9" s="81" customFormat="1" ht="31.5" hidden="1">
      <c r="A365" s="20" t="s">
        <v>1828</v>
      </c>
      <c r="B365" s="92" t="s">
        <v>804</v>
      </c>
      <c r="C365" s="41" t="s">
        <v>6305</v>
      </c>
      <c r="D365" s="473"/>
      <c r="E365" s="21" t="s">
        <v>377</v>
      </c>
      <c r="F365" s="19"/>
      <c r="G365" s="387"/>
      <c r="H365" s="541"/>
      <c r="I365" s="22"/>
    </row>
    <row r="366" spans="1:9" s="81" customFormat="1" ht="35.1" customHeight="1">
      <c r="A366" s="1035" t="s">
        <v>1831</v>
      </c>
      <c r="B366" s="1305" t="s">
        <v>78</v>
      </c>
      <c r="C366" s="1306"/>
      <c r="D366" s="1306"/>
      <c r="E366" s="1306"/>
      <c r="F366" s="1306"/>
      <c r="G366" s="1307"/>
      <c r="H366" s="541">
        <f>SUM(D367:D375)</f>
        <v>1</v>
      </c>
      <c r="I366" s="22">
        <f>COUNT(D367:D375)*2</f>
        <v>2</v>
      </c>
    </row>
    <row r="367" spans="1:9" s="81" customFormat="1" ht="47.25">
      <c r="A367" s="11" t="s">
        <v>1833</v>
      </c>
      <c r="B367" s="92" t="s">
        <v>807</v>
      </c>
      <c r="C367" s="92" t="s">
        <v>810</v>
      </c>
      <c r="D367" s="473">
        <v>1</v>
      </c>
      <c r="E367" s="21" t="s">
        <v>540</v>
      </c>
      <c r="F367" s="19"/>
      <c r="G367" s="387"/>
      <c r="H367" s="541"/>
      <c r="I367" s="22"/>
    </row>
    <row r="368" spans="1:9" s="81" customFormat="1" ht="47.25" hidden="1">
      <c r="A368" s="20"/>
      <c r="B368" s="92"/>
      <c r="C368" s="92" t="s">
        <v>810</v>
      </c>
      <c r="D368" s="473"/>
      <c r="E368" s="18" t="s">
        <v>540</v>
      </c>
      <c r="F368" s="19"/>
      <c r="G368" s="387"/>
      <c r="H368" s="541"/>
      <c r="I368" s="22"/>
    </row>
    <row r="369" spans="1:9" s="81" customFormat="1" ht="102.6" hidden="1" customHeight="1">
      <c r="A369" s="20" t="s">
        <v>1839</v>
      </c>
      <c r="B369" s="23" t="s">
        <v>812</v>
      </c>
      <c r="C369" s="41" t="s">
        <v>6306</v>
      </c>
      <c r="D369" s="479"/>
      <c r="E369" s="18" t="s">
        <v>851</v>
      </c>
      <c r="F369" s="23" t="s">
        <v>815</v>
      </c>
      <c r="G369" s="387"/>
      <c r="H369" s="541"/>
      <c r="I369" s="22"/>
    </row>
    <row r="370" spans="1:9" s="81" customFormat="1" ht="31.5" hidden="1">
      <c r="A370" s="20"/>
      <c r="B370" s="92"/>
      <c r="C370" s="195" t="s">
        <v>6307</v>
      </c>
      <c r="D370" s="473"/>
      <c r="E370" s="18" t="s">
        <v>540</v>
      </c>
      <c r="F370" s="19"/>
      <c r="G370" s="387"/>
      <c r="H370" s="541"/>
      <c r="I370" s="22"/>
    </row>
    <row r="371" spans="1:9" s="81" customFormat="1" ht="31.5" hidden="1">
      <c r="A371" s="20"/>
      <c r="B371" s="92"/>
      <c r="C371" s="195" t="s">
        <v>819</v>
      </c>
      <c r="D371" s="473"/>
      <c r="E371" s="18" t="s">
        <v>540</v>
      </c>
      <c r="F371" s="19"/>
      <c r="G371" s="387"/>
      <c r="H371" s="541"/>
      <c r="I371" s="22"/>
    </row>
    <row r="372" spans="1:9" s="81" customFormat="1" ht="54.75" hidden="1" customHeight="1">
      <c r="A372" s="20"/>
      <c r="B372" s="19"/>
      <c r="C372" s="195" t="s">
        <v>2494</v>
      </c>
      <c r="D372" s="473"/>
      <c r="E372" s="21" t="s">
        <v>648</v>
      </c>
      <c r="F372" s="19"/>
      <c r="G372" s="387"/>
      <c r="H372" s="541"/>
      <c r="I372" s="22"/>
    </row>
    <row r="373" spans="1:9" s="81" customFormat="1" ht="31.5" hidden="1">
      <c r="A373" s="20"/>
      <c r="B373" s="19"/>
      <c r="C373" s="195" t="s">
        <v>6308</v>
      </c>
      <c r="D373" s="473"/>
      <c r="E373" s="21" t="s">
        <v>653</v>
      </c>
      <c r="F373" s="19"/>
      <c r="G373" s="387"/>
      <c r="H373" s="541"/>
      <c r="I373" s="22"/>
    </row>
    <row r="374" spans="1:9" s="81" customFormat="1" ht="31.5" hidden="1">
      <c r="A374" s="20" t="s">
        <v>1854</v>
      </c>
      <c r="B374" s="92" t="s">
        <v>823</v>
      </c>
      <c r="C374" s="19"/>
      <c r="D374" s="438"/>
      <c r="E374" s="21"/>
      <c r="F374" s="19"/>
      <c r="G374" s="19"/>
    </row>
    <row r="375" spans="1:9" s="81" customFormat="1" ht="31.5" hidden="1">
      <c r="A375" s="20" t="s">
        <v>825</v>
      </c>
      <c r="B375" s="92" t="s">
        <v>826</v>
      </c>
      <c r="C375" s="41" t="s">
        <v>6309</v>
      </c>
      <c r="D375" s="473"/>
      <c r="E375" s="21" t="s">
        <v>653</v>
      </c>
      <c r="F375" s="19"/>
      <c r="G375" s="387"/>
      <c r="H375" s="541"/>
      <c r="I375" s="22"/>
    </row>
    <row r="376" spans="1:9" s="81" customFormat="1" ht="40.15" hidden="1" customHeight="1">
      <c r="A376" s="137" t="s">
        <v>1858</v>
      </c>
      <c r="B376" s="1302" t="s">
        <v>76</v>
      </c>
      <c r="C376" s="1315"/>
      <c r="D376" s="1315"/>
      <c r="E376" s="1315"/>
      <c r="F376" s="1315"/>
      <c r="G376" s="1367"/>
      <c r="H376" s="81">
        <f>SUM(D377:D381)</f>
        <v>0</v>
      </c>
      <c r="I376" s="81">
        <f>COUNT(D377:D381)*2</f>
        <v>0</v>
      </c>
    </row>
    <row r="377" spans="1:9" s="81" customFormat="1" ht="31.5" hidden="1">
      <c r="A377" s="20" t="s">
        <v>1859</v>
      </c>
      <c r="B377" s="12" t="s">
        <v>828</v>
      </c>
      <c r="C377" s="19"/>
      <c r="D377" s="438"/>
      <c r="E377" s="21"/>
      <c r="F377" s="19"/>
      <c r="G377" s="19"/>
    </row>
    <row r="378" spans="1:9" s="81" customFormat="1" ht="45" hidden="1">
      <c r="A378" s="20" t="s">
        <v>1861</v>
      </c>
      <c r="B378" s="16" t="s">
        <v>832</v>
      </c>
      <c r="C378" s="92"/>
      <c r="D378" s="438"/>
      <c r="E378" s="21"/>
      <c r="F378" s="19"/>
      <c r="G378" s="19"/>
    </row>
    <row r="379" spans="1:9" s="81" customFormat="1" ht="47.25" hidden="1">
      <c r="A379" s="20" t="s">
        <v>1863</v>
      </c>
      <c r="B379" s="12" t="s">
        <v>838</v>
      </c>
      <c r="C379" s="19"/>
      <c r="D379" s="438"/>
      <c r="E379" s="21"/>
      <c r="F379" s="19"/>
      <c r="G379" s="19"/>
    </row>
    <row r="380" spans="1:9" s="81" customFormat="1" ht="15.75" hidden="1">
      <c r="A380" s="20" t="s">
        <v>1865</v>
      </c>
      <c r="B380" s="12" t="s">
        <v>843</v>
      </c>
      <c r="C380" s="19"/>
      <c r="D380" s="438"/>
      <c r="E380" s="21"/>
      <c r="F380" s="19"/>
      <c r="G380" s="19"/>
    </row>
    <row r="381" spans="1:9" s="81" customFormat="1" ht="31.5" hidden="1">
      <c r="A381" s="20" t="s">
        <v>1866</v>
      </c>
      <c r="B381" s="12" t="s">
        <v>847</v>
      </c>
      <c r="C381" s="19"/>
      <c r="D381" s="438"/>
      <c r="E381" s="21"/>
      <c r="F381" s="19"/>
      <c r="G381" s="19"/>
    </row>
    <row r="382" spans="1:9" s="81" customFormat="1" ht="40.15" hidden="1" customHeight="1">
      <c r="A382" s="137" t="s">
        <v>1868</v>
      </c>
      <c r="B382" s="1302" t="s">
        <v>74</v>
      </c>
      <c r="C382" s="1315"/>
      <c r="D382" s="1315"/>
      <c r="E382" s="1315"/>
      <c r="F382" s="1315"/>
      <c r="G382" s="1315"/>
      <c r="H382" s="541">
        <f>SUM(D383:D384)</f>
        <v>1</v>
      </c>
      <c r="I382" s="22">
        <f>COUNT(D383:D384)*2</f>
        <v>2</v>
      </c>
    </row>
    <row r="383" spans="1:9" s="81" customFormat="1" ht="30" hidden="1">
      <c r="A383" s="20" t="s">
        <v>1870</v>
      </c>
      <c r="B383" s="16" t="s">
        <v>854</v>
      </c>
      <c r="C383" s="19"/>
      <c r="D383" s="438"/>
      <c r="E383" s="21"/>
      <c r="F383" s="19"/>
      <c r="G383" s="19"/>
    </row>
    <row r="384" spans="1:9" s="81" customFormat="1" ht="45">
      <c r="A384" s="11" t="s">
        <v>1872</v>
      </c>
      <c r="B384" s="16" t="s">
        <v>858</v>
      </c>
      <c r="C384" s="34" t="s">
        <v>6310</v>
      </c>
      <c r="D384" s="473">
        <v>1</v>
      </c>
      <c r="E384" s="21" t="s">
        <v>379</v>
      </c>
      <c r="F384" s="19"/>
      <c r="G384" s="387"/>
      <c r="H384" s="541"/>
      <c r="I384" s="22"/>
    </row>
    <row r="385" spans="1:9" s="81" customFormat="1" ht="35.1" customHeight="1">
      <c r="A385" s="1035" t="s">
        <v>1875</v>
      </c>
      <c r="B385" s="1305" t="s">
        <v>72</v>
      </c>
      <c r="C385" s="1306"/>
      <c r="D385" s="1306"/>
      <c r="E385" s="1306"/>
      <c r="F385" s="1306"/>
      <c r="G385" s="1307"/>
      <c r="H385" s="541">
        <f>SUM(D386:D391)</f>
        <v>2</v>
      </c>
      <c r="I385" s="22">
        <f>COUNT(D386:D391)*2</f>
        <v>4</v>
      </c>
    </row>
    <row r="386" spans="1:9" s="81" customFormat="1" ht="30">
      <c r="A386" s="11" t="s">
        <v>1877</v>
      </c>
      <c r="B386" s="23" t="s">
        <v>861</v>
      </c>
      <c r="C386" s="34" t="s">
        <v>6311</v>
      </c>
      <c r="D386" s="475">
        <v>1</v>
      </c>
      <c r="E386" s="21" t="s">
        <v>648</v>
      </c>
      <c r="F386" s="19"/>
      <c r="G386" s="387"/>
      <c r="H386" s="541"/>
      <c r="I386" s="22"/>
    </row>
    <row r="387" spans="1:9" s="81" customFormat="1" ht="30" hidden="1">
      <c r="A387" s="20"/>
      <c r="B387" s="23"/>
      <c r="C387" s="41" t="s">
        <v>6312</v>
      </c>
      <c r="D387" s="479"/>
      <c r="E387" s="21" t="s">
        <v>648</v>
      </c>
      <c r="F387" s="19"/>
      <c r="G387" s="387"/>
      <c r="H387" s="541"/>
      <c r="I387" s="22"/>
    </row>
    <row r="388" spans="1:9" s="81" customFormat="1" ht="45">
      <c r="A388" s="11" t="s">
        <v>1881</v>
      </c>
      <c r="B388" s="23" t="s">
        <v>864</v>
      </c>
      <c r="C388" s="23" t="s">
        <v>865</v>
      </c>
      <c r="D388" s="473">
        <v>1</v>
      </c>
      <c r="E388" s="21" t="s">
        <v>648</v>
      </c>
      <c r="F388" s="19"/>
      <c r="G388" s="387"/>
      <c r="H388" s="541"/>
      <c r="I388" s="22"/>
    </row>
    <row r="389" spans="1:9" s="81" customFormat="1" ht="30" hidden="1">
      <c r="A389" s="20"/>
      <c r="B389" s="23"/>
      <c r="C389" s="16" t="s">
        <v>866</v>
      </c>
      <c r="D389" s="479"/>
      <c r="E389" s="21" t="s">
        <v>540</v>
      </c>
      <c r="F389" s="19"/>
      <c r="G389" s="387"/>
      <c r="H389" s="541"/>
      <c r="I389" s="22"/>
    </row>
    <row r="390" spans="1:9" s="81" customFormat="1" ht="49.5" hidden="1" customHeight="1">
      <c r="A390" s="20"/>
      <c r="B390" s="23"/>
      <c r="C390" s="16" t="s">
        <v>6313</v>
      </c>
      <c r="D390" s="479"/>
      <c r="E390" s="21" t="s">
        <v>648</v>
      </c>
      <c r="F390" s="19"/>
      <c r="G390" s="387"/>
      <c r="H390" s="541"/>
      <c r="I390" s="22"/>
    </row>
    <row r="391" spans="1:9" s="81" customFormat="1" hidden="1">
      <c r="A391" s="20"/>
      <c r="B391" s="23"/>
      <c r="C391" s="16" t="s">
        <v>2500</v>
      </c>
      <c r="D391" s="479"/>
      <c r="E391" s="21" t="s">
        <v>271</v>
      </c>
      <c r="F391" s="19"/>
      <c r="G391" s="387"/>
      <c r="H391" s="541"/>
      <c r="I391" s="22"/>
    </row>
    <row r="392" spans="1:9" s="81" customFormat="1" ht="40.15" customHeight="1">
      <c r="A392" s="111" t="s">
        <v>1885</v>
      </c>
      <c r="B392" s="1302" t="s">
        <v>70</v>
      </c>
      <c r="C392" s="1315"/>
      <c r="D392" s="1315"/>
      <c r="E392" s="1315"/>
      <c r="F392" s="1315"/>
      <c r="G392" s="1315"/>
      <c r="H392" s="541">
        <f>SUM(D393:D401)</f>
        <v>2</v>
      </c>
      <c r="I392" s="22">
        <f>COUNT(D393:D401)*2</f>
        <v>4</v>
      </c>
    </row>
    <row r="393" spans="1:9" s="81" customFormat="1" ht="47.25" hidden="1">
      <c r="A393" s="20" t="s">
        <v>1887</v>
      </c>
      <c r="B393" s="12" t="s">
        <v>2964</v>
      </c>
      <c r="C393" s="19"/>
      <c r="D393" s="438"/>
      <c r="E393" s="21"/>
      <c r="F393" s="19"/>
      <c r="G393" s="19"/>
    </row>
    <row r="394" spans="1:9" s="81" customFormat="1" ht="47.25">
      <c r="A394" s="11" t="s">
        <v>1891</v>
      </c>
      <c r="B394" s="12" t="s">
        <v>878</v>
      </c>
      <c r="C394" s="12" t="s">
        <v>879</v>
      </c>
      <c r="D394" s="473">
        <v>1</v>
      </c>
      <c r="E394" s="21" t="s">
        <v>648</v>
      </c>
      <c r="F394" s="19"/>
      <c r="G394" s="387"/>
      <c r="H394" s="541"/>
      <c r="I394" s="22"/>
    </row>
    <row r="395" spans="1:9" s="81" customFormat="1" ht="30" hidden="1">
      <c r="A395" s="20"/>
      <c r="B395" s="12"/>
      <c r="C395" s="16" t="s">
        <v>880</v>
      </c>
      <c r="D395" s="473"/>
      <c r="E395" s="21" t="s">
        <v>653</v>
      </c>
      <c r="F395" s="19"/>
      <c r="G395" s="387"/>
      <c r="H395" s="541"/>
      <c r="I395" s="22"/>
    </row>
    <row r="396" spans="1:9" s="81" customFormat="1" ht="66.75" hidden="1" customHeight="1">
      <c r="A396" s="20" t="s">
        <v>1893</v>
      </c>
      <c r="B396" s="12" t="s">
        <v>882</v>
      </c>
      <c r="C396" s="218" t="s">
        <v>883</v>
      </c>
      <c r="D396" s="435"/>
      <c r="E396" s="21" t="s">
        <v>379</v>
      </c>
      <c r="F396" s="16" t="s">
        <v>6314</v>
      </c>
      <c r="G396" s="387"/>
      <c r="H396" s="541"/>
      <c r="I396" s="22"/>
    </row>
    <row r="397" spans="1:9" s="81" customFormat="1" ht="45" hidden="1">
      <c r="A397" s="20"/>
      <c r="B397" s="12"/>
      <c r="C397" s="16" t="s">
        <v>884</v>
      </c>
      <c r="D397" s="435"/>
      <c r="E397" s="21" t="s">
        <v>341</v>
      </c>
      <c r="F397" s="16" t="s">
        <v>2710</v>
      </c>
      <c r="G397" s="387"/>
      <c r="H397" s="541"/>
      <c r="I397" s="22"/>
    </row>
    <row r="398" spans="1:9" s="81" customFormat="1" ht="45" hidden="1">
      <c r="A398" s="20"/>
      <c r="B398" s="12"/>
      <c r="C398" s="16" t="s">
        <v>886</v>
      </c>
      <c r="D398" s="435"/>
      <c r="E398" s="21" t="s">
        <v>341</v>
      </c>
      <c r="F398" s="23" t="s">
        <v>887</v>
      </c>
      <c r="G398" s="387"/>
      <c r="H398" s="541"/>
      <c r="I398" s="22"/>
    </row>
    <row r="399" spans="1:9" s="81" customFormat="1" ht="30" hidden="1">
      <c r="A399" s="20"/>
      <c r="B399" s="12"/>
      <c r="C399" s="16" t="s">
        <v>888</v>
      </c>
      <c r="D399" s="435"/>
      <c r="E399" s="21" t="s">
        <v>653</v>
      </c>
      <c r="F399" s="16"/>
      <c r="G399" s="387"/>
      <c r="H399" s="541"/>
      <c r="I399" s="22"/>
    </row>
    <row r="400" spans="1:9" s="81" customFormat="1" ht="31.5" hidden="1">
      <c r="A400" s="20" t="s">
        <v>1896</v>
      </c>
      <c r="B400" s="12" t="s">
        <v>890</v>
      </c>
      <c r="C400" s="19"/>
      <c r="D400" s="438"/>
      <c r="E400" s="21"/>
      <c r="F400" s="19"/>
      <c r="G400" s="19"/>
    </row>
    <row r="401" spans="1:9" s="81" customFormat="1" ht="68.25" customHeight="1">
      <c r="A401" s="11" t="s">
        <v>1899</v>
      </c>
      <c r="B401" s="12" t="s">
        <v>893</v>
      </c>
      <c r="C401" s="16" t="s">
        <v>894</v>
      </c>
      <c r="D401" s="473">
        <v>1</v>
      </c>
      <c r="E401" s="21" t="s">
        <v>895</v>
      </c>
      <c r="F401" s="19"/>
      <c r="G401" s="387"/>
      <c r="H401" s="541"/>
      <c r="I401" s="22"/>
    </row>
    <row r="402" spans="1:9" s="81" customFormat="1" ht="35.1" customHeight="1">
      <c r="A402" s="1035" t="s">
        <v>1900</v>
      </c>
      <c r="B402" s="1305" t="s">
        <v>68</v>
      </c>
      <c r="C402" s="1306"/>
      <c r="D402" s="1306"/>
      <c r="E402" s="1306"/>
      <c r="F402" s="1306"/>
      <c r="G402" s="1307"/>
      <c r="H402" s="541">
        <f>SUM(D403:D410)</f>
        <v>2</v>
      </c>
      <c r="I402" s="22">
        <f>COUNT(D403:D410)*2</f>
        <v>4</v>
      </c>
    </row>
    <row r="403" spans="1:9" s="81" customFormat="1" ht="45">
      <c r="A403" s="11" t="s">
        <v>1902</v>
      </c>
      <c r="B403" s="12" t="s">
        <v>897</v>
      </c>
      <c r="C403" s="34" t="s">
        <v>6315</v>
      </c>
      <c r="D403" s="473">
        <v>1</v>
      </c>
      <c r="E403" s="21" t="s">
        <v>648</v>
      </c>
      <c r="F403" s="19"/>
      <c r="G403" s="387"/>
      <c r="H403" s="541"/>
      <c r="I403" s="22"/>
    </row>
    <row r="404" spans="1:9" s="81" customFormat="1" ht="65.25" hidden="1" customHeight="1">
      <c r="A404" s="20" t="s">
        <v>1905</v>
      </c>
      <c r="B404" s="12" t="s">
        <v>901</v>
      </c>
      <c r="C404" s="41" t="s">
        <v>6316</v>
      </c>
      <c r="D404" s="473"/>
      <c r="E404" s="21" t="s">
        <v>648</v>
      </c>
      <c r="F404" s="19"/>
      <c r="G404" s="387"/>
      <c r="H404" s="541"/>
      <c r="I404" s="22"/>
    </row>
    <row r="405" spans="1:9" s="81" customFormat="1" ht="31.5" hidden="1">
      <c r="A405" s="20" t="s">
        <v>1907</v>
      </c>
      <c r="B405" s="12" t="s">
        <v>905</v>
      </c>
      <c r="C405" s="19"/>
      <c r="D405" s="438"/>
      <c r="E405" s="21"/>
      <c r="F405" s="19"/>
      <c r="G405" s="19"/>
    </row>
    <row r="406" spans="1:9" s="81" customFormat="1" ht="31.5" hidden="1">
      <c r="A406" s="20" t="s">
        <v>1908</v>
      </c>
      <c r="B406" s="42" t="s">
        <v>909</v>
      </c>
      <c r="C406" s="41" t="s">
        <v>6317</v>
      </c>
      <c r="D406" s="473"/>
      <c r="E406" s="21" t="s">
        <v>648</v>
      </c>
      <c r="F406" s="19"/>
      <c r="G406" s="387"/>
      <c r="H406" s="541"/>
      <c r="I406" s="22"/>
    </row>
    <row r="407" spans="1:9" s="81" customFormat="1" ht="49.5" hidden="1" customHeight="1">
      <c r="A407" s="20" t="s">
        <v>1913</v>
      </c>
      <c r="B407" s="12" t="s">
        <v>913</v>
      </c>
      <c r="C407" s="41" t="s">
        <v>6318</v>
      </c>
      <c r="D407" s="473"/>
      <c r="E407" s="21" t="s">
        <v>379</v>
      </c>
      <c r="F407" s="19"/>
      <c r="G407" s="387"/>
      <c r="H407" s="541"/>
      <c r="I407" s="22"/>
    </row>
    <row r="408" spans="1:9" s="81" customFormat="1" ht="31.5">
      <c r="A408" s="11" t="s">
        <v>1916</v>
      </c>
      <c r="B408" s="12" t="s">
        <v>917</v>
      </c>
      <c r="C408" s="101" t="s">
        <v>6319</v>
      </c>
      <c r="D408" s="473">
        <v>1</v>
      </c>
      <c r="E408" s="21" t="s">
        <v>377</v>
      </c>
      <c r="F408" s="23" t="s">
        <v>6320</v>
      </c>
      <c r="G408" s="387"/>
      <c r="H408" s="541"/>
      <c r="I408" s="22"/>
    </row>
    <row r="409" spans="1:9" s="81" customFormat="1" ht="30" hidden="1">
      <c r="A409" s="20"/>
      <c r="B409" s="12"/>
      <c r="C409" s="23" t="s">
        <v>920</v>
      </c>
      <c r="D409" s="473"/>
      <c r="E409" s="21" t="s">
        <v>377</v>
      </c>
      <c r="F409" s="19"/>
      <c r="G409" s="387"/>
      <c r="H409" s="541"/>
      <c r="I409" s="22"/>
    </row>
    <row r="410" spans="1:9" s="81" customFormat="1" ht="31.5" hidden="1">
      <c r="A410" s="20" t="s">
        <v>1920</v>
      </c>
      <c r="B410" s="12" t="s">
        <v>922</v>
      </c>
      <c r="C410" s="23" t="s">
        <v>6321</v>
      </c>
      <c r="D410" s="473"/>
      <c r="E410" s="21" t="s">
        <v>379</v>
      </c>
      <c r="F410" s="19"/>
      <c r="G410" s="387"/>
      <c r="H410" s="541"/>
      <c r="I410" s="22"/>
    </row>
    <row r="411" spans="1:9" s="81" customFormat="1" ht="40.15" hidden="1" customHeight="1">
      <c r="A411" s="137" t="s">
        <v>1921</v>
      </c>
      <c r="B411" s="1302" t="s">
        <v>66</v>
      </c>
      <c r="C411" s="1315"/>
      <c r="D411" s="1315"/>
      <c r="E411" s="1315"/>
      <c r="F411" s="1315"/>
      <c r="G411" s="1367"/>
      <c r="H411" s="81">
        <f>SUM(D412:D414)</f>
        <v>0</v>
      </c>
      <c r="I411" s="81">
        <f>COUNT(D412:D414)*2</f>
        <v>0</v>
      </c>
    </row>
    <row r="412" spans="1:9" s="81" customFormat="1" ht="31.5" hidden="1">
      <c r="A412" s="20" t="s">
        <v>1922</v>
      </c>
      <c r="B412" s="12" t="s">
        <v>925</v>
      </c>
      <c r="C412" s="19"/>
      <c r="D412" s="438"/>
      <c r="E412" s="21"/>
      <c r="F412" s="19"/>
      <c r="G412" s="19"/>
    </row>
    <row r="413" spans="1:9" s="81" customFormat="1" ht="31.5" hidden="1">
      <c r="A413" s="20" t="s">
        <v>1923</v>
      </c>
      <c r="B413" s="12" t="s">
        <v>932</v>
      </c>
      <c r="C413" s="19"/>
      <c r="D413" s="438"/>
      <c r="E413" s="21"/>
      <c r="F413" s="19"/>
      <c r="G413" s="19"/>
    </row>
    <row r="414" spans="1:9" s="81" customFormat="1" ht="31.5" hidden="1">
      <c r="A414" s="20" t="s">
        <v>1924</v>
      </c>
      <c r="B414" s="12" t="s">
        <v>939</v>
      </c>
      <c r="C414" s="19"/>
      <c r="D414" s="438"/>
      <c r="E414" s="21"/>
      <c r="F414" s="19"/>
      <c r="G414" s="19"/>
    </row>
    <row r="415" spans="1:9" s="81" customFormat="1" ht="40.15" hidden="1" customHeight="1">
      <c r="A415" s="137" t="s">
        <v>1925</v>
      </c>
      <c r="B415" s="1366" t="s">
        <v>64</v>
      </c>
      <c r="C415" s="1315"/>
      <c r="D415" s="1315"/>
      <c r="E415" s="1315"/>
      <c r="F415" s="1315"/>
      <c r="G415" s="1367"/>
      <c r="H415" s="81">
        <f>SUM(D416:D418)</f>
        <v>0</v>
      </c>
      <c r="I415" s="81">
        <f>COUNT(D416:D418)*2</f>
        <v>0</v>
      </c>
    </row>
    <row r="416" spans="1:9" s="81" customFormat="1" ht="45" hidden="1">
      <c r="A416" s="20" t="s">
        <v>1926</v>
      </c>
      <c r="B416" s="23" t="s">
        <v>943</v>
      </c>
      <c r="C416" s="19"/>
      <c r="D416" s="438"/>
      <c r="E416" s="21"/>
      <c r="F416" s="19"/>
      <c r="G416" s="19"/>
    </row>
    <row r="417" spans="1:9" s="81" customFormat="1" ht="30" hidden="1">
      <c r="A417" s="20" t="s">
        <v>944</v>
      </c>
      <c r="B417" s="23" t="s">
        <v>945</v>
      </c>
      <c r="C417" s="19"/>
      <c r="D417" s="438"/>
      <c r="E417" s="21"/>
      <c r="F417" s="19"/>
      <c r="G417" s="19"/>
    </row>
    <row r="418" spans="1:9" s="81" customFormat="1" ht="63" hidden="1">
      <c r="A418" s="20" t="s">
        <v>1927</v>
      </c>
      <c r="B418" s="92" t="s">
        <v>5352</v>
      </c>
      <c r="C418" s="19"/>
      <c r="D418" s="438"/>
      <c r="E418" s="21"/>
      <c r="F418" s="19"/>
      <c r="G418" s="19"/>
    </row>
    <row r="419" spans="1:9" s="81" customFormat="1" ht="40.15" hidden="1" customHeight="1">
      <c r="A419" s="102" t="s">
        <v>2513</v>
      </c>
      <c r="B419" s="1302" t="s">
        <v>62</v>
      </c>
      <c r="C419" s="1315"/>
      <c r="D419" s="1315"/>
      <c r="E419" s="1315"/>
      <c r="F419" s="1315"/>
      <c r="G419" s="1315"/>
      <c r="H419" s="541">
        <f>SUM(D420:D425)</f>
        <v>0</v>
      </c>
      <c r="I419" s="22">
        <f>COUNT(D420:D425)*2</f>
        <v>0</v>
      </c>
    </row>
    <row r="420" spans="1:9" s="81" customFormat="1" ht="31.5" hidden="1">
      <c r="A420" s="20" t="s">
        <v>1929</v>
      </c>
      <c r="B420" s="12" t="s">
        <v>949</v>
      </c>
      <c r="C420" s="19"/>
      <c r="D420" s="438"/>
      <c r="E420" s="21"/>
      <c r="F420" s="19"/>
      <c r="G420" s="19"/>
    </row>
    <row r="421" spans="1:9" s="81" customFormat="1" ht="31.5" hidden="1">
      <c r="A421" s="20" t="s">
        <v>1930</v>
      </c>
      <c r="B421" s="12" t="s">
        <v>956</v>
      </c>
      <c r="C421" s="19"/>
      <c r="D421" s="438"/>
      <c r="E421" s="21"/>
      <c r="F421" s="19"/>
      <c r="G421" s="19"/>
    </row>
    <row r="422" spans="1:9" s="81" customFormat="1" ht="31.5" hidden="1">
      <c r="A422" s="20" t="s">
        <v>2514</v>
      </c>
      <c r="B422" s="12" t="s">
        <v>962</v>
      </c>
      <c r="C422" s="16" t="s">
        <v>968</v>
      </c>
      <c r="D422" s="473"/>
      <c r="E422" s="29" t="s">
        <v>540</v>
      </c>
      <c r="F422" s="19"/>
      <c r="G422" s="387"/>
      <c r="H422" s="541"/>
      <c r="I422" s="22"/>
    </row>
    <row r="423" spans="1:9" s="81" customFormat="1" ht="51" hidden="1" customHeight="1">
      <c r="A423" s="20"/>
      <c r="B423" s="12"/>
      <c r="C423" s="16" t="s">
        <v>967</v>
      </c>
      <c r="D423" s="473"/>
      <c r="E423" s="21" t="s">
        <v>540</v>
      </c>
      <c r="F423" s="19"/>
      <c r="G423" s="387"/>
      <c r="H423" s="541"/>
      <c r="I423" s="22"/>
    </row>
    <row r="424" spans="1:9" s="81" customFormat="1" ht="63" hidden="1">
      <c r="A424" s="20" t="s">
        <v>1931</v>
      </c>
      <c r="B424" s="42" t="s">
        <v>970</v>
      </c>
      <c r="C424" s="4"/>
      <c r="D424" s="438"/>
      <c r="E424" s="21"/>
      <c r="F424" s="19"/>
      <c r="G424" s="19"/>
    </row>
    <row r="425" spans="1:9" s="81" customFormat="1" ht="31.5" hidden="1">
      <c r="A425" s="20" t="s">
        <v>1933</v>
      </c>
      <c r="B425" s="12" t="s">
        <v>981</v>
      </c>
      <c r="C425" s="19"/>
      <c r="D425" s="438"/>
      <c r="E425" s="21"/>
      <c r="F425" s="19"/>
      <c r="G425" s="19"/>
    </row>
    <row r="426" spans="1:9" s="81" customFormat="1" ht="40.15" hidden="1" customHeight="1">
      <c r="A426" s="137" t="s">
        <v>1934</v>
      </c>
      <c r="B426" s="1366" t="s">
        <v>60</v>
      </c>
      <c r="C426" s="1315"/>
      <c r="D426" s="1315"/>
      <c r="E426" s="1315"/>
      <c r="F426" s="1315"/>
      <c r="G426" s="1315"/>
      <c r="H426" s="541">
        <f>SUM(D427:D429)</f>
        <v>1</v>
      </c>
      <c r="I426" s="22">
        <f>COUNT(D427:D429)*2</f>
        <v>2</v>
      </c>
    </row>
    <row r="427" spans="1:9" s="81" customFormat="1" ht="31.5">
      <c r="A427" s="11" t="s">
        <v>1935</v>
      </c>
      <c r="B427" s="92" t="s">
        <v>990</v>
      </c>
      <c r="C427" s="16" t="s">
        <v>991</v>
      </c>
      <c r="D427" s="473">
        <v>1</v>
      </c>
      <c r="E427" s="21" t="s">
        <v>341</v>
      </c>
      <c r="F427" s="19"/>
      <c r="G427" s="387"/>
      <c r="H427" s="541"/>
      <c r="I427" s="22"/>
    </row>
    <row r="428" spans="1:9" s="81" customFormat="1" ht="31.5" hidden="1">
      <c r="A428" s="20" t="s">
        <v>992</v>
      </c>
      <c r="B428" s="92" t="s">
        <v>993</v>
      </c>
      <c r="C428" s="19"/>
      <c r="D428" s="438"/>
      <c r="E428" s="21"/>
      <c r="F428" s="19"/>
      <c r="G428" s="19"/>
    </row>
    <row r="429" spans="1:9" s="81" customFormat="1" ht="31.5" hidden="1">
      <c r="A429" s="20" t="s">
        <v>1936</v>
      </c>
      <c r="B429" s="92" t="s">
        <v>995</v>
      </c>
      <c r="C429" s="16" t="s">
        <v>6322</v>
      </c>
      <c r="D429" s="473"/>
      <c r="E429" s="21" t="s">
        <v>540</v>
      </c>
      <c r="F429" s="19"/>
      <c r="G429" s="387"/>
      <c r="H429" s="541"/>
      <c r="I429" s="22"/>
    </row>
    <row r="430" spans="1:9" s="81" customFormat="1" ht="40.15" hidden="1" customHeight="1">
      <c r="A430" s="137" t="s">
        <v>1939</v>
      </c>
      <c r="B430" s="1366" t="s">
        <v>58</v>
      </c>
      <c r="C430" s="1315"/>
      <c r="D430" s="1315"/>
      <c r="E430" s="1315"/>
      <c r="F430" s="1315"/>
      <c r="G430" s="1367"/>
      <c r="H430" s="81">
        <f>SUM(D431:D440)</f>
        <v>0</v>
      </c>
      <c r="I430" s="81">
        <f>COUNT(D431:D440)*2</f>
        <v>0</v>
      </c>
    </row>
    <row r="431" spans="1:9" s="81" customFormat="1" ht="31.5" hidden="1">
      <c r="A431" s="20" t="s">
        <v>997</v>
      </c>
      <c r="B431" s="92" t="s">
        <v>998</v>
      </c>
      <c r="C431" s="19"/>
      <c r="D431" s="438"/>
      <c r="E431" s="21"/>
      <c r="F431" s="19"/>
      <c r="G431" s="19"/>
    </row>
    <row r="432" spans="1:9" s="81" customFormat="1" ht="31.5" hidden="1">
      <c r="A432" s="20" t="s">
        <v>999</v>
      </c>
      <c r="B432" s="92" t="s">
        <v>1000</v>
      </c>
      <c r="C432" s="19"/>
      <c r="D432" s="438"/>
      <c r="E432" s="21"/>
      <c r="F432" s="19"/>
      <c r="G432" s="19"/>
    </row>
    <row r="433" spans="1:9" s="81" customFormat="1" ht="31.5" hidden="1">
      <c r="A433" s="20" t="s">
        <v>1001</v>
      </c>
      <c r="B433" s="92" t="s">
        <v>1002</v>
      </c>
      <c r="C433" s="19"/>
      <c r="D433" s="438"/>
      <c r="E433" s="21"/>
      <c r="F433" s="19"/>
      <c r="G433" s="19"/>
    </row>
    <row r="434" spans="1:9" s="81" customFormat="1" ht="31.5" hidden="1">
      <c r="A434" s="20" t="s">
        <v>1003</v>
      </c>
      <c r="B434" s="92" t="s">
        <v>1004</v>
      </c>
      <c r="C434" s="19"/>
      <c r="D434" s="438"/>
      <c r="E434" s="21"/>
      <c r="F434" s="19"/>
      <c r="G434" s="19"/>
    </row>
    <row r="435" spans="1:9" s="81" customFormat="1" ht="31.5" hidden="1">
      <c r="A435" s="20" t="s">
        <v>1940</v>
      </c>
      <c r="B435" s="92" t="s">
        <v>1006</v>
      </c>
      <c r="C435" s="19"/>
      <c r="D435" s="438"/>
      <c r="E435" s="21"/>
      <c r="F435" s="19"/>
      <c r="G435" s="19"/>
    </row>
    <row r="436" spans="1:9" s="81" customFormat="1" ht="31.5" hidden="1">
      <c r="A436" s="20" t="s">
        <v>1007</v>
      </c>
      <c r="B436" s="92" t="s">
        <v>1008</v>
      </c>
      <c r="C436" s="19"/>
      <c r="D436" s="438"/>
      <c r="E436" s="21"/>
      <c r="F436" s="19"/>
      <c r="G436" s="19"/>
    </row>
    <row r="437" spans="1:9" s="81" customFormat="1" ht="31.5" hidden="1">
      <c r="A437" s="20" t="s">
        <v>1009</v>
      </c>
      <c r="B437" s="92" t="s">
        <v>1010</v>
      </c>
      <c r="C437" s="19"/>
      <c r="D437" s="438"/>
      <c r="E437" s="21"/>
      <c r="F437" s="19"/>
      <c r="G437" s="19"/>
    </row>
    <row r="438" spans="1:9" s="81" customFormat="1" ht="31.5" hidden="1">
      <c r="A438" s="20" t="s">
        <v>1011</v>
      </c>
      <c r="B438" s="12" t="s">
        <v>1012</v>
      </c>
      <c r="C438" s="19"/>
      <c r="D438" s="438"/>
      <c r="E438" s="21"/>
      <c r="F438" s="19"/>
      <c r="G438" s="19"/>
    </row>
    <row r="439" spans="1:9" s="81" customFormat="1" ht="31.5" hidden="1">
      <c r="A439" s="20" t="s">
        <v>1014</v>
      </c>
      <c r="B439" s="12" t="s">
        <v>1015</v>
      </c>
      <c r="C439" s="19"/>
      <c r="D439" s="438"/>
      <c r="E439" s="21"/>
      <c r="F439" s="19"/>
      <c r="G439" s="19"/>
    </row>
    <row r="440" spans="1:9" s="81" customFormat="1" ht="47.25" hidden="1">
      <c r="A440" s="20" t="s">
        <v>1021</v>
      </c>
      <c r="B440" s="12" t="s">
        <v>1022</v>
      </c>
      <c r="C440" s="19"/>
      <c r="D440" s="438"/>
      <c r="E440" s="21"/>
      <c r="F440" s="19"/>
      <c r="G440" s="19"/>
    </row>
    <row r="441" spans="1:9" s="81" customFormat="1" ht="40.15" hidden="1" customHeight="1">
      <c r="A441" s="137" t="s">
        <v>57</v>
      </c>
      <c r="B441" s="1366" t="s">
        <v>56</v>
      </c>
      <c r="C441" s="1315"/>
      <c r="D441" s="1315"/>
      <c r="E441" s="1315"/>
      <c r="F441" s="1315"/>
      <c r="G441" s="1367"/>
      <c r="H441" s="81">
        <f>SUM(D442:D444)</f>
        <v>0</v>
      </c>
      <c r="I441" s="81">
        <f>COUNT(D442:D444)*2</f>
        <v>0</v>
      </c>
    </row>
    <row r="442" spans="1:9" s="81" customFormat="1" ht="31.5" hidden="1">
      <c r="A442" s="20" t="s">
        <v>1024</v>
      </c>
      <c r="B442" s="92" t="s">
        <v>1025</v>
      </c>
      <c r="C442" s="19"/>
      <c r="D442" s="438"/>
      <c r="E442" s="21"/>
      <c r="F442" s="19"/>
      <c r="G442" s="19"/>
    </row>
    <row r="443" spans="1:9" s="81" customFormat="1" ht="31.5" hidden="1">
      <c r="A443" s="20" t="s">
        <v>1026</v>
      </c>
      <c r="B443" s="92" t="s">
        <v>1027</v>
      </c>
      <c r="C443" s="19"/>
      <c r="D443" s="438"/>
      <c r="E443" s="21"/>
      <c r="F443" s="19"/>
      <c r="G443" s="19"/>
    </row>
    <row r="444" spans="1:9" s="81" customFormat="1" ht="31.5" hidden="1">
      <c r="A444" s="20" t="s">
        <v>1028</v>
      </c>
      <c r="B444" s="92" t="s">
        <v>1029</v>
      </c>
      <c r="C444" s="19"/>
      <c r="D444" s="438"/>
      <c r="E444" s="21"/>
      <c r="F444" s="19"/>
      <c r="G444" s="19"/>
    </row>
    <row r="445" spans="1:9" s="81" customFormat="1" ht="40.15" hidden="1" customHeight="1">
      <c r="A445" s="137" t="s">
        <v>1947</v>
      </c>
      <c r="B445" s="1366" t="s">
        <v>54</v>
      </c>
      <c r="C445" s="1315"/>
      <c r="D445" s="1315"/>
      <c r="E445" s="1315"/>
      <c r="F445" s="1315"/>
      <c r="G445" s="1367"/>
      <c r="H445" s="81">
        <f>SUM(D446:D449)</f>
        <v>0</v>
      </c>
      <c r="I445" s="81">
        <f>COUNT(D446:D449)*2</f>
        <v>0</v>
      </c>
    </row>
    <row r="446" spans="1:9" s="81" customFormat="1" ht="31.5" hidden="1">
      <c r="A446" s="20" t="s">
        <v>1949</v>
      </c>
      <c r="B446" s="92" t="s">
        <v>1031</v>
      </c>
      <c r="C446" s="19"/>
      <c r="D446" s="438"/>
      <c r="E446" s="21"/>
      <c r="F446" s="19"/>
      <c r="G446" s="19"/>
    </row>
    <row r="447" spans="1:9" s="81" customFormat="1" ht="31.5" hidden="1">
      <c r="A447" s="20" t="s">
        <v>1036</v>
      </c>
      <c r="B447" s="92" t="s">
        <v>1037</v>
      </c>
      <c r="C447" s="19"/>
      <c r="D447" s="438"/>
      <c r="E447" s="21"/>
      <c r="F447" s="19"/>
      <c r="G447" s="19"/>
    </row>
    <row r="448" spans="1:9" s="81" customFormat="1" ht="31.5" hidden="1">
      <c r="A448" s="20" t="s">
        <v>1038</v>
      </c>
      <c r="B448" s="92" t="s">
        <v>1039</v>
      </c>
      <c r="C448" s="19"/>
      <c r="D448" s="438"/>
      <c r="E448" s="21"/>
      <c r="F448" s="19"/>
      <c r="G448" s="19"/>
    </row>
    <row r="449" spans="1:9" s="81" customFormat="1" ht="31.5" hidden="1">
      <c r="A449" s="20" t="s">
        <v>1040</v>
      </c>
      <c r="B449" s="92" t="s">
        <v>1041</v>
      </c>
      <c r="C449" s="19"/>
      <c r="D449" s="438"/>
      <c r="E449" s="21"/>
      <c r="F449" s="19"/>
      <c r="G449" s="19"/>
    </row>
    <row r="450" spans="1:9" s="81" customFormat="1" ht="40.15" hidden="1" customHeight="1">
      <c r="A450" s="137" t="s">
        <v>1954</v>
      </c>
      <c r="B450" s="1302" t="s">
        <v>52</v>
      </c>
      <c r="C450" s="1315"/>
      <c r="D450" s="1315"/>
      <c r="E450" s="1315"/>
      <c r="F450" s="1315"/>
      <c r="G450" s="1367"/>
      <c r="H450" s="81">
        <f>SUM(D451:D453)</f>
        <v>0</v>
      </c>
      <c r="I450" s="81">
        <f>COUNT(D451:D453)*2</f>
        <v>0</v>
      </c>
    </row>
    <row r="451" spans="1:9" s="81" customFormat="1" ht="31.5" hidden="1">
      <c r="A451" s="20" t="s">
        <v>2522</v>
      </c>
      <c r="B451" s="12" t="s">
        <v>1043</v>
      </c>
      <c r="C451" s="92"/>
      <c r="D451" s="438"/>
      <c r="E451" s="21"/>
      <c r="F451" s="19"/>
      <c r="G451" s="19"/>
    </row>
    <row r="452" spans="1:9" s="81" customFormat="1" ht="31.5" hidden="1">
      <c r="A452" s="20" t="s">
        <v>1955</v>
      </c>
      <c r="B452" s="12" t="s">
        <v>1047</v>
      </c>
      <c r="C452" s="19"/>
      <c r="D452" s="438"/>
      <c r="E452" s="21"/>
      <c r="F452" s="19"/>
      <c r="G452" s="19"/>
    </row>
    <row r="453" spans="1:9" s="81" customFormat="1" ht="47.25" hidden="1">
      <c r="A453" s="20" t="s">
        <v>1054</v>
      </c>
      <c r="B453" s="12" t="s">
        <v>1059</v>
      </c>
      <c r="C453" s="19"/>
      <c r="D453" s="438"/>
      <c r="E453" s="21"/>
      <c r="F453" s="19"/>
      <c r="G453" s="19"/>
    </row>
    <row r="454" spans="1:9" s="81" customFormat="1" ht="15.75">
      <c r="A454" s="11"/>
      <c r="B454" s="1376" t="s">
        <v>4621</v>
      </c>
      <c r="C454" s="1315"/>
      <c r="D454" s="1315"/>
      <c r="E454" s="1315"/>
      <c r="F454" s="1315"/>
      <c r="G454" s="1315"/>
      <c r="H454" s="541"/>
      <c r="I454" s="22"/>
    </row>
    <row r="455" spans="1:9" s="81" customFormat="1" ht="35.1" customHeight="1">
      <c r="A455" s="1035" t="s">
        <v>51</v>
      </c>
      <c r="B455" s="1305" t="s">
        <v>50</v>
      </c>
      <c r="C455" s="1306"/>
      <c r="D455" s="1306"/>
      <c r="E455" s="1306"/>
      <c r="F455" s="1306"/>
      <c r="G455" s="1307"/>
      <c r="H455" s="541">
        <f>SUM(D456:D480)</f>
        <v>5</v>
      </c>
      <c r="I455" s="22">
        <f>COUNT(D456:D480)*2</f>
        <v>10</v>
      </c>
    </row>
    <row r="456" spans="1:9" s="81" customFormat="1" ht="47.25">
      <c r="A456" s="11" t="s">
        <v>1060</v>
      </c>
      <c r="B456" s="92" t="s">
        <v>1061</v>
      </c>
      <c r="C456" s="92" t="s">
        <v>2528</v>
      </c>
      <c r="D456" s="476">
        <v>1</v>
      </c>
      <c r="E456" s="21" t="s">
        <v>653</v>
      </c>
      <c r="F456" s="117" t="s">
        <v>6323</v>
      </c>
      <c r="G456" s="387"/>
      <c r="H456" s="541"/>
      <c r="I456" s="22"/>
    </row>
    <row r="457" spans="1:9" s="81" customFormat="1" ht="45">
      <c r="A457" s="11"/>
      <c r="B457" s="92"/>
      <c r="C457" s="34" t="s">
        <v>6324</v>
      </c>
      <c r="D457" s="476">
        <v>1</v>
      </c>
      <c r="E457" s="21" t="s">
        <v>648</v>
      </c>
      <c r="F457" s="34" t="s">
        <v>6325</v>
      </c>
      <c r="G457" s="387"/>
      <c r="H457" s="541"/>
      <c r="I457" s="22"/>
    </row>
    <row r="458" spans="1:9" s="81" customFormat="1" ht="47.25">
      <c r="A458" s="11" t="s">
        <v>1062</v>
      </c>
      <c r="B458" s="92" t="s">
        <v>1063</v>
      </c>
      <c r="C458" s="34" t="s">
        <v>6326</v>
      </c>
      <c r="D458" s="473">
        <v>1</v>
      </c>
      <c r="E458" s="21" t="s">
        <v>653</v>
      </c>
      <c r="F458" s="34"/>
      <c r="G458" s="387"/>
      <c r="H458" s="541"/>
      <c r="I458" s="22"/>
    </row>
    <row r="459" spans="1:9" s="81" customFormat="1" ht="30" hidden="1">
      <c r="A459" s="20"/>
      <c r="B459" s="92"/>
      <c r="C459" s="41" t="s">
        <v>6327</v>
      </c>
      <c r="D459" s="473"/>
      <c r="E459" s="21" t="s">
        <v>653</v>
      </c>
      <c r="F459" s="19"/>
      <c r="G459" s="387"/>
      <c r="H459" s="541"/>
      <c r="I459" s="22"/>
    </row>
    <row r="460" spans="1:9" s="81" customFormat="1" ht="45" hidden="1">
      <c r="A460" s="20"/>
      <c r="B460" s="92"/>
      <c r="C460" s="41" t="s">
        <v>6328</v>
      </c>
      <c r="D460" s="473"/>
      <c r="E460" s="21" t="s">
        <v>653</v>
      </c>
      <c r="F460" s="19"/>
      <c r="G460" s="387"/>
      <c r="H460" s="541"/>
      <c r="I460" s="22"/>
    </row>
    <row r="461" spans="1:9" s="81" customFormat="1" ht="15.75" hidden="1">
      <c r="A461" s="20"/>
      <c r="B461" s="92"/>
      <c r="C461" s="41" t="s">
        <v>6329</v>
      </c>
      <c r="D461" s="473"/>
      <c r="E461" s="21" t="s">
        <v>653</v>
      </c>
      <c r="F461" s="19"/>
      <c r="G461" s="387"/>
      <c r="H461" s="541"/>
      <c r="I461" s="22"/>
    </row>
    <row r="462" spans="1:9" s="81" customFormat="1" ht="15.75" hidden="1">
      <c r="A462" s="20"/>
      <c r="B462" s="92"/>
      <c r="C462" s="41" t="s">
        <v>6330</v>
      </c>
      <c r="D462" s="473"/>
      <c r="E462" s="21" t="s">
        <v>653</v>
      </c>
      <c r="F462" s="19"/>
      <c r="G462" s="387"/>
      <c r="H462" s="541"/>
      <c r="I462" s="22"/>
    </row>
    <row r="463" spans="1:9" s="81" customFormat="1" ht="15.75" hidden="1">
      <c r="A463" s="20"/>
      <c r="B463" s="92"/>
      <c r="C463" s="41" t="s">
        <v>6331</v>
      </c>
      <c r="D463" s="473"/>
      <c r="E463" s="21" t="s">
        <v>653</v>
      </c>
      <c r="F463" s="19"/>
      <c r="G463" s="387"/>
      <c r="H463" s="541"/>
      <c r="I463" s="22"/>
    </row>
    <row r="464" spans="1:9" s="81" customFormat="1" ht="33" hidden="1" customHeight="1">
      <c r="A464" s="20"/>
      <c r="B464" s="92"/>
      <c r="C464" s="41" t="s">
        <v>6332</v>
      </c>
      <c r="D464" s="473"/>
      <c r="E464" s="21" t="s">
        <v>653</v>
      </c>
      <c r="F464" s="19"/>
      <c r="G464" s="387"/>
      <c r="H464" s="541"/>
      <c r="I464" s="22"/>
    </row>
    <row r="465" spans="1:10" s="22" customFormat="1" ht="30" hidden="1">
      <c r="A465" s="20"/>
      <c r="B465" s="92"/>
      <c r="C465" s="41" t="s">
        <v>6333</v>
      </c>
      <c r="D465" s="473"/>
      <c r="E465" s="21" t="s">
        <v>653</v>
      </c>
      <c r="F465" s="19"/>
      <c r="G465" s="387"/>
      <c r="H465" s="541"/>
      <c r="J465" s="81"/>
    </row>
    <row r="466" spans="1:10" s="22" customFormat="1" ht="15.75" hidden="1">
      <c r="A466" s="20"/>
      <c r="B466" s="92"/>
      <c r="C466" s="41" t="s">
        <v>6334</v>
      </c>
      <c r="D466" s="473"/>
      <c r="E466" s="21" t="s">
        <v>653</v>
      </c>
      <c r="F466" s="19"/>
      <c r="G466" s="387"/>
      <c r="H466" s="541"/>
      <c r="J466" s="81"/>
    </row>
    <row r="467" spans="1:10" s="22" customFormat="1" ht="15.75" hidden="1">
      <c r="A467" s="20"/>
      <c r="B467" s="92"/>
      <c r="C467" s="41" t="s">
        <v>6335</v>
      </c>
      <c r="D467" s="473"/>
      <c r="E467" s="21" t="s">
        <v>653</v>
      </c>
      <c r="F467" s="19"/>
      <c r="G467" s="387"/>
      <c r="H467" s="541"/>
      <c r="J467" s="81"/>
    </row>
    <row r="468" spans="1:10" s="22" customFormat="1" ht="30" hidden="1">
      <c r="A468" s="20"/>
      <c r="B468" s="92"/>
      <c r="C468" s="41" t="s">
        <v>6336</v>
      </c>
      <c r="D468" s="473"/>
      <c r="E468" s="21" t="s">
        <v>653</v>
      </c>
      <c r="F468" s="19"/>
      <c r="G468" s="387"/>
      <c r="H468" s="541"/>
      <c r="J468" s="81"/>
    </row>
    <row r="469" spans="1:10" s="22" customFormat="1" ht="15.75" hidden="1">
      <c r="A469" s="20"/>
      <c r="B469" s="92"/>
      <c r="C469" s="41" t="s">
        <v>6337</v>
      </c>
      <c r="D469" s="473"/>
      <c r="E469" s="21" t="s">
        <v>653</v>
      </c>
      <c r="F469" s="19"/>
      <c r="G469" s="387"/>
      <c r="H469" s="541"/>
      <c r="J469" s="81"/>
    </row>
    <row r="470" spans="1:10" s="22" customFormat="1" ht="60">
      <c r="A470" s="11" t="s">
        <v>1064</v>
      </c>
      <c r="B470" s="92" t="s">
        <v>1065</v>
      </c>
      <c r="C470" s="34" t="s">
        <v>6338</v>
      </c>
      <c r="D470" s="473">
        <v>1</v>
      </c>
      <c r="E470" s="21" t="s">
        <v>653</v>
      </c>
      <c r="F470" s="34" t="s">
        <v>6339</v>
      </c>
      <c r="G470" s="387"/>
      <c r="H470" s="541"/>
      <c r="J470" s="81"/>
    </row>
    <row r="471" spans="1:10" s="22" customFormat="1" ht="84.75" hidden="1" customHeight="1">
      <c r="A471" s="20" t="s">
        <v>1066</v>
      </c>
      <c r="B471" s="92" t="s">
        <v>1067</v>
      </c>
      <c r="C471" s="41" t="s">
        <v>6340</v>
      </c>
      <c r="D471" s="473"/>
      <c r="E471" s="21" t="s">
        <v>653</v>
      </c>
      <c r="F471" s="19"/>
      <c r="G471" s="387"/>
      <c r="H471" s="541"/>
      <c r="J471" s="81"/>
    </row>
    <row r="472" spans="1:10" s="22" customFormat="1" ht="47.25">
      <c r="A472" s="11" t="s">
        <v>1068</v>
      </c>
      <c r="B472" s="92" t="s">
        <v>1069</v>
      </c>
      <c r="C472" s="34" t="s">
        <v>6341</v>
      </c>
      <c r="D472" s="473">
        <v>1</v>
      </c>
      <c r="E472" s="21" t="s">
        <v>653</v>
      </c>
      <c r="F472" s="19"/>
      <c r="G472" s="387"/>
      <c r="H472" s="541"/>
      <c r="J472" s="81"/>
    </row>
    <row r="473" spans="1:10" s="22" customFormat="1" ht="30" hidden="1">
      <c r="A473" s="20"/>
      <c r="B473" s="92"/>
      <c r="C473" s="41" t="s">
        <v>6342</v>
      </c>
      <c r="D473" s="473"/>
      <c r="E473" s="21" t="s">
        <v>653</v>
      </c>
      <c r="F473" s="19"/>
      <c r="G473" s="387"/>
      <c r="H473" s="541"/>
      <c r="J473" s="81"/>
    </row>
    <row r="474" spans="1:10" s="22" customFormat="1" ht="150" hidden="1" customHeight="1">
      <c r="A474" s="20" t="s">
        <v>1070</v>
      </c>
      <c r="B474" s="23" t="s">
        <v>1071</v>
      </c>
      <c r="C474" s="41" t="s">
        <v>7063</v>
      </c>
      <c r="D474" s="473"/>
      <c r="E474" s="21" t="s">
        <v>934</v>
      </c>
      <c r="F474" s="19"/>
      <c r="G474" s="387"/>
      <c r="H474" s="541"/>
      <c r="J474" s="81"/>
    </row>
    <row r="475" spans="1:10" s="22" customFormat="1" hidden="1">
      <c r="A475" s="20"/>
      <c r="B475" s="23"/>
      <c r="C475" s="41" t="s">
        <v>6343</v>
      </c>
      <c r="D475" s="473"/>
      <c r="E475" s="21" t="s">
        <v>934</v>
      </c>
      <c r="F475" s="19"/>
      <c r="G475" s="387"/>
      <c r="H475" s="541"/>
      <c r="J475" s="81"/>
    </row>
    <row r="476" spans="1:10" s="22" customFormat="1" hidden="1">
      <c r="A476" s="20"/>
      <c r="B476" s="23"/>
      <c r="C476" s="41" t="s">
        <v>6344</v>
      </c>
      <c r="D476" s="473"/>
      <c r="E476" s="21" t="s">
        <v>934</v>
      </c>
      <c r="F476" s="19"/>
      <c r="G476" s="387"/>
      <c r="H476" s="541"/>
      <c r="J476" s="81"/>
    </row>
    <row r="477" spans="1:10" s="22" customFormat="1" hidden="1">
      <c r="A477" s="20"/>
      <c r="B477" s="23"/>
      <c r="C477" s="41" t="s">
        <v>6345</v>
      </c>
      <c r="D477" s="473"/>
      <c r="E477" s="21" t="s">
        <v>934</v>
      </c>
      <c r="F477" s="19"/>
      <c r="G477" s="387"/>
      <c r="H477" s="541"/>
      <c r="J477" s="81"/>
    </row>
    <row r="478" spans="1:10" s="22" customFormat="1" hidden="1">
      <c r="A478" s="20"/>
      <c r="B478" s="23"/>
      <c r="C478" s="41" t="s">
        <v>6346</v>
      </c>
      <c r="D478" s="473"/>
      <c r="E478" s="21" t="s">
        <v>934</v>
      </c>
      <c r="F478" s="19"/>
      <c r="G478" s="387"/>
      <c r="H478" s="541"/>
      <c r="J478" s="81"/>
    </row>
    <row r="479" spans="1:10" s="22" customFormat="1" hidden="1">
      <c r="A479" s="20"/>
      <c r="B479" s="23"/>
      <c r="C479" s="41" t="s">
        <v>6347</v>
      </c>
      <c r="D479" s="473"/>
      <c r="E479" s="21" t="s">
        <v>934</v>
      </c>
      <c r="F479" s="19"/>
      <c r="G479" s="387"/>
      <c r="H479" s="541"/>
      <c r="J479" s="81"/>
    </row>
    <row r="480" spans="1:10" s="22" customFormat="1" hidden="1">
      <c r="A480" s="20"/>
      <c r="B480" s="23"/>
      <c r="C480" s="41" t="s">
        <v>6348</v>
      </c>
      <c r="D480" s="473"/>
      <c r="E480" s="21" t="s">
        <v>934</v>
      </c>
      <c r="F480" s="19"/>
      <c r="G480" s="387"/>
      <c r="H480" s="541"/>
      <c r="J480" s="81"/>
    </row>
    <row r="481" spans="1:9" s="81" customFormat="1" ht="40.15" hidden="1" customHeight="1">
      <c r="A481" s="137" t="s">
        <v>49</v>
      </c>
      <c r="B481" s="1366" t="s">
        <v>48</v>
      </c>
      <c r="C481" s="1315"/>
      <c r="D481" s="1315"/>
      <c r="E481" s="1315"/>
      <c r="F481" s="1315"/>
      <c r="G481" s="1367"/>
      <c r="H481" s="81">
        <f>SUM(D482:D492)</f>
        <v>0</v>
      </c>
      <c r="I481" s="81">
        <f>COUNT(D482:D492)*2</f>
        <v>0</v>
      </c>
    </row>
    <row r="482" spans="1:9" s="81" customFormat="1" ht="75" hidden="1">
      <c r="A482" s="20" t="s">
        <v>1072</v>
      </c>
      <c r="B482" s="16" t="s">
        <v>1964</v>
      </c>
      <c r="C482" s="19"/>
      <c r="D482" s="438"/>
      <c r="E482" s="21"/>
      <c r="F482" s="19"/>
      <c r="G482" s="408"/>
    </row>
    <row r="483" spans="1:9" s="81" customFormat="1" ht="45" hidden="1">
      <c r="A483" s="20" t="s">
        <v>1073</v>
      </c>
      <c r="B483" s="16" t="s">
        <v>1975</v>
      </c>
      <c r="C483" s="19"/>
      <c r="D483" s="438"/>
      <c r="E483" s="21"/>
      <c r="F483" s="19"/>
      <c r="G483" s="408"/>
    </row>
    <row r="484" spans="1:9" s="81" customFormat="1" ht="45" hidden="1">
      <c r="A484" s="20" t="s">
        <v>1075</v>
      </c>
      <c r="B484" s="147" t="s">
        <v>1985</v>
      </c>
      <c r="C484" s="19"/>
      <c r="D484" s="438"/>
      <c r="E484" s="21"/>
      <c r="F484" s="19"/>
      <c r="G484" s="408"/>
    </row>
    <row r="485" spans="1:9" s="81" customFormat="1" ht="45" hidden="1">
      <c r="A485" s="20" t="s">
        <v>1076</v>
      </c>
      <c r="B485" s="16" t="s">
        <v>1074</v>
      </c>
      <c r="C485" s="19"/>
      <c r="D485" s="438"/>
      <c r="E485" s="21"/>
      <c r="F485" s="19"/>
      <c r="G485" s="408"/>
    </row>
    <row r="486" spans="1:9" s="81" customFormat="1" ht="45" hidden="1">
      <c r="A486" s="20" t="s">
        <v>1995</v>
      </c>
      <c r="B486" s="16" t="s">
        <v>1996</v>
      </c>
      <c r="C486" s="19"/>
      <c r="D486" s="438"/>
      <c r="E486" s="21"/>
      <c r="F486" s="19"/>
      <c r="G486" s="408"/>
    </row>
    <row r="487" spans="1:9" s="81" customFormat="1" ht="30" hidden="1">
      <c r="A487" s="20" t="s">
        <v>2001</v>
      </c>
      <c r="B487" s="16" t="s">
        <v>2002</v>
      </c>
      <c r="C487" s="19"/>
      <c r="D487" s="438"/>
      <c r="E487" s="21"/>
      <c r="F487" s="19"/>
      <c r="G487" s="408"/>
    </row>
    <row r="488" spans="1:9" s="81" customFormat="1" ht="45" hidden="1">
      <c r="A488" s="20" t="s">
        <v>2013</v>
      </c>
      <c r="B488" s="16" t="s">
        <v>2014</v>
      </c>
      <c r="C488" s="19"/>
      <c r="D488" s="438"/>
      <c r="E488" s="21"/>
      <c r="F488" s="19"/>
      <c r="G488" s="408"/>
    </row>
    <row r="489" spans="1:9" s="81" customFormat="1" ht="45" hidden="1">
      <c r="A489" s="20" t="s">
        <v>2018</v>
      </c>
      <c r="B489" s="16" t="s">
        <v>2019</v>
      </c>
      <c r="C489" s="19"/>
      <c r="D489" s="438"/>
      <c r="E489" s="21"/>
      <c r="F489" s="19"/>
      <c r="G489" s="408"/>
    </row>
    <row r="490" spans="1:9" s="81" customFormat="1" ht="30" hidden="1">
      <c r="A490" s="20" t="s">
        <v>2026</v>
      </c>
      <c r="B490" s="16" t="s">
        <v>2027</v>
      </c>
      <c r="C490" s="19"/>
      <c r="D490" s="438"/>
      <c r="E490" s="21"/>
      <c r="F490" s="19"/>
      <c r="G490" s="408"/>
    </row>
    <row r="491" spans="1:9" s="81" customFormat="1" ht="30" hidden="1">
      <c r="A491" s="20" t="s">
        <v>2030</v>
      </c>
      <c r="B491" s="16" t="s">
        <v>2031</v>
      </c>
      <c r="C491" s="19"/>
      <c r="D491" s="438"/>
      <c r="E491" s="21"/>
      <c r="F491" s="19"/>
      <c r="G491" s="408"/>
    </row>
    <row r="492" spans="1:9" s="81" customFormat="1" ht="45" hidden="1">
      <c r="A492" s="20" t="s">
        <v>2038</v>
      </c>
      <c r="B492" s="16" t="s">
        <v>2039</v>
      </c>
      <c r="C492" s="19"/>
      <c r="D492" s="438"/>
      <c r="E492" s="21"/>
      <c r="F492" s="19"/>
      <c r="G492" s="408"/>
    </row>
    <row r="493" spans="1:9" s="81" customFormat="1" ht="40.15" hidden="1" customHeight="1">
      <c r="A493" s="137" t="s">
        <v>47</v>
      </c>
      <c r="B493" s="1366" t="s">
        <v>46</v>
      </c>
      <c r="C493" s="1315"/>
      <c r="D493" s="1315"/>
      <c r="E493" s="1315"/>
      <c r="F493" s="1315"/>
      <c r="G493" s="1367"/>
      <c r="H493" s="81">
        <f>SUM(D494:D499)</f>
        <v>0</v>
      </c>
      <c r="I493" s="81">
        <f>COUNT(D494:D499)*2</f>
        <v>0</v>
      </c>
    </row>
    <row r="494" spans="1:9" s="81" customFormat="1" ht="60" hidden="1">
      <c r="A494" s="20" t="s">
        <v>1077</v>
      </c>
      <c r="B494" s="16" t="s">
        <v>2043</v>
      </c>
      <c r="C494" s="19"/>
      <c r="D494" s="438"/>
      <c r="E494" s="21"/>
      <c r="F494" s="19"/>
      <c r="G494" s="408"/>
    </row>
    <row r="495" spans="1:9" s="81" customFormat="1" ht="60" hidden="1">
      <c r="A495" s="20" t="s">
        <v>1078</v>
      </c>
      <c r="B495" s="16" t="s">
        <v>2052</v>
      </c>
      <c r="C495" s="19"/>
      <c r="D495" s="438"/>
      <c r="E495" s="21"/>
      <c r="F495" s="19"/>
      <c r="G495" s="408"/>
    </row>
    <row r="496" spans="1:9" s="81" customFormat="1" ht="45" hidden="1">
      <c r="A496" s="20" t="s">
        <v>1079</v>
      </c>
      <c r="B496" s="16" t="s">
        <v>2055</v>
      </c>
      <c r="C496" s="19"/>
      <c r="D496" s="438"/>
      <c r="E496" s="21"/>
      <c r="F496" s="19"/>
      <c r="G496" s="408"/>
    </row>
    <row r="497" spans="1:9" s="81" customFormat="1" ht="45" hidden="1">
      <c r="A497" s="20" t="s">
        <v>2060</v>
      </c>
      <c r="B497" s="16" t="s">
        <v>2061</v>
      </c>
      <c r="C497" s="19"/>
      <c r="D497" s="438"/>
      <c r="E497" s="21"/>
      <c r="F497" s="19"/>
      <c r="G497" s="408"/>
    </row>
    <row r="498" spans="1:9" s="81" customFormat="1" ht="45" hidden="1">
      <c r="A498" s="20" t="s">
        <v>1081</v>
      </c>
      <c r="B498" s="16" t="s">
        <v>6096</v>
      </c>
      <c r="C498" s="19"/>
      <c r="D498" s="438"/>
      <c r="E498" s="21"/>
      <c r="F498" s="19"/>
      <c r="G498" s="408"/>
    </row>
    <row r="499" spans="1:9" s="81" customFormat="1" ht="47.25" hidden="1">
      <c r="A499" s="20" t="s">
        <v>6094</v>
      </c>
      <c r="B499" s="94" t="s">
        <v>1082</v>
      </c>
      <c r="C499" s="19"/>
      <c r="D499" s="438"/>
      <c r="E499" s="21"/>
      <c r="F499" s="19"/>
      <c r="G499" s="408"/>
    </row>
    <row r="500" spans="1:9" s="81" customFormat="1" ht="35.1" customHeight="1">
      <c r="A500" s="1035" t="s">
        <v>45</v>
      </c>
      <c r="B500" s="1305" t="s">
        <v>44</v>
      </c>
      <c r="C500" s="1306"/>
      <c r="D500" s="1306"/>
      <c r="E500" s="1306"/>
      <c r="F500" s="1306"/>
      <c r="G500" s="1307"/>
      <c r="H500" s="541">
        <f>SUM(D501:D527)</f>
        <v>7</v>
      </c>
      <c r="I500" s="22">
        <f>COUNT(D501:D527)*2</f>
        <v>14</v>
      </c>
    </row>
    <row r="501" spans="1:9" s="81" customFormat="1" ht="54.75" customHeight="1">
      <c r="A501" s="11" t="s">
        <v>1083</v>
      </c>
      <c r="B501" s="12" t="s">
        <v>1084</v>
      </c>
      <c r="C501" s="23" t="s">
        <v>6349</v>
      </c>
      <c r="D501" s="473">
        <v>1</v>
      </c>
      <c r="E501" s="21" t="s">
        <v>653</v>
      </c>
      <c r="F501" s="19"/>
      <c r="G501" s="387"/>
      <c r="H501" s="541"/>
      <c r="I501" s="22"/>
    </row>
    <row r="502" spans="1:9" s="81" customFormat="1" ht="95.25" customHeight="1">
      <c r="A502" s="11"/>
      <c r="B502" s="12"/>
      <c r="C502" s="23" t="s">
        <v>6350</v>
      </c>
      <c r="D502" s="473">
        <v>1</v>
      </c>
      <c r="E502" s="21" t="s">
        <v>653</v>
      </c>
      <c r="F502" s="23" t="s">
        <v>6351</v>
      </c>
      <c r="G502" s="387"/>
      <c r="H502" s="541"/>
      <c r="I502" s="22"/>
    </row>
    <row r="503" spans="1:9" s="81" customFormat="1" ht="77.25" hidden="1" customHeight="1">
      <c r="A503" s="20"/>
      <c r="B503" s="12"/>
      <c r="C503" s="23" t="s">
        <v>6352</v>
      </c>
      <c r="D503" s="473"/>
      <c r="E503" s="21" t="s">
        <v>653</v>
      </c>
      <c r="F503" s="23" t="s">
        <v>6353</v>
      </c>
      <c r="G503" s="387"/>
      <c r="H503" s="541"/>
      <c r="I503" s="22"/>
    </row>
    <row r="504" spans="1:9" s="81" customFormat="1" ht="30">
      <c r="A504" s="11"/>
      <c r="B504" s="12"/>
      <c r="C504" s="23" t="s">
        <v>6354</v>
      </c>
      <c r="D504" s="473">
        <v>1</v>
      </c>
      <c r="E504" s="21" t="s">
        <v>648</v>
      </c>
      <c r="F504" s="23" t="s">
        <v>6355</v>
      </c>
      <c r="G504" s="387"/>
      <c r="H504" s="541"/>
      <c r="I504" s="22"/>
    </row>
    <row r="505" spans="1:9" s="81" customFormat="1" ht="30">
      <c r="A505" s="11"/>
      <c r="B505" s="12"/>
      <c r="C505" s="23" t="s">
        <v>6356</v>
      </c>
      <c r="D505" s="473">
        <v>1</v>
      </c>
      <c r="E505" s="21" t="s">
        <v>420</v>
      </c>
      <c r="F505" s="23" t="s">
        <v>6357</v>
      </c>
      <c r="G505" s="387"/>
      <c r="H505" s="541"/>
      <c r="I505" s="22"/>
    </row>
    <row r="506" spans="1:9" s="81" customFormat="1" ht="30">
      <c r="A506" s="11"/>
      <c r="B506" s="12"/>
      <c r="C506" s="23" t="s">
        <v>6358</v>
      </c>
      <c r="D506" s="475">
        <v>1</v>
      </c>
      <c r="E506" s="21" t="s">
        <v>420</v>
      </c>
      <c r="F506" s="101" t="s">
        <v>6359</v>
      </c>
      <c r="G506" s="387"/>
      <c r="H506" s="541"/>
      <c r="I506" s="22"/>
    </row>
    <row r="507" spans="1:9" s="81" customFormat="1" ht="45">
      <c r="A507" s="11"/>
      <c r="B507" s="12"/>
      <c r="C507" s="101" t="s">
        <v>6360</v>
      </c>
      <c r="D507" s="473">
        <v>1</v>
      </c>
      <c r="E507" s="21" t="s">
        <v>271</v>
      </c>
      <c r="F507" s="23" t="s">
        <v>6361</v>
      </c>
      <c r="G507" s="387"/>
      <c r="H507" s="541"/>
      <c r="I507" s="22"/>
    </row>
    <row r="508" spans="1:9" s="81" customFormat="1" ht="63" hidden="1" customHeight="1">
      <c r="A508" s="20"/>
      <c r="B508" s="12"/>
      <c r="C508" s="23" t="s">
        <v>6362</v>
      </c>
      <c r="D508" s="473"/>
      <c r="E508" s="21" t="s">
        <v>271</v>
      </c>
      <c r="F508" s="19"/>
      <c r="G508" s="387"/>
      <c r="H508" s="541"/>
      <c r="I508" s="22"/>
    </row>
    <row r="509" spans="1:9" s="81" customFormat="1" ht="34.5" hidden="1" customHeight="1">
      <c r="A509" s="20"/>
      <c r="B509" s="12"/>
      <c r="C509" s="23" t="s">
        <v>6363</v>
      </c>
      <c r="D509" s="473"/>
      <c r="E509" s="21" t="s">
        <v>271</v>
      </c>
      <c r="F509" s="23" t="s">
        <v>6364</v>
      </c>
      <c r="G509" s="387"/>
      <c r="H509" s="541"/>
      <c r="I509" s="22"/>
    </row>
    <row r="510" spans="1:9" s="81" customFormat="1" ht="45" hidden="1">
      <c r="A510" s="20"/>
      <c r="B510" s="12"/>
      <c r="C510" s="23" t="s">
        <v>6365</v>
      </c>
      <c r="D510" s="473"/>
      <c r="E510" s="21" t="s">
        <v>420</v>
      </c>
      <c r="F510" s="23" t="s">
        <v>6366</v>
      </c>
      <c r="G510" s="387"/>
      <c r="H510" s="541"/>
      <c r="I510" s="22"/>
    </row>
    <row r="511" spans="1:9" s="81" customFormat="1" ht="15.75" hidden="1">
      <c r="A511" s="20"/>
      <c r="B511" s="12"/>
      <c r="C511" s="23" t="s">
        <v>6367</v>
      </c>
      <c r="D511" s="473"/>
      <c r="E511" s="21" t="s">
        <v>341</v>
      </c>
      <c r="F511" s="23"/>
      <c r="G511" s="387"/>
      <c r="H511" s="541"/>
      <c r="I511" s="22"/>
    </row>
    <row r="512" spans="1:9" s="81" customFormat="1" ht="93.75" hidden="1" customHeight="1">
      <c r="A512" s="20"/>
      <c r="B512" s="12"/>
      <c r="C512" s="23" t="s">
        <v>6368</v>
      </c>
      <c r="D512" s="473"/>
      <c r="E512" s="21" t="s">
        <v>540</v>
      </c>
      <c r="F512" s="23"/>
      <c r="G512" s="387"/>
      <c r="H512" s="541"/>
      <c r="I512" s="22"/>
    </row>
    <row r="513" spans="1:9" s="81" customFormat="1" ht="15.75" hidden="1">
      <c r="A513" s="20"/>
      <c r="B513" s="12"/>
      <c r="C513" s="23" t="s">
        <v>6369</v>
      </c>
      <c r="D513" s="473"/>
      <c r="E513" s="21" t="s">
        <v>540</v>
      </c>
      <c r="F513" s="19"/>
      <c r="G513" s="387"/>
      <c r="H513" s="541"/>
      <c r="I513" s="22"/>
    </row>
    <row r="514" spans="1:9" s="81" customFormat="1" ht="15.75" hidden="1">
      <c r="A514" s="20"/>
      <c r="B514" s="12"/>
      <c r="C514" s="23" t="s">
        <v>6370</v>
      </c>
      <c r="D514" s="473"/>
      <c r="E514" s="21" t="s">
        <v>540</v>
      </c>
      <c r="F514" s="19"/>
      <c r="G514" s="387"/>
      <c r="H514" s="541"/>
      <c r="I514" s="22"/>
    </row>
    <row r="515" spans="1:9" s="81" customFormat="1" ht="30" hidden="1">
      <c r="A515" s="20"/>
      <c r="B515" s="12"/>
      <c r="C515" s="23" t="s">
        <v>6371</v>
      </c>
      <c r="D515" s="473"/>
      <c r="E515" s="21" t="s">
        <v>540</v>
      </c>
      <c r="F515" s="19"/>
      <c r="G515" s="387"/>
      <c r="H515" s="541"/>
      <c r="I515" s="22"/>
    </row>
    <row r="516" spans="1:9" s="81" customFormat="1" ht="30">
      <c r="A516" s="11"/>
      <c r="B516" s="12"/>
      <c r="C516" s="23" t="s">
        <v>6372</v>
      </c>
      <c r="D516" s="473">
        <v>1</v>
      </c>
      <c r="E516" s="21" t="s">
        <v>420</v>
      </c>
      <c r="F516" s="19"/>
      <c r="G516" s="387"/>
      <c r="H516" s="541"/>
      <c r="I516" s="22"/>
    </row>
    <row r="517" spans="1:9" s="81" customFormat="1" ht="30" hidden="1">
      <c r="A517" s="20"/>
      <c r="B517" s="12"/>
      <c r="C517" s="23" t="s">
        <v>6373</v>
      </c>
      <c r="D517" s="473"/>
      <c r="E517" s="21" t="s">
        <v>420</v>
      </c>
      <c r="F517" s="19"/>
      <c r="G517" s="387"/>
      <c r="H517" s="541"/>
      <c r="I517" s="22"/>
    </row>
    <row r="518" spans="1:9" s="81" customFormat="1" ht="81.75" hidden="1" customHeight="1">
      <c r="A518" s="20" t="s">
        <v>1085</v>
      </c>
      <c r="B518" s="16" t="s">
        <v>1086</v>
      </c>
      <c r="C518" s="41" t="s">
        <v>6374</v>
      </c>
      <c r="D518" s="473"/>
      <c r="E518" s="21" t="s">
        <v>540</v>
      </c>
      <c r="F518" s="19"/>
      <c r="G518" s="387"/>
      <c r="H518" s="541"/>
      <c r="I518" s="22"/>
    </row>
    <row r="519" spans="1:9" s="81" customFormat="1" ht="31.5" hidden="1">
      <c r="A519" s="20" t="s">
        <v>1087</v>
      </c>
      <c r="B519" s="12" t="s">
        <v>1088</v>
      </c>
      <c r="C519" s="19"/>
      <c r="D519" s="438"/>
      <c r="E519" s="21"/>
      <c r="F519" s="19"/>
      <c r="G519" s="19"/>
    </row>
    <row r="520" spans="1:9" s="81" customFormat="1" ht="31.5" hidden="1">
      <c r="A520" s="20" t="s">
        <v>1089</v>
      </c>
      <c r="B520" s="12" t="s">
        <v>6097</v>
      </c>
      <c r="C520" s="19"/>
      <c r="D520" s="438"/>
      <c r="E520" s="21"/>
      <c r="F520" s="19"/>
      <c r="G520" s="19"/>
    </row>
    <row r="521" spans="1:9" s="81" customFormat="1" ht="31.5" hidden="1">
      <c r="A521" s="20" t="s">
        <v>1090</v>
      </c>
      <c r="B521" s="12" t="s">
        <v>6098</v>
      </c>
      <c r="C521" s="19"/>
      <c r="D521" s="438"/>
      <c r="E521" s="21"/>
      <c r="F521" s="19"/>
      <c r="G521" s="19"/>
    </row>
    <row r="522" spans="1:9" s="81" customFormat="1" ht="31.5" hidden="1">
      <c r="A522" s="20" t="s">
        <v>1092</v>
      </c>
      <c r="B522" s="12" t="s">
        <v>6099</v>
      </c>
      <c r="C522" s="19"/>
      <c r="D522" s="438"/>
      <c r="E522" s="21"/>
      <c r="F522" s="19"/>
      <c r="G522" s="19"/>
    </row>
    <row r="523" spans="1:9" s="81" customFormat="1" ht="87" hidden="1" customHeight="1">
      <c r="A523" s="20" t="s">
        <v>1094</v>
      </c>
      <c r="B523" s="12" t="s">
        <v>1091</v>
      </c>
      <c r="C523" s="41" t="s">
        <v>6374</v>
      </c>
      <c r="D523" s="473"/>
      <c r="E523" s="21" t="s">
        <v>540</v>
      </c>
      <c r="F523" s="19"/>
      <c r="G523" s="387"/>
      <c r="H523" s="541"/>
      <c r="I523" s="22"/>
    </row>
    <row r="524" spans="1:9" s="81" customFormat="1" ht="69" hidden="1" customHeight="1">
      <c r="A524" s="20" t="s">
        <v>3403</v>
      </c>
      <c r="B524" s="12" t="s">
        <v>1093</v>
      </c>
      <c r="C524" s="92" t="s">
        <v>3630</v>
      </c>
      <c r="D524" s="473"/>
      <c r="E524" s="21" t="s">
        <v>540</v>
      </c>
      <c r="F524" s="19"/>
      <c r="G524" s="387"/>
      <c r="H524" s="541"/>
      <c r="I524" s="22"/>
    </row>
    <row r="525" spans="1:9" s="81" customFormat="1" ht="69" hidden="1" customHeight="1">
      <c r="A525" s="20" t="s">
        <v>3404</v>
      </c>
      <c r="B525" s="12" t="s">
        <v>1095</v>
      </c>
      <c r="C525" s="615" t="s">
        <v>6374</v>
      </c>
      <c r="D525" s="473"/>
      <c r="E525" s="21" t="s">
        <v>540</v>
      </c>
      <c r="F525" s="19"/>
      <c r="G525" s="387"/>
      <c r="H525" s="541"/>
      <c r="I525" s="22"/>
    </row>
    <row r="526" spans="1:9" s="81" customFormat="1" ht="15.75" hidden="1">
      <c r="A526" s="20"/>
      <c r="B526" s="12"/>
      <c r="C526" s="23" t="s">
        <v>6375</v>
      </c>
      <c r="D526" s="473"/>
      <c r="E526" s="21" t="s">
        <v>540</v>
      </c>
      <c r="F526" s="19"/>
      <c r="G526" s="387"/>
      <c r="H526" s="541"/>
      <c r="I526" s="22"/>
    </row>
    <row r="527" spans="1:9" s="81" customFormat="1" ht="47.25" hidden="1">
      <c r="A527" s="20" t="s">
        <v>6502</v>
      </c>
      <c r="B527" s="12" t="s">
        <v>6102</v>
      </c>
      <c r="C527" s="23"/>
      <c r="D527" s="473"/>
      <c r="E527" s="21"/>
      <c r="F527" s="19"/>
      <c r="G527" s="44"/>
    </row>
    <row r="528" spans="1:9" s="81" customFormat="1" ht="40.15" hidden="1" customHeight="1">
      <c r="A528" s="137" t="s">
        <v>43</v>
      </c>
      <c r="B528" s="1366" t="s">
        <v>42</v>
      </c>
      <c r="C528" s="1315"/>
      <c r="D528" s="1315"/>
      <c r="E528" s="1315"/>
      <c r="F528" s="1315"/>
      <c r="G528" s="1367"/>
      <c r="H528" s="81">
        <f>SUM(D529:D534)</f>
        <v>0</v>
      </c>
      <c r="I528" s="81">
        <f>COUNT(D529:D534)*2</f>
        <v>0</v>
      </c>
    </row>
    <row r="529" spans="1:9" s="81" customFormat="1" ht="31.5" hidden="1">
      <c r="A529" s="20" t="s">
        <v>1096</v>
      </c>
      <c r="B529" s="92" t="s">
        <v>1097</v>
      </c>
      <c r="C529" s="19"/>
      <c r="D529" s="438"/>
      <c r="E529" s="21"/>
      <c r="F529" s="19"/>
      <c r="G529" s="19"/>
    </row>
    <row r="530" spans="1:9" s="81" customFormat="1" ht="31.5" hidden="1">
      <c r="A530" s="20" t="s">
        <v>1098</v>
      </c>
      <c r="B530" s="92" t="s">
        <v>1099</v>
      </c>
      <c r="C530" s="19"/>
      <c r="D530" s="438"/>
      <c r="E530" s="21"/>
      <c r="F530" s="19"/>
      <c r="G530" s="19"/>
    </row>
    <row r="531" spans="1:9" s="81" customFormat="1" ht="31.5" hidden="1">
      <c r="A531" s="20" t="s">
        <v>1100</v>
      </c>
      <c r="B531" s="92" t="s">
        <v>1101</v>
      </c>
      <c r="C531" s="19"/>
      <c r="D531" s="438"/>
      <c r="E531" s="21"/>
      <c r="F531" s="19"/>
      <c r="G531" s="19"/>
    </row>
    <row r="532" spans="1:9" s="81" customFormat="1" ht="31.5" hidden="1">
      <c r="A532" s="20" t="s">
        <v>1102</v>
      </c>
      <c r="B532" s="92" t="s">
        <v>1103</v>
      </c>
      <c r="C532" s="19"/>
      <c r="D532" s="438"/>
      <c r="E532" s="21"/>
      <c r="F532" s="19"/>
      <c r="G532" s="19"/>
    </row>
    <row r="533" spans="1:9" s="81" customFormat="1" ht="31.5" hidden="1">
      <c r="A533" s="20" t="s">
        <v>1104</v>
      </c>
      <c r="B533" s="92" t="s">
        <v>1105</v>
      </c>
      <c r="C533" s="19"/>
      <c r="D533" s="438"/>
      <c r="E533" s="21"/>
      <c r="F533" s="19"/>
      <c r="G533" s="19"/>
    </row>
    <row r="534" spans="1:9" s="81" customFormat="1" ht="31.5" hidden="1">
      <c r="A534" s="20" t="s">
        <v>1106</v>
      </c>
      <c r="B534" s="92" t="s">
        <v>1107</v>
      </c>
      <c r="C534" s="19"/>
      <c r="D534" s="438"/>
      <c r="E534" s="21"/>
      <c r="F534" s="19"/>
      <c r="G534" s="19"/>
    </row>
    <row r="535" spans="1:9" s="81" customFormat="1" ht="40.15" hidden="1" customHeight="1">
      <c r="A535" s="137" t="s">
        <v>41</v>
      </c>
      <c r="B535" s="1366" t="s">
        <v>40</v>
      </c>
      <c r="C535" s="1315"/>
      <c r="D535" s="1315"/>
      <c r="E535" s="1315"/>
      <c r="F535" s="1315"/>
      <c r="G535" s="1315"/>
      <c r="H535" s="417">
        <f>SUM(D536:D550)</f>
        <v>0</v>
      </c>
      <c r="I535" s="81">
        <f>COUNT(D536:D550)*2</f>
        <v>0</v>
      </c>
    </row>
    <row r="536" spans="1:9" s="81" customFormat="1" ht="17.25" hidden="1" customHeight="1">
      <c r="A536" s="20" t="s">
        <v>1108</v>
      </c>
      <c r="B536" s="92" t="s">
        <v>1109</v>
      </c>
      <c r="C536" s="23" t="s">
        <v>6376</v>
      </c>
      <c r="D536" s="477"/>
      <c r="E536" s="15" t="s">
        <v>540</v>
      </c>
      <c r="F536" s="41" t="s">
        <v>6377</v>
      </c>
      <c r="G536" s="387"/>
      <c r="H536" s="541"/>
      <c r="I536" s="22"/>
    </row>
    <row r="537" spans="1:9" s="81" customFormat="1" ht="14.25" hidden="1" customHeight="1">
      <c r="A537" s="20"/>
      <c r="B537" s="92"/>
      <c r="C537" s="23" t="s">
        <v>6378</v>
      </c>
      <c r="D537" s="477"/>
      <c r="E537" s="15" t="s">
        <v>540</v>
      </c>
      <c r="F537" s="18" t="s">
        <v>6379</v>
      </c>
      <c r="G537" s="387"/>
      <c r="H537" s="541"/>
      <c r="I537" s="22"/>
    </row>
    <row r="538" spans="1:9" s="81" customFormat="1" ht="15" hidden="1" customHeight="1">
      <c r="A538" s="20"/>
      <c r="B538" s="92"/>
      <c r="C538" s="23" t="s">
        <v>6380</v>
      </c>
      <c r="D538" s="477"/>
      <c r="E538" s="15" t="s">
        <v>653</v>
      </c>
      <c r="F538" s="41" t="s">
        <v>6381</v>
      </c>
      <c r="G538" s="387"/>
      <c r="H538" s="541"/>
      <c r="I538" s="22"/>
    </row>
    <row r="539" spans="1:9" s="81" customFormat="1" ht="18" hidden="1" customHeight="1">
      <c r="A539" s="20"/>
      <c r="B539" s="92"/>
      <c r="C539" s="23" t="s">
        <v>6382</v>
      </c>
      <c r="D539" s="477"/>
      <c r="E539" s="15" t="s">
        <v>341</v>
      </c>
      <c r="F539" s="41" t="s">
        <v>6383</v>
      </c>
      <c r="G539" s="387"/>
      <c r="H539" s="541"/>
      <c r="I539" s="22"/>
    </row>
    <row r="540" spans="1:9" s="81" customFormat="1" ht="15.75" hidden="1" customHeight="1">
      <c r="A540" s="20"/>
      <c r="B540" s="92"/>
      <c r="C540" s="23" t="s">
        <v>6384</v>
      </c>
      <c r="D540" s="477"/>
      <c r="E540" s="15" t="s">
        <v>540</v>
      </c>
      <c r="F540" s="41" t="s">
        <v>6385</v>
      </c>
      <c r="G540" s="387"/>
      <c r="H540" s="541"/>
      <c r="I540" s="22"/>
    </row>
    <row r="541" spans="1:9" s="81" customFormat="1" ht="17.25" hidden="1" customHeight="1">
      <c r="A541" s="20" t="s">
        <v>1110</v>
      </c>
      <c r="B541" s="92" t="s">
        <v>1111</v>
      </c>
      <c r="C541" s="23" t="s">
        <v>6386</v>
      </c>
      <c r="D541" s="477"/>
      <c r="E541" s="15" t="s">
        <v>540</v>
      </c>
      <c r="F541" s="41" t="s">
        <v>6387</v>
      </c>
      <c r="G541" s="387"/>
      <c r="H541" s="541"/>
      <c r="I541" s="22"/>
    </row>
    <row r="542" spans="1:9" s="81" customFormat="1" ht="11.25" hidden="1" customHeight="1">
      <c r="A542" s="20"/>
      <c r="B542" s="92"/>
      <c r="C542" s="23" t="s">
        <v>6388</v>
      </c>
      <c r="D542" s="477"/>
      <c r="E542" s="15" t="s">
        <v>540</v>
      </c>
      <c r="F542" s="41" t="s">
        <v>6389</v>
      </c>
      <c r="G542" s="387"/>
      <c r="H542" s="541"/>
      <c r="I542" s="22"/>
    </row>
    <row r="543" spans="1:9" s="81" customFormat="1" ht="18.75" hidden="1" customHeight="1">
      <c r="A543" s="20"/>
      <c r="B543" s="92"/>
      <c r="C543" s="23" t="s">
        <v>6390</v>
      </c>
      <c r="D543" s="477"/>
      <c r="E543" s="15" t="s">
        <v>540</v>
      </c>
      <c r="F543" s="41"/>
      <c r="G543" s="387"/>
      <c r="H543" s="541"/>
      <c r="I543" s="22"/>
    </row>
    <row r="544" spans="1:9" s="81" customFormat="1" ht="19.5" hidden="1" customHeight="1">
      <c r="A544" s="20"/>
      <c r="B544" s="92"/>
      <c r="C544" s="23" t="s">
        <v>6391</v>
      </c>
      <c r="D544" s="477"/>
      <c r="E544" s="15" t="s">
        <v>540</v>
      </c>
      <c r="F544" s="41" t="s">
        <v>6392</v>
      </c>
      <c r="G544" s="387"/>
      <c r="H544" s="541"/>
      <c r="I544" s="22"/>
    </row>
    <row r="545" spans="1:9" s="81" customFormat="1" ht="13.5" hidden="1" customHeight="1">
      <c r="A545" s="20" t="s">
        <v>1112</v>
      </c>
      <c r="B545" s="92" t="s">
        <v>1113</v>
      </c>
      <c r="C545" s="23" t="s">
        <v>6393</v>
      </c>
      <c r="D545" s="477"/>
      <c r="E545" s="15" t="s">
        <v>540</v>
      </c>
      <c r="F545" s="41" t="s">
        <v>6394</v>
      </c>
      <c r="G545" s="387"/>
      <c r="H545" s="541"/>
      <c r="I545" s="22"/>
    </row>
    <row r="546" spans="1:9" s="81" customFormat="1" ht="13.5" hidden="1" customHeight="1">
      <c r="A546" s="20"/>
      <c r="B546" s="92"/>
      <c r="C546" s="23" t="s">
        <v>6395</v>
      </c>
      <c r="D546" s="477"/>
      <c r="E546" s="15" t="s">
        <v>540</v>
      </c>
      <c r="F546" s="41" t="s">
        <v>6396</v>
      </c>
      <c r="G546" s="387"/>
      <c r="H546" s="541"/>
      <c r="I546" s="22"/>
    </row>
    <row r="547" spans="1:9" s="81" customFormat="1" ht="15.75" hidden="1" customHeight="1">
      <c r="A547" s="20"/>
      <c r="B547" s="92"/>
      <c r="C547" s="23" t="s">
        <v>6397</v>
      </c>
      <c r="D547" s="477"/>
      <c r="E547" s="15" t="s">
        <v>540</v>
      </c>
      <c r="F547" s="41"/>
      <c r="G547" s="387"/>
      <c r="H547" s="541"/>
      <c r="I547" s="22"/>
    </row>
    <row r="548" spans="1:9" s="81" customFormat="1" ht="14.25" hidden="1" customHeight="1">
      <c r="A548" s="20"/>
      <c r="B548" s="92"/>
      <c r="C548" s="23" t="s">
        <v>6398</v>
      </c>
      <c r="D548" s="477"/>
      <c r="E548" s="15" t="s">
        <v>540</v>
      </c>
      <c r="F548" s="41" t="s">
        <v>6399</v>
      </c>
      <c r="G548" s="387"/>
      <c r="H548" s="541"/>
      <c r="I548" s="22"/>
    </row>
    <row r="549" spans="1:9" s="81" customFormat="1" ht="15" hidden="1" customHeight="1">
      <c r="A549" s="20" t="s">
        <v>1114</v>
      </c>
      <c r="B549" s="92" t="s">
        <v>1115</v>
      </c>
      <c r="C549" s="23" t="s">
        <v>6400</v>
      </c>
      <c r="D549" s="477"/>
      <c r="E549" s="15" t="s">
        <v>540</v>
      </c>
      <c r="F549" s="41"/>
      <c r="G549" s="387"/>
      <c r="H549" s="541"/>
      <c r="I549" s="22"/>
    </row>
    <row r="550" spans="1:9" s="81" customFormat="1" ht="16.5" hidden="1" customHeight="1">
      <c r="A550" s="20"/>
      <c r="B550" s="92"/>
      <c r="C550" s="23" t="s">
        <v>6401</v>
      </c>
      <c r="D550" s="477"/>
      <c r="E550" s="15" t="s">
        <v>540</v>
      </c>
      <c r="F550" s="41" t="s">
        <v>6402</v>
      </c>
      <c r="G550" s="387"/>
      <c r="H550" s="541"/>
      <c r="I550" s="22"/>
    </row>
    <row r="551" spans="1:9" s="81" customFormat="1" ht="18.75" customHeight="1">
      <c r="A551" s="11"/>
      <c r="B551" s="1314" t="s">
        <v>6403</v>
      </c>
      <c r="C551" s="1315"/>
      <c r="D551" s="1315"/>
      <c r="E551" s="1315"/>
      <c r="F551" s="1315"/>
      <c r="G551" s="1315"/>
      <c r="H551" s="541"/>
      <c r="I551" s="22"/>
    </row>
    <row r="552" spans="1:9" s="81" customFormat="1" ht="40.15" hidden="1" customHeight="1">
      <c r="A552" s="137" t="s">
        <v>39</v>
      </c>
      <c r="B552" s="1366" t="s">
        <v>38</v>
      </c>
      <c r="C552" s="1315"/>
      <c r="D552" s="1315"/>
      <c r="E552" s="1315"/>
      <c r="F552" s="1315"/>
      <c r="G552" s="1315"/>
      <c r="H552" s="541">
        <f>SUM(D553:D597)</f>
        <v>1</v>
      </c>
      <c r="I552" s="22">
        <f>COUNT(D553:D597)*2</f>
        <v>2</v>
      </c>
    </row>
    <row r="553" spans="1:9" s="81" customFormat="1" ht="90" hidden="1">
      <c r="A553" s="20" t="s">
        <v>1116</v>
      </c>
      <c r="B553" s="92" t="s">
        <v>1117</v>
      </c>
      <c r="C553" s="41" t="s">
        <v>6404</v>
      </c>
      <c r="D553" s="476"/>
      <c r="E553" s="16" t="s">
        <v>255</v>
      </c>
      <c r="F553" s="23" t="s">
        <v>6405</v>
      </c>
      <c r="G553" s="848" t="s">
        <v>7064</v>
      </c>
      <c r="H553" s="541"/>
      <c r="I553" s="22"/>
    </row>
    <row r="554" spans="1:9" s="81" customFormat="1" ht="30" hidden="1">
      <c r="A554" s="20"/>
      <c r="B554" s="92"/>
      <c r="C554" s="41" t="s">
        <v>6406</v>
      </c>
      <c r="D554" s="476"/>
      <c r="E554" s="16" t="s">
        <v>255</v>
      </c>
      <c r="F554" s="23" t="s">
        <v>6407</v>
      </c>
      <c r="G554" s="387"/>
      <c r="H554" s="541"/>
      <c r="I554" s="22"/>
    </row>
    <row r="555" spans="1:9" s="81" customFormat="1" ht="30" hidden="1">
      <c r="A555" s="20"/>
      <c r="B555" s="92"/>
      <c r="C555" s="41" t="s">
        <v>6408</v>
      </c>
      <c r="D555" s="476"/>
      <c r="E555" s="16" t="s">
        <v>255</v>
      </c>
      <c r="F555" s="23" t="s">
        <v>6407</v>
      </c>
      <c r="G555" s="387"/>
      <c r="H555" s="541"/>
      <c r="I555" s="22"/>
    </row>
    <row r="556" spans="1:9" s="81" customFormat="1" ht="197.25" hidden="1" customHeight="1">
      <c r="A556" s="20" t="s">
        <v>1118</v>
      </c>
      <c r="B556" s="92" t="s">
        <v>1119</v>
      </c>
      <c r="C556" s="16" t="s">
        <v>6612</v>
      </c>
      <c r="D556" s="438"/>
      <c r="E556" s="19" t="s">
        <v>540</v>
      </c>
      <c r="F556" s="23" t="s">
        <v>6613</v>
      </c>
      <c r="G556" s="387"/>
      <c r="H556" s="541"/>
      <c r="I556" s="22"/>
    </row>
    <row r="557" spans="1:9" s="81" customFormat="1" ht="123" hidden="1" customHeight="1">
      <c r="A557" s="20"/>
      <c r="B557" s="92"/>
      <c r="C557" s="13" t="s">
        <v>6614</v>
      </c>
      <c r="D557" s="476"/>
      <c r="E557" s="13" t="s">
        <v>540</v>
      </c>
      <c r="F557" s="34" t="s">
        <v>6615</v>
      </c>
      <c r="G557" s="402"/>
      <c r="H557" s="541"/>
      <c r="I557" s="22"/>
    </row>
    <row r="558" spans="1:9" s="81" customFormat="1" ht="144.75" hidden="1" customHeight="1">
      <c r="A558" s="20"/>
      <c r="B558" s="92"/>
      <c r="C558" s="472" t="s">
        <v>6616</v>
      </c>
      <c r="D558" s="480"/>
      <c r="E558" s="319" t="s">
        <v>540</v>
      </c>
      <c r="F558" s="202" t="s">
        <v>6617</v>
      </c>
      <c r="G558" s="402"/>
      <c r="H558" s="541"/>
      <c r="I558" s="22"/>
    </row>
    <row r="559" spans="1:9" s="81" customFormat="1" ht="208.5" hidden="1" customHeight="1">
      <c r="A559" s="20"/>
      <c r="B559" s="92"/>
      <c r="C559" s="13" t="s">
        <v>6619</v>
      </c>
      <c r="D559" s="476"/>
      <c r="E559" s="13" t="s">
        <v>540</v>
      </c>
      <c r="F559" s="34" t="s">
        <v>6618</v>
      </c>
      <c r="G559" s="402"/>
      <c r="H559" s="541"/>
      <c r="I559" s="22"/>
    </row>
    <row r="560" spans="1:9" s="81" customFormat="1" ht="378" hidden="1" customHeight="1">
      <c r="A560" s="20"/>
      <c r="B560" s="92"/>
      <c r="C560" s="13" t="s">
        <v>6626</v>
      </c>
      <c r="D560" s="476"/>
      <c r="E560" s="13" t="s">
        <v>540</v>
      </c>
      <c r="F560" s="34" t="s">
        <v>6625</v>
      </c>
      <c r="G560" s="402"/>
      <c r="H560" s="541"/>
      <c r="I560" s="22"/>
    </row>
    <row r="561" spans="1:10" s="22" customFormat="1" ht="288" hidden="1" customHeight="1">
      <c r="A561" s="20"/>
      <c r="B561" s="92"/>
      <c r="C561" s="13" t="s">
        <v>6620</v>
      </c>
      <c r="D561" s="476"/>
      <c r="E561" s="13" t="s">
        <v>653</v>
      </c>
      <c r="F561" s="23" t="s">
        <v>6621</v>
      </c>
      <c r="G561" s="402"/>
      <c r="H561" s="541"/>
      <c r="J561" s="81"/>
    </row>
    <row r="562" spans="1:10" s="22" customFormat="1" ht="263.25" hidden="1" customHeight="1">
      <c r="A562" s="20"/>
      <c r="B562" s="92"/>
      <c r="C562" s="13" t="s">
        <v>6809</v>
      </c>
      <c r="D562" s="476"/>
      <c r="E562" s="13" t="s">
        <v>653</v>
      </c>
      <c r="F562" s="23" t="s">
        <v>6622</v>
      </c>
      <c r="G562" s="402"/>
      <c r="H562" s="541"/>
      <c r="J562" s="81"/>
    </row>
    <row r="563" spans="1:10" s="22" customFormat="1" ht="93.75" hidden="1" customHeight="1">
      <c r="A563" s="20"/>
      <c r="B563" s="92"/>
      <c r="C563" s="13" t="s">
        <v>6623</v>
      </c>
      <c r="D563" s="476"/>
      <c r="E563" s="13" t="s">
        <v>653</v>
      </c>
      <c r="F563" s="23" t="s">
        <v>6624</v>
      </c>
      <c r="G563" s="402"/>
      <c r="H563" s="541"/>
      <c r="J563" s="81"/>
    </row>
    <row r="564" spans="1:10" s="22" customFormat="1" ht="93.75" hidden="1" customHeight="1">
      <c r="A564" s="20"/>
      <c r="B564" s="92"/>
      <c r="C564" s="13" t="s">
        <v>6627</v>
      </c>
      <c r="D564" s="476"/>
      <c r="E564" s="13" t="s">
        <v>653</v>
      </c>
      <c r="F564" s="23" t="s">
        <v>6628</v>
      </c>
      <c r="G564" s="402"/>
      <c r="H564" s="541"/>
      <c r="J564" s="81"/>
    </row>
    <row r="565" spans="1:10" s="22" customFormat="1" ht="93.75" hidden="1" customHeight="1">
      <c r="A565" s="20"/>
      <c r="B565" s="92"/>
      <c r="C565" s="13" t="s">
        <v>6629</v>
      </c>
      <c r="D565" s="476"/>
      <c r="E565" s="13" t="s">
        <v>653</v>
      </c>
      <c r="F565" s="23" t="s">
        <v>6630</v>
      </c>
      <c r="G565" s="402"/>
      <c r="H565" s="541"/>
      <c r="J565" s="81"/>
    </row>
    <row r="566" spans="1:10" s="22" customFormat="1" ht="30" hidden="1">
      <c r="A566" s="20"/>
      <c r="B566" s="92"/>
      <c r="C566" s="41" t="s">
        <v>6409</v>
      </c>
      <c r="D566" s="479"/>
      <c r="E566" s="18" t="s">
        <v>540</v>
      </c>
      <c r="F566" s="41" t="s">
        <v>6636</v>
      </c>
      <c r="G566" s="402"/>
      <c r="H566" s="541"/>
      <c r="J566" s="81"/>
    </row>
    <row r="567" spans="1:10" s="22" customFormat="1" ht="30" hidden="1">
      <c r="A567" s="20"/>
      <c r="B567" s="92"/>
      <c r="C567" s="41" t="s">
        <v>6410</v>
      </c>
      <c r="D567" s="479"/>
      <c r="E567" s="18" t="s">
        <v>540</v>
      </c>
      <c r="F567" s="41" t="s">
        <v>6637</v>
      </c>
      <c r="G567" s="402"/>
      <c r="H567" s="541"/>
      <c r="J567" s="81"/>
    </row>
    <row r="568" spans="1:10" s="22" customFormat="1" ht="90" hidden="1">
      <c r="A568" s="20"/>
      <c r="B568" s="92"/>
      <c r="C568" s="18" t="s">
        <v>6631</v>
      </c>
      <c r="D568" s="479"/>
      <c r="E568" s="18" t="s">
        <v>4152</v>
      </c>
      <c r="F568" s="41" t="s">
        <v>6632</v>
      </c>
      <c r="G568" s="402"/>
      <c r="H568" s="541"/>
      <c r="J568" s="81"/>
    </row>
    <row r="569" spans="1:10" s="22" customFormat="1" ht="30" hidden="1">
      <c r="A569" s="20"/>
      <c r="B569" s="92"/>
      <c r="C569" s="18" t="s">
        <v>6633</v>
      </c>
      <c r="D569" s="479"/>
      <c r="E569" s="18" t="s">
        <v>2648</v>
      </c>
      <c r="F569" s="18" t="s">
        <v>6634</v>
      </c>
      <c r="G569" s="402"/>
      <c r="H569" s="541"/>
      <c r="J569" s="81"/>
    </row>
    <row r="570" spans="1:10" s="22" customFormat="1" ht="265.5" hidden="1" customHeight="1">
      <c r="A570" s="20"/>
      <c r="B570" s="92"/>
      <c r="C570" s="18" t="s">
        <v>6411</v>
      </c>
      <c r="D570" s="479"/>
      <c r="E570" s="18" t="s">
        <v>540</v>
      </c>
      <c r="F570" s="41" t="s">
        <v>6635</v>
      </c>
      <c r="G570" s="387"/>
      <c r="H570" s="541"/>
      <c r="J570" s="81"/>
    </row>
    <row r="571" spans="1:10" s="22" customFormat="1" ht="51.75" hidden="1" customHeight="1">
      <c r="A571" s="20"/>
      <c r="B571" s="92"/>
      <c r="C571" s="41" t="s">
        <v>6412</v>
      </c>
      <c r="D571" s="479"/>
      <c r="E571" s="18" t="s">
        <v>540</v>
      </c>
      <c r="F571" s="41"/>
      <c r="G571" s="387"/>
      <c r="H571" s="541"/>
      <c r="J571" s="81"/>
    </row>
    <row r="572" spans="1:10" s="22" customFormat="1" ht="47.25" hidden="1">
      <c r="A572" s="20" t="s">
        <v>1120</v>
      </c>
      <c r="B572" s="92" t="s">
        <v>1121</v>
      </c>
      <c r="C572" s="23" t="s">
        <v>6413</v>
      </c>
      <c r="D572" s="473"/>
      <c r="E572" s="18" t="s">
        <v>540</v>
      </c>
      <c r="F572" s="23" t="s">
        <v>6414</v>
      </c>
      <c r="G572" s="387"/>
      <c r="H572" s="541"/>
      <c r="J572" s="81"/>
    </row>
    <row r="573" spans="1:10" s="22" customFormat="1" ht="60" hidden="1" customHeight="1">
      <c r="A573" s="20"/>
      <c r="B573" s="92"/>
      <c r="C573" s="23" t="s">
        <v>6415</v>
      </c>
      <c r="D573" s="473"/>
      <c r="E573" s="18" t="s">
        <v>540</v>
      </c>
      <c r="F573" s="23" t="s">
        <v>6414</v>
      </c>
      <c r="G573" s="387"/>
      <c r="H573" s="541"/>
      <c r="J573" s="81"/>
    </row>
    <row r="574" spans="1:10" s="22" customFormat="1" ht="30" hidden="1">
      <c r="A574" s="20"/>
      <c r="B574" s="92"/>
      <c r="C574" s="23" t="s">
        <v>6159</v>
      </c>
      <c r="D574" s="473"/>
      <c r="E574" s="18" t="s">
        <v>540</v>
      </c>
      <c r="F574" s="23" t="s">
        <v>6414</v>
      </c>
      <c r="G574" s="387"/>
      <c r="H574" s="541"/>
      <c r="J574" s="81"/>
    </row>
    <row r="575" spans="1:10" s="22" customFormat="1" ht="30" hidden="1">
      <c r="A575" s="20"/>
      <c r="B575" s="92"/>
      <c r="C575" s="23" t="s">
        <v>6416</v>
      </c>
      <c r="D575" s="473"/>
      <c r="E575" s="18" t="s">
        <v>540</v>
      </c>
      <c r="F575" s="23" t="s">
        <v>6414</v>
      </c>
      <c r="G575" s="387"/>
      <c r="H575" s="541"/>
      <c r="J575" s="81"/>
    </row>
    <row r="576" spans="1:10" s="22" customFormat="1" ht="30" hidden="1">
      <c r="A576" s="20"/>
      <c r="B576" s="92"/>
      <c r="C576" s="23" t="s">
        <v>6417</v>
      </c>
      <c r="D576" s="473"/>
      <c r="E576" s="18" t="s">
        <v>540</v>
      </c>
      <c r="F576" s="23" t="s">
        <v>6414</v>
      </c>
      <c r="G576" s="387"/>
      <c r="H576" s="541"/>
      <c r="J576" s="81"/>
    </row>
    <row r="577" spans="1:9" s="81" customFormat="1" ht="30" hidden="1">
      <c r="A577" s="20"/>
      <c r="B577" s="92"/>
      <c r="C577" s="23" t="s">
        <v>6418</v>
      </c>
      <c r="D577" s="473"/>
      <c r="E577" s="18" t="s">
        <v>540</v>
      </c>
      <c r="F577" s="23" t="s">
        <v>6414</v>
      </c>
      <c r="G577" s="387"/>
      <c r="H577" s="541"/>
      <c r="I577" s="22"/>
    </row>
    <row r="578" spans="1:9" s="81" customFormat="1" ht="45.75" hidden="1" customHeight="1">
      <c r="A578" s="20"/>
      <c r="B578" s="92"/>
      <c r="C578" s="23" t="s">
        <v>6419</v>
      </c>
      <c r="D578" s="473"/>
      <c r="E578" s="18" t="s">
        <v>540</v>
      </c>
      <c r="F578" s="23" t="s">
        <v>6414</v>
      </c>
      <c r="G578" s="387"/>
      <c r="H578" s="541"/>
      <c r="I578" s="22"/>
    </row>
    <row r="579" spans="1:9" s="81" customFormat="1" ht="30" hidden="1">
      <c r="A579" s="20"/>
      <c r="B579" s="92"/>
      <c r="C579" s="23" t="s">
        <v>6420</v>
      </c>
      <c r="D579" s="473"/>
      <c r="E579" s="18" t="s">
        <v>540</v>
      </c>
      <c r="F579" s="23" t="s">
        <v>6414</v>
      </c>
      <c r="G579" s="387"/>
      <c r="H579" s="541"/>
      <c r="I579" s="22"/>
    </row>
    <row r="580" spans="1:9" s="81" customFormat="1" ht="30" hidden="1">
      <c r="A580" s="20"/>
      <c r="B580" s="92"/>
      <c r="C580" s="23" t="s">
        <v>6160</v>
      </c>
      <c r="D580" s="473"/>
      <c r="E580" s="18" t="s">
        <v>540</v>
      </c>
      <c r="F580" s="23" t="s">
        <v>6414</v>
      </c>
      <c r="G580" s="387"/>
      <c r="H580" s="541"/>
      <c r="I580" s="22"/>
    </row>
    <row r="581" spans="1:9" s="81" customFormat="1" ht="30" hidden="1">
      <c r="A581" s="20"/>
      <c r="B581" s="92"/>
      <c r="C581" s="23" t="s">
        <v>6421</v>
      </c>
      <c r="D581" s="473"/>
      <c r="E581" s="18" t="s">
        <v>540</v>
      </c>
      <c r="F581" s="23" t="s">
        <v>6414</v>
      </c>
      <c r="G581" s="387"/>
      <c r="H581" s="541"/>
      <c r="I581" s="22"/>
    </row>
    <row r="582" spans="1:9" s="81" customFormat="1" ht="30" hidden="1">
      <c r="A582" s="20"/>
      <c r="B582" s="92"/>
      <c r="C582" s="23" t="s">
        <v>6422</v>
      </c>
      <c r="D582" s="473"/>
      <c r="E582" s="18" t="s">
        <v>540</v>
      </c>
      <c r="F582" s="23" t="s">
        <v>6414</v>
      </c>
      <c r="G582" s="387"/>
      <c r="H582" s="541"/>
      <c r="I582" s="22"/>
    </row>
    <row r="583" spans="1:9" s="81" customFormat="1" ht="30" hidden="1">
      <c r="A583" s="20"/>
      <c r="B583" s="92"/>
      <c r="C583" s="23" t="s">
        <v>6423</v>
      </c>
      <c r="D583" s="473"/>
      <c r="E583" s="18" t="s">
        <v>540</v>
      </c>
      <c r="F583" s="23" t="s">
        <v>6414</v>
      </c>
      <c r="G583" s="387"/>
      <c r="H583" s="541"/>
      <c r="I583" s="22"/>
    </row>
    <row r="584" spans="1:9" s="81" customFormat="1" ht="187.5" hidden="1" customHeight="1">
      <c r="A584" s="20" t="s">
        <v>1122</v>
      </c>
      <c r="B584" s="92" t="s">
        <v>1123</v>
      </c>
      <c r="C584" s="23" t="s">
        <v>6424</v>
      </c>
      <c r="D584" s="473"/>
      <c r="E584" s="18" t="s">
        <v>540</v>
      </c>
      <c r="F584" s="23" t="s">
        <v>6425</v>
      </c>
      <c r="G584" s="387"/>
      <c r="H584" s="541"/>
      <c r="I584" s="22"/>
    </row>
    <row r="585" spans="1:9" s="81" customFormat="1" ht="210" hidden="1">
      <c r="A585" s="20"/>
      <c r="B585" s="92"/>
      <c r="C585" s="23" t="s">
        <v>6426</v>
      </c>
      <c r="D585" s="473"/>
      <c r="E585" s="18" t="s">
        <v>540</v>
      </c>
      <c r="F585" s="23" t="s">
        <v>6427</v>
      </c>
      <c r="G585" s="387"/>
      <c r="H585" s="541"/>
      <c r="I585" s="22"/>
    </row>
    <row r="586" spans="1:9" s="81" customFormat="1" ht="45.75" hidden="1" customHeight="1">
      <c r="A586" s="20"/>
      <c r="B586" s="92"/>
      <c r="C586" s="23" t="s">
        <v>6428</v>
      </c>
      <c r="D586" s="473"/>
      <c r="E586" s="18" t="s">
        <v>540</v>
      </c>
      <c r="F586" s="23" t="s">
        <v>6429</v>
      </c>
      <c r="G586" s="387"/>
      <c r="H586" s="541"/>
      <c r="I586" s="22"/>
    </row>
    <row r="587" spans="1:9" s="81" customFormat="1" ht="15.75" hidden="1">
      <c r="A587" s="20"/>
      <c r="B587" s="92"/>
      <c r="C587" s="23" t="s">
        <v>6430</v>
      </c>
      <c r="D587" s="473"/>
      <c r="E587" s="18" t="s">
        <v>540</v>
      </c>
      <c r="F587" s="23" t="s">
        <v>6429</v>
      </c>
      <c r="G587" s="387"/>
      <c r="H587" s="541"/>
      <c r="I587" s="22"/>
    </row>
    <row r="588" spans="1:9" s="81" customFormat="1" ht="30" hidden="1">
      <c r="A588" s="20"/>
      <c r="B588" s="92"/>
      <c r="C588" s="23" t="s">
        <v>6431</v>
      </c>
      <c r="D588" s="473"/>
      <c r="E588" s="18" t="s">
        <v>540</v>
      </c>
      <c r="F588" s="23" t="s">
        <v>6429</v>
      </c>
      <c r="G588" s="387"/>
      <c r="H588" s="541"/>
      <c r="I588" s="22"/>
    </row>
    <row r="589" spans="1:9" s="81" customFormat="1" ht="30" hidden="1">
      <c r="A589" s="20"/>
      <c r="B589" s="92"/>
      <c r="C589" s="23" t="s">
        <v>6432</v>
      </c>
      <c r="D589" s="473"/>
      <c r="E589" s="18" t="s">
        <v>540</v>
      </c>
      <c r="F589" s="23" t="s">
        <v>6429</v>
      </c>
      <c r="G589" s="387"/>
      <c r="H589" s="541"/>
      <c r="I589" s="22"/>
    </row>
    <row r="590" spans="1:9" s="81" customFormat="1" ht="47.25" hidden="1">
      <c r="A590" s="20" t="s">
        <v>1124</v>
      </c>
      <c r="B590" s="92" t="s">
        <v>1125</v>
      </c>
      <c r="C590" s="19"/>
      <c r="D590" s="438"/>
      <c r="E590" s="18"/>
      <c r="F590" s="19"/>
      <c r="G590" s="19"/>
    </row>
    <row r="591" spans="1:9" s="81" customFormat="1" ht="31.5" hidden="1">
      <c r="A591" s="20" t="s">
        <v>1126</v>
      </c>
      <c r="B591" s="92" t="s">
        <v>1127</v>
      </c>
      <c r="C591" s="23" t="s">
        <v>6433</v>
      </c>
      <c r="D591" s="473"/>
      <c r="E591" s="18" t="s">
        <v>540</v>
      </c>
      <c r="F591" s="19"/>
      <c r="G591" s="387"/>
      <c r="H591" s="541"/>
      <c r="I591" s="22"/>
    </row>
    <row r="592" spans="1:9" s="81" customFormat="1" ht="69" hidden="1" customHeight="1">
      <c r="A592" s="20" t="s">
        <v>1128</v>
      </c>
      <c r="B592" s="92" t="s">
        <v>1129</v>
      </c>
      <c r="C592" s="23" t="s">
        <v>6434</v>
      </c>
      <c r="D592" s="473"/>
      <c r="E592" s="18" t="s">
        <v>540</v>
      </c>
      <c r="F592" s="19"/>
      <c r="G592" s="387"/>
      <c r="H592" s="541"/>
      <c r="I592" s="22"/>
    </row>
    <row r="593" spans="1:9" s="81" customFormat="1" ht="75" hidden="1">
      <c r="A593" s="20" t="s">
        <v>1130</v>
      </c>
      <c r="B593" s="92" t="s">
        <v>1131</v>
      </c>
      <c r="C593" s="41" t="s">
        <v>6435</v>
      </c>
      <c r="D593" s="479"/>
      <c r="E593" s="18" t="s">
        <v>540</v>
      </c>
      <c r="F593" s="41" t="s">
        <v>6436</v>
      </c>
      <c r="G593" s="387"/>
      <c r="H593" s="541"/>
      <c r="I593" s="22"/>
    </row>
    <row r="594" spans="1:9" s="81" customFormat="1" ht="96.75" hidden="1" customHeight="1">
      <c r="A594" s="20"/>
      <c r="B594" s="92"/>
      <c r="C594" s="41" t="s">
        <v>6437</v>
      </c>
      <c r="D594" s="479"/>
      <c r="E594" s="18" t="s">
        <v>540</v>
      </c>
      <c r="F594" s="41"/>
      <c r="G594" s="387"/>
      <c r="H594" s="541"/>
      <c r="I594" s="22"/>
    </row>
    <row r="595" spans="1:9" s="81" customFormat="1" ht="120" hidden="1">
      <c r="A595" s="20"/>
      <c r="B595" s="92"/>
      <c r="C595" s="41" t="s">
        <v>6438</v>
      </c>
      <c r="D595" s="479"/>
      <c r="E595" s="18" t="s">
        <v>341</v>
      </c>
      <c r="F595" s="41" t="s">
        <v>6439</v>
      </c>
      <c r="G595" s="387"/>
      <c r="H595" s="541"/>
      <c r="I595" s="22"/>
    </row>
    <row r="596" spans="1:9" s="81" customFormat="1" ht="31.5">
      <c r="A596" s="11" t="s">
        <v>1132</v>
      </c>
      <c r="B596" s="92" t="s">
        <v>1133</v>
      </c>
      <c r="C596" s="34" t="s">
        <v>6440</v>
      </c>
      <c r="D596" s="473">
        <v>1</v>
      </c>
      <c r="E596" s="13" t="s">
        <v>540</v>
      </c>
      <c r="F596" s="19"/>
      <c r="G596" s="387"/>
      <c r="H596" s="541"/>
      <c r="I596" s="22"/>
    </row>
    <row r="597" spans="1:9" s="81" customFormat="1" ht="47.25" hidden="1">
      <c r="A597" s="20" t="s">
        <v>1134</v>
      </c>
      <c r="B597" s="92" t="s">
        <v>1135</v>
      </c>
      <c r="C597" s="23" t="s">
        <v>6441</v>
      </c>
      <c r="D597" s="473"/>
      <c r="E597" s="18" t="s">
        <v>540</v>
      </c>
      <c r="F597" s="19" t="s">
        <v>6442</v>
      </c>
      <c r="G597" s="387"/>
      <c r="H597" s="541"/>
      <c r="I597" s="22"/>
    </row>
    <row r="598" spans="1:9" s="81" customFormat="1" ht="18.75">
      <c r="A598" s="151"/>
      <c r="B598" s="1372" t="s">
        <v>1136</v>
      </c>
      <c r="C598" s="1372"/>
      <c r="D598" s="1372"/>
      <c r="E598" s="1372"/>
      <c r="F598" s="1372"/>
      <c r="G598" s="1372"/>
      <c r="H598" s="541">
        <f>H599+H607+H617+H622+H632+H645</f>
        <v>16</v>
      </c>
      <c r="I598" s="22">
        <f>I599+I607+I617+I622+I632+I645</f>
        <v>32</v>
      </c>
    </row>
    <row r="599" spans="1:9" s="81" customFormat="1" ht="35.1" customHeight="1">
      <c r="A599" s="1035" t="s">
        <v>2080</v>
      </c>
      <c r="B599" s="1305" t="s">
        <v>36</v>
      </c>
      <c r="C599" s="1306"/>
      <c r="D599" s="1306"/>
      <c r="E599" s="1306"/>
      <c r="F599" s="1306"/>
      <c r="G599" s="1307"/>
      <c r="H599" s="541">
        <f>SUM(D600:D606)</f>
        <v>1</v>
      </c>
      <c r="I599" s="22">
        <f>COUNT(D600:D606)*2</f>
        <v>2</v>
      </c>
    </row>
    <row r="600" spans="1:9" s="81" customFormat="1" ht="31.5" hidden="1">
      <c r="A600" s="67" t="s">
        <v>1137</v>
      </c>
      <c r="B600" s="92" t="s">
        <v>1138</v>
      </c>
      <c r="C600" s="584"/>
      <c r="D600" s="481"/>
      <c r="E600" s="15"/>
      <c r="F600" s="584"/>
      <c r="G600" s="584"/>
    </row>
    <row r="601" spans="1:9" s="81" customFormat="1" ht="47.25" hidden="1">
      <c r="A601" s="67" t="s">
        <v>2083</v>
      </c>
      <c r="B601" s="92" t="s">
        <v>1140</v>
      </c>
      <c r="C601" s="41"/>
      <c r="D601" s="481"/>
      <c r="E601" s="15"/>
      <c r="F601" s="584"/>
      <c r="G601" s="584"/>
    </row>
    <row r="602" spans="1:9" s="81" customFormat="1" ht="31.5" hidden="1">
      <c r="A602" s="67" t="s">
        <v>1143</v>
      </c>
      <c r="B602" s="92" t="s">
        <v>1144</v>
      </c>
      <c r="C602" s="584"/>
      <c r="D602" s="481"/>
      <c r="E602" s="15"/>
      <c r="F602" s="584"/>
      <c r="G602" s="584"/>
    </row>
    <row r="603" spans="1:9" s="81" customFormat="1" ht="31.5" hidden="1">
      <c r="A603" s="67" t="s">
        <v>2088</v>
      </c>
      <c r="B603" s="92" t="s">
        <v>1146</v>
      </c>
      <c r="C603" s="16" t="s">
        <v>1147</v>
      </c>
      <c r="D603" s="482"/>
      <c r="E603" s="15" t="s">
        <v>540</v>
      </c>
      <c r="F603" s="15" t="s">
        <v>1148</v>
      </c>
      <c r="G603" s="403"/>
      <c r="H603" s="541"/>
      <c r="I603" s="22"/>
    </row>
    <row r="604" spans="1:9" s="81" customFormat="1" ht="15.75" hidden="1">
      <c r="A604" s="67"/>
      <c r="B604" s="92"/>
      <c r="C604" s="16" t="s">
        <v>1149</v>
      </c>
      <c r="D604" s="482"/>
      <c r="E604" s="15" t="s">
        <v>540</v>
      </c>
      <c r="F604" s="15"/>
      <c r="G604" s="403"/>
      <c r="H604" s="541"/>
      <c r="I604" s="22"/>
    </row>
    <row r="605" spans="1:9" s="81" customFormat="1" ht="47.25" hidden="1">
      <c r="A605" s="67" t="s">
        <v>2092</v>
      </c>
      <c r="B605" s="92" t="s">
        <v>1151</v>
      </c>
      <c r="C605" s="212" t="s">
        <v>1152</v>
      </c>
      <c r="D605" s="482"/>
      <c r="E605" s="15" t="s">
        <v>540</v>
      </c>
      <c r="F605" s="23" t="s">
        <v>1153</v>
      </c>
      <c r="G605" s="403"/>
      <c r="H605" s="541"/>
      <c r="I605" s="22"/>
    </row>
    <row r="606" spans="1:9" s="81" customFormat="1" ht="49.5" customHeight="1">
      <c r="A606" s="157" t="s">
        <v>1154</v>
      </c>
      <c r="B606" s="159" t="s">
        <v>1155</v>
      </c>
      <c r="C606" s="13" t="s">
        <v>1156</v>
      </c>
      <c r="D606" s="473">
        <v>1</v>
      </c>
      <c r="E606" s="24" t="s">
        <v>540</v>
      </c>
      <c r="F606" s="117"/>
      <c r="G606" s="1166"/>
      <c r="H606" s="541"/>
      <c r="I606" s="22"/>
    </row>
    <row r="607" spans="1:9" s="81" customFormat="1" ht="35.1" customHeight="1">
      <c r="A607" s="1035" t="s">
        <v>2095</v>
      </c>
      <c r="B607" s="1305" t="s">
        <v>34</v>
      </c>
      <c r="C607" s="1306"/>
      <c r="D607" s="1306"/>
      <c r="E607" s="1306"/>
      <c r="F607" s="1306"/>
      <c r="G607" s="1307"/>
      <c r="H607" s="541">
        <f>SUM(D608:D616)</f>
        <v>3</v>
      </c>
      <c r="I607" s="22">
        <f>COUNT(D608:D616)*2</f>
        <v>6</v>
      </c>
    </row>
    <row r="608" spans="1:9" s="81" customFormat="1" ht="74.099999999999994" customHeight="1">
      <c r="A608" s="157" t="s">
        <v>2097</v>
      </c>
      <c r="B608" s="92" t="s">
        <v>1158</v>
      </c>
      <c r="C608" s="16" t="s">
        <v>1159</v>
      </c>
      <c r="D608" s="435">
        <v>1</v>
      </c>
      <c r="E608" s="24" t="s">
        <v>341</v>
      </c>
      <c r="F608" s="34" t="s">
        <v>7065</v>
      </c>
      <c r="G608" s="1166"/>
      <c r="H608" s="541"/>
      <c r="I608" s="22"/>
    </row>
    <row r="609" spans="1:9" s="81" customFormat="1" ht="30">
      <c r="A609" s="157"/>
      <c r="B609" s="92"/>
      <c r="C609" s="16" t="s">
        <v>1161</v>
      </c>
      <c r="D609" s="435">
        <v>1</v>
      </c>
      <c r="E609" s="24" t="s">
        <v>379</v>
      </c>
      <c r="F609" s="34" t="s">
        <v>1162</v>
      </c>
      <c r="G609" s="1166"/>
      <c r="H609" s="541"/>
      <c r="I609" s="22"/>
    </row>
    <row r="610" spans="1:9" s="81" customFormat="1" ht="63" hidden="1" customHeight="1">
      <c r="A610" s="67"/>
      <c r="B610" s="92"/>
      <c r="C610" s="16" t="s">
        <v>1163</v>
      </c>
      <c r="D610" s="482"/>
      <c r="E610" s="15" t="s">
        <v>379</v>
      </c>
      <c r="F610" s="41" t="s">
        <v>1164</v>
      </c>
      <c r="G610" s="403"/>
      <c r="H610" s="541"/>
      <c r="I610" s="22"/>
    </row>
    <row r="611" spans="1:9" s="81" customFormat="1" ht="30" hidden="1">
      <c r="A611" s="67"/>
      <c r="B611" s="92"/>
      <c r="C611" s="16" t="s">
        <v>2550</v>
      </c>
      <c r="D611" s="482"/>
      <c r="E611" s="15" t="s">
        <v>379</v>
      </c>
      <c r="F611" s="41" t="s">
        <v>1166</v>
      </c>
      <c r="G611" s="403"/>
      <c r="H611" s="541"/>
      <c r="I611" s="22"/>
    </row>
    <row r="612" spans="1:9" s="81" customFormat="1" ht="45" hidden="1">
      <c r="A612" s="67"/>
      <c r="B612" s="92"/>
      <c r="C612" s="16" t="s">
        <v>1167</v>
      </c>
      <c r="D612" s="482"/>
      <c r="E612" s="15" t="s">
        <v>341</v>
      </c>
      <c r="F612" s="41" t="s">
        <v>1168</v>
      </c>
      <c r="G612" s="403"/>
      <c r="H612" s="541"/>
      <c r="I612" s="22"/>
    </row>
    <row r="613" spans="1:9" s="81" customFormat="1" ht="31.5">
      <c r="A613" s="157" t="s">
        <v>2103</v>
      </c>
      <c r="B613" s="92" t="s">
        <v>1170</v>
      </c>
      <c r="C613" s="16" t="s">
        <v>7033</v>
      </c>
      <c r="D613" s="435">
        <v>1</v>
      </c>
      <c r="E613" s="24" t="s">
        <v>271</v>
      </c>
      <c r="F613" s="34" t="s">
        <v>7066</v>
      </c>
      <c r="G613" s="1166"/>
      <c r="H613" s="541"/>
      <c r="I613" s="22"/>
    </row>
    <row r="614" spans="1:9" s="81" customFormat="1" ht="15.75" hidden="1">
      <c r="A614" s="67"/>
      <c r="B614" s="92"/>
      <c r="C614" s="16" t="s">
        <v>1173</v>
      </c>
      <c r="D614" s="482"/>
      <c r="E614" s="15" t="s">
        <v>420</v>
      </c>
      <c r="F614" s="15"/>
      <c r="G614" s="403"/>
      <c r="H614" s="541"/>
      <c r="I614" s="22"/>
    </row>
    <row r="615" spans="1:9" s="81" customFormat="1" ht="31.5" hidden="1">
      <c r="A615" s="67" t="s">
        <v>2107</v>
      </c>
      <c r="B615" s="92" t="s">
        <v>1175</v>
      </c>
      <c r="C615" s="16" t="s">
        <v>1176</v>
      </c>
      <c r="D615" s="482"/>
      <c r="E615" s="15"/>
      <c r="F615" s="15"/>
      <c r="G615" s="403"/>
      <c r="H615" s="541"/>
      <c r="I615" s="22"/>
    </row>
    <row r="616" spans="1:9" s="81" customFormat="1" ht="45" hidden="1">
      <c r="A616" s="67"/>
      <c r="B616" s="92"/>
      <c r="C616" s="23" t="s">
        <v>2551</v>
      </c>
      <c r="D616" s="473"/>
      <c r="E616" s="21"/>
      <c r="F616" s="18" t="s">
        <v>2552</v>
      </c>
      <c r="G616" s="403"/>
      <c r="H616" s="541"/>
      <c r="I616" s="22"/>
    </row>
    <row r="617" spans="1:9" s="81" customFormat="1" ht="35.1" customHeight="1">
      <c r="A617" s="1035" t="s">
        <v>2113</v>
      </c>
      <c r="B617" s="1305" t="s">
        <v>32</v>
      </c>
      <c r="C617" s="1306"/>
      <c r="D617" s="1306"/>
      <c r="E617" s="1306"/>
      <c r="F617" s="1306"/>
      <c r="G617" s="1307"/>
      <c r="H617" s="541">
        <f>SUM(D618:D621)</f>
        <v>2</v>
      </c>
      <c r="I617" s="22">
        <f>COUNT(D618:D621)*2</f>
        <v>4</v>
      </c>
    </row>
    <row r="618" spans="1:9" s="81" customFormat="1" ht="67.5" customHeight="1">
      <c r="A618" s="157" t="s">
        <v>2115</v>
      </c>
      <c r="B618" s="165" t="s">
        <v>1180</v>
      </c>
      <c r="C618" s="34" t="s">
        <v>7067</v>
      </c>
      <c r="D618" s="473">
        <v>1</v>
      </c>
      <c r="E618" s="24" t="s">
        <v>379</v>
      </c>
      <c r="F618" s="117"/>
      <c r="G618" s="1166"/>
      <c r="H618" s="541"/>
      <c r="I618" s="22"/>
    </row>
    <row r="619" spans="1:9" s="81" customFormat="1" ht="15.75" hidden="1">
      <c r="A619" s="67"/>
      <c r="B619" s="165"/>
      <c r="C619" s="41" t="s">
        <v>1182</v>
      </c>
      <c r="D619" s="477"/>
      <c r="E619" s="15" t="s">
        <v>379</v>
      </c>
      <c r="F619" s="584"/>
      <c r="G619" s="403"/>
      <c r="H619" s="541"/>
      <c r="I619" s="22"/>
    </row>
    <row r="620" spans="1:9" s="81" customFormat="1" ht="31.5">
      <c r="A620" s="157" t="s">
        <v>2126</v>
      </c>
      <c r="B620" s="92" t="s">
        <v>1185</v>
      </c>
      <c r="C620" s="13" t="s">
        <v>1187</v>
      </c>
      <c r="D620" s="473">
        <v>1</v>
      </c>
      <c r="E620" s="24" t="s">
        <v>379</v>
      </c>
      <c r="F620" s="117"/>
      <c r="G620" s="1166"/>
      <c r="H620" s="541"/>
      <c r="I620" s="22"/>
    </row>
    <row r="621" spans="1:9" s="81" customFormat="1" ht="30" hidden="1">
      <c r="A621" s="67"/>
      <c r="B621" s="92"/>
      <c r="C621" s="18" t="s">
        <v>1187</v>
      </c>
      <c r="D621" s="477"/>
      <c r="E621" s="15" t="s">
        <v>420</v>
      </c>
      <c r="F621" s="584"/>
      <c r="G621" s="403"/>
      <c r="H621" s="541"/>
      <c r="I621" s="22"/>
    </row>
    <row r="622" spans="1:9" s="81" customFormat="1" ht="35.1" customHeight="1">
      <c r="A622" s="1035" t="s">
        <v>2129</v>
      </c>
      <c r="B622" s="1305" t="s">
        <v>30</v>
      </c>
      <c r="C622" s="1306"/>
      <c r="D622" s="1306"/>
      <c r="E622" s="1306"/>
      <c r="F622" s="1306"/>
      <c r="G622" s="1307"/>
      <c r="H622" s="541">
        <f>SUM(D623:D631)</f>
        <v>3</v>
      </c>
      <c r="I622" s="22">
        <f>COUNT(D623:D631)*2</f>
        <v>6</v>
      </c>
    </row>
    <row r="623" spans="1:9" s="81" customFormat="1" ht="78.75" customHeight="1">
      <c r="A623" s="157" t="s">
        <v>2131</v>
      </c>
      <c r="B623" s="34" t="s">
        <v>2750</v>
      </c>
      <c r="C623" s="13" t="s">
        <v>1190</v>
      </c>
      <c r="D623" s="435">
        <v>1</v>
      </c>
      <c r="E623" s="24" t="s">
        <v>271</v>
      </c>
      <c r="F623" s="34" t="s">
        <v>6443</v>
      </c>
      <c r="G623" s="1166"/>
      <c r="H623" s="541"/>
      <c r="I623" s="22"/>
    </row>
    <row r="624" spans="1:9" s="81" customFormat="1" ht="108.75" customHeight="1">
      <c r="A624" s="157"/>
      <c r="B624" s="34"/>
      <c r="C624" s="13" t="s">
        <v>2554</v>
      </c>
      <c r="D624" s="435">
        <v>1</v>
      </c>
      <c r="E624" s="24" t="s">
        <v>271</v>
      </c>
      <c r="F624" s="34" t="s">
        <v>6444</v>
      </c>
      <c r="G624" s="1166"/>
      <c r="H624" s="541"/>
      <c r="I624" s="22"/>
    </row>
    <row r="625" spans="1:9" s="81" customFormat="1" ht="30" hidden="1">
      <c r="A625" s="67"/>
      <c r="B625" s="34"/>
      <c r="C625" s="23" t="s">
        <v>2556</v>
      </c>
      <c r="D625" s="473"/>
      <c r="E625" s="15" t="s">
        <v>271</v>
      </c>
      <c r="F625" s="19" t="s">
        <v>1195</v>
      </c>
      <c r="G625" s="403"/>
      <c r="H625" s="541"/>
      <c r="I625" s="22"/>
    </row>
    <row r="626" spans="1:9" s="81" customFormat="1" ht="30" hidden="1">
      <c r="A626" s="67"/>
      <c r="B626" s="34"/>
      <c r="C626" s="23" t="s">
        <v>1196</v>
      </c>
      <c r="D626" s="482"/>
      <c r="E626" s="15" t="s">
        <v>271</v>
      </c>
      <c r="F626" s="18" t="s">
        <v>1197</v>
      </c>
      <c r="G626" s="403"/>
      <c r="H626" s="541"/>
      <c r="I626" s="22"/>
    </row>
    <row r="627" spans="1:9" s="81" customFormat="1" ht="30" hidden="1">
      <c r="A627" s="67"/>
      <c r="B627" s="34"/>
      <c r="C627" s="18" t="s">
        <v>1198</v>
      </c>
      <c r="D627" s="482"/>
      <c r="E627" s="15" t="s">
        <v>271</v>
      </c>
      <c r="F627" s="41" t="s">
        <v>1199</v>
      </c>
      <c r="G627" s="403"/>
      <c r="H627" s="541"/>
      <c r="I627" s="22"/>
    </row>
    <row r="628" spans="1:9" s="81" customFormat="1" ht="30" hidden="1">
      <c r="A628" s="67"/>
      <c r="B628" s="34"/>
      <c r="C628" s="251" t="s">
        <v>1200</v>
      </c>
      <c r="D628" s="483"/>
      <c r="E628" s="15" t="s">
        <v>271</v>
      </c>
      <c r="F628" s="41"/>
      <c r="G628" s="403"/>
      <c r="H628" s="541"/>
      <c r="I628" s="22"/>
    </row>
    <row r="629" spans="1:9" s="81" customFormat="1" ht="81.75" customHeight="1">
      <c r="A629" s="157" t="s">
        <v>2137</v>
      </c>
      <c r="B629" s="34" t="s">
        <v>1202</v>
      </c>
      <c r="C629" s="65" t="s">
        <v>2139</v>
      </c>
      <c r="D629" s="1057">
        <v>1</v>
      </c>
      <c r="E629" s="1058" t="s">
        <v>379</v>
      </c>
      <c r="F629" s="23" t="s">
        <v>2557</v>
      </c>
      <c r="G629" s="1166"/>
      <c r="H629" s="541"/>
      <c r="I629" s="22"/>
    </row>
    <row r="630" spans="1:9" s="81" customFormat="1" ht="45" hidden="1">
      <c r="A630" s="67"/>
      <c r="B630" s="34"/>
      <c r="C630" s="65" t="s">
        <v>1205</v>
      </c>
      <c r="D630" s="483"/>
      <c r="E630" s="252" t="s">
        <v>379</v>
      </c>
      <c r="F630" s="23" t="s">
        <v>1206</v>
      </c>
      <c r="G630" s="403"/>
      <c r="H630" s="541"/>
      <c r="I630" s="22"/>
    </row>
    <row r="631" spans="1:9" s="81" customFormat="1" hidden="1">
      <c r="A631" s="67"/>
      <c r="B631" s="34"/>
      <c r="C631" s="18" t="s">
        <v>1209</v>
      </c>
      <c r="D631" s="477"/>
      <c r="E631" s="252" t="s">
        <v>379</v>
      </c>
      <c r="F631" s="584"/>
      <c r="G631" s="403"/>
      <c r="H631" s="541"/>
      <c r="I631" s="22"/>
    </row>
    <row r="632" spans="1:9" s="81" customFormat="1" ht="40.15" hidden="1" customHeight="1">
      <c r="A632" s="137" t="s">
        <v>2145</v>
      </c>
      <c r="B632" s="1377" t="s">
        <v>28</v>
      </c>
      <c r="C632" s="1257"/>
      <c r="D632" s="1257"/>
      <c r="E632" s="1257"/>
      <c r="F632" s="1257"/>
      <c r="G632" s="1258"/>
      <c r="H632" s="541">
        <f>SUM(D633:D644)</f>
        <v>0</v>
      </c>
      <c r="I632" s="22">
        <f>COUNT(D633:D642)*2</f>
        <v>0</v>
      </c>
    </row>
    <row r="633" spans="1:9" s="81" customFormat="1" ht="30" hidden="1">
      <c r="A633" s="67" t="s">
        <v>2146</v>
      </c>
      <c r="B633" s="23" t="s">
        <v>1211</v>
      </c>
      <c r="C633" s="41" t="s">
        <v>1212</v>
      </c>
      <c r="D633" s="477"/>
      <c r="E633" s="15" t="s">
        <v>341</v>
      </c>
      <c r="F633" s="19"/>
      <c r="G633" s="387"/>
      <c r="H633" s="541"/>
      <c r="I633" s="22"/>
    </row>
    <row r="634" spans="1:9" s="81" customFormat="1" ht="53.25" hidden="1" customHeight="1">
      <c r="A634" s="67"/>
      <c r="B634" s="23"/>
      <c r="C634" s="23" t="s">
        <v>6445</v>
      </c>
      <c r="D634" s="477"/>
      <c r="E634" s="15" t="s">
        <v>341</v>
      </c>
      <c r="F634" s="23" t="s">
        <v>6446</v>
      </c>
      <c r="G634" s="403"/>
      <c r="H634" s="543"/>
      <c r="I634" s="185"/>
    </row>
    <row r="635" spans="1:9" s="81" customFormat="1" ht="30" hidden="1">
      <c r="A635" s="67"/>
      <c r="B635" s="23"/>
      <c r="C635" s="23" t="s">
        <v>6447</v>
      </c>
      <c r="D635" s="477"/>
      <c r="E635" s="15" t="s">
        <v>341</v>
      </c>
      <c r="F635" s="23"/>
      <c r="G635" s="403"/>
      <c r="H635" s="543"/>
      <c r="I635" s="185"/>
    </row>
    <row r="636" spans="1:9" s="81" customFormat="1" ht="45" hidden="1">
      <c r="A636" s="67" t="s">
        <v>2148</v>
      </c>
      <c r="B636" s="34" t="s">
        <v>1214</v>
      </c>
      <c r="C636" s="16" t="s">
        <v>1215</v>
      </c>
      <c r="D636" s="482"/>
      <c r="E636" s="15" t="s">
        <v>379</v>
      </c>
      <c r="F636" s="18" t="s">
        <v>6448</v>
      </c>
      <c r="G636" s="403"/>
      <c r="H636" s="541"/>
      <c r="I636" s="22"/>
    </row>
    <row r="637" spans="1:9" s="81" customFormat="1" ht="30" hidden="1">
      <c r="A637" s="67"/>
      <c r="B637" s="34"/>
      <c r="C637" s="16" t="s">
        <v>1217</v>
      </c>
      <c r="D637" s="482"/>
      <c r="E637" s="15" t="s">
        <v>379</v>
      </c>
      <c r="F637" s="18" t="s">
        <v>2558</v>
      </c>
      <c r="G637" s="403"/>
      <c r="H637" s="541"/>
      <c r="I637" s="22"/>
    </row>
    <row r="638" spans="1:9" s="81" customFormat="1" ht="45" hidden="1">
      <c r="A638" s="67" t="s">
        <v>2152</v>
      </c>
      <c r="B638" s="34" t="s">
        <v>1220</v>
      </c>
      <c r="C638" s="16" t="s">
        <v>1221</v>
      </c>
      <c r="D638" s="482"/>
      <c r="E638" s="15" t="s">
        <v>540</v>
      </c>
      <c r="F638" s="15"/>
      <c r="G638" s="403"/>
      <c r="H638" s="541"/>
      <c r="I638" s="22"/>
    </row>
    <row r="639" spans="1:9" s="81" customFormat="1" ht="30" hidden="1">
      <c r="A639" s="67"/>
      <c r="B639" s="34"/>
      <c r="C639" s="16" t="s">
        <v>2156</v>
      </c>
      <c r="D639" s="482"/>
      <c r="E639" s="15" t="s">
        <v>540</v>
      </c>
      <c r="F639" s="15"/>
      <c r="G639" s="403"/>
      <c r="H639" s="541"/>
      <c r="I639" s="22"/>
    </row>
    <row r="640" spans="1:9" s="81" customFormat="1" ht="65.25" hidden="1" customHeight="1">
      <c r="A640" s="67"/>
      <c r="B640" s="34"/>
      <c r="C640" s="23" t="s">
        <v>1223</v>
      </c>
      <c r="D640" s="473"/>
      <c r="E640" s="15" t="s">
        <v>540</v>
      </c>
      <c r="F640" s="15"/>
      <c r="G640" s="403"/>
      <c r="H640" s="541"/>
      <c r="I640" s="22"/>
    </row>
    <row r="641" spans="1:9" s="81" customFormat="1" ht="30" hidden="1">
      <c r="A641" s="67"/>
      <c r="B641" s="34"/>
      <c r="C641" s="16" t="s">
        <v>1224</v>
      </c>
      <c r="D641" s="482"/>
      <c r="E641" s="15" t="s">
        <v>379</v>
      </c>
      <c r="F641" s="18" t="s">
        <v>1225</v>
      </c>
      <c r="G641" s="403"/>
      <c r="H641" s="541"/>
      <c r="I641" s="22"/>
    </row>
    <row r="642" spans="1:9" s="81" customFormat="1" ht="45" hidden="1">
      <c r="A642" s="67"/>
      <c r="B642" s="34"/>
      <c r="C642" s="16" t="s">
        <v>1226</v>
      </c>
      <c r="D642" s="482"/>
      <c r="E642" s="15" t="s">
        <v>379</v>
      </c>
      <c r="F642" s="18" t="s">
        <v>1227</v>
      </c>
      <c r="G642" s="403"/>
      <c r="H642" s="541"/>
      <c r="I642" s="22"/>
    </row>
    <row r="643" spans="1:9" s="81" customFormat="1" ht="30" hidden="1">
      <c r="A643" s="67" t="s">
        <v>2159</v>
      </c>
      <c r="B643" s="23" t="s">
        <v>1229</v>
      </c>
      <c r="C643" s="449"/>
      <c r="D643" s="481"/>
      <c r="E643" s="15"/>
      <c r="F643" s="584"/>
      <c r="G643" s="584"/>
    </row>
    <row r="644" spans="1:9" s="81" customFormat="1" hidden="1">
      <c r="A644" s="67" t="s">
        <v>1232</v>
      </c>
      <c r="B644" s="23" t="s">
        <v>1233</v>
      </c>
      <c r="C644" s="584"/>
      <c r="D644" s="481"/>
      <c r="E644" s="15"/>
      <c r="F644" s="584"/>
      <c r="G644" s="584"/>
    </row>
    <row r="645" spans="1:9" s="81" customFormat="1" ht="35.1" customHeight="1">
      <c r="A645" s="1035" t="s">
        <v>2162</v>
      </c>
      <c r="B645" s="1305" t="s">
        <v>26</v>
      </c>
      <c r="C645" s="1306"/>
      <c r="D645" s="1306"/>
      <c r="E645" s="1306"/>
      <c r="F645" s="1306"/>
      <c r="G645" s="1307"/>
      <c r="H645" s="541">
        <f>SUM(D646:D659)</f>
        <v>7</v>
      </c>
      <c r="I645" s="22">
        <f>COUNT(D646:D659)*2</f>
        <v>14</v>
      </c>
    </row>
    <row r="646" spans="1:9" s="81" customFormat="1" ht="31.5">
      <c r="A646" s="157" t="s">
        <v>2164</v>
      </c>
      <c r="B646" s="165" t="s">
        <v>1235</v>
      </c>
      <c r="C646" s="13" t="s">
        <v>3021</v>
      </c>
      <c r="D646" s="473">
        <v>1</v>
      </c>
      <c r="E646" s="24" t="s">
        <v>341</v>
      </c>
      <c r="F646" s="117"/>
      <c r="G646" s="1166"/>
      <c r="H646" s="541"/>
      <c r="I646" s="22"/>
    </row>
    <row r="647" spans="1:9" s="81" customFormat="1" ht="51.75" hidden="1" customHeight="1">
      <c r="A647" s="67"/>
      <c r="B647" s="165"/>
      <c r="C647" s="18" t="s">
        <v>6532</v>
      </c>
      <c r="D647" s="477"/>
      <c r="E647" s="15" t="s">
        <v>341</v>
      </c>
      <c r="F647" s="34" t="s">
        <v>3476</v>
      </c>
      <c r="G647" s="403"/>
      <c r="H647" s="541"/>
      <c r="I647" s="22"/>
    </row>
    <row r="648" spans="1:9" s="81" customFormat="1" ht="54.75" customHeight="1">
      <c r="A648" s="157"/>
      <c r="B648" s="165"/>
      <c r="C648" s="13" t="s">
        <v>6531</v>
      </c>
      <c r="D648" s="473">
        <v>1</v>
      </c>
      <c r="E648" s="24" t="s">
        <v>379</v>
      </c>
      <c r="F648" s="13" t="s">
        <v>6542</v>
      </c>
      <c r="G648" s="1166"/>
      <c r="H648" s="541"/>
      <c r="I648" s="22"/>
    </row>
    <row r="649" spans="1:9" s="81" customFormat="1" ht="90">
      <c r="A649" s="157"/>
      <c r="B649" s="165"/>
      <c r="C649" s="13" t="s">
        <v>2168</v>
      </c>
      <c r="D649" s="473">
        <v>1</v>
      </c>
      <c r="E649" s="24" t="s">
        <v>341</v>
      </c>
      <c r="F649" s="13" t="s">
        <v>6541</v>
      </c>
      <c r="G649" s="1166"/>
      <c r="H649" s="541"/>
      <c r="I649" s="22"/>
    </row>
    <row r="650" spans="1:9" s="81" customFormat="1" ht="45">
      <c r="A650" s="157"/>
      <c r="B650" s="165"/>
      <c r="C650" s="13" t="s">
        <v>1237</v>
      </c>
      <c r="D650" s="473">
        <v>1</v>
      </c>
      <c r="E650" s="24" t="s">
        <v>341</v>
      </c>
      <c r="F650" s="34" t="s">
        <v>3477</v>
      </c>
      <c r="G650" s="4"/>
      <c r="H650" s="541"/>
      <c r="I650" s="22"/>
    </row>
    <row r="651" spans="1:9" s="81" customFormat="1" ht="30" hidden="1">
      <c r="A651" s="67"/>
      <c r="B651" s="165"/>
      <c r="C651" s="16" t="s">
        <v>1238</v>
      </c>
      <c r="D651" s="477"/>
      <c r="E651" s="15"/>
      <c r="F651" s="584"/>
      <c r="G651" s="403"/>
      <c r="H651" s="541"/>
      <c r="I651" s="22"/>
    </row>
    <row r="652" spans="1:9" s="81" customFormat="1" ht="31.5" hidden="1">
      <c r="A652" s="67" t="s">
        <v>2169</v>
      </c>
      <c r="B652" s="165" t="s">
        <v>1240</v>
      </c>
      <c r="C652" s="16" t="s">
        <v>1241</v>
      </c>
      <c r="D652" s="487"/>
      <c r="E652" s="24" t="s">
        <v>341</v>
      </c>
      <c r="F652" s="13" t="s">
        <v>1242</v>
      </c>
      <c r="G652" s="403"/>
      <c r="H652" s="541"/>
      <c r="I652" s="22"/>
    </row>
    <row r="653" spans="1:9" s="81" customFormat="1" ht="120">
      <c r="A653" s="157"/>
      <c r="B653" s="165"/>
      <c r="C653" s="16" t="s">
        <v>6534</v>
      </c>
      <c r="D653" s="43">
        <v>1</v>
      </c>
      <c r="E653" s="24" t="s">
        <v>341</v>
      </c>
      <c r="F653" s="13" t="s">
        <v>6540</v>
      </c>
      <c r="G653" s="1166"/>
      <c r="H653" s="541"/>
      <c r="I653" s="22"/>
    </row>
    <row r="654" spans="1:9" s="81" customFormat="1" ht="30" hidden="1">
      <c r="A654" s="67"/>
      <c r="B654" s="165"/>
      <c r="C654" s="16" t="s">
        <v>1243</v>
      </c>
      <c r="D654" s="487"/>
      <c r="E654" s="24" t="s">
        <v>271</v>
      </c>
      <c r="F654" s="13" t="s">
        <v>1244</v>
      </c>
      <c r="G654" s="403"/>
      <c r="H654" s="541"/>
      <c r="I654" s="22"/>
    </row>
    <row r="655" spans="1:9" s="81" customFormat="1" ht="45" hidden="1">
      <c r="A655" s="67"/>
      <c r="B655" s="165"/>
      <c r="C655" s="16" t="s">
        <v>1245</v>
      </c>
      <c r="D655" s="487"/>
      <c r="E655" s="24" t="s">
        <v>420</v>
      </c>
      <c r="F655" s="13" t="s">
        <v>1246</v>
      </c>
      <c r="G655" s="403"/>
      <c r="H655" s="541"/>
      <c r="I655" s="22"/>
    </row>
    <row r="656" spans="1:9" s="81" customFormat="1" ht="60">
      <c r="A656" s="157"/>
      <c r="B656" s="165"/>
      <c r="C656" s="16" t="s">
        <v>6535</v>
      </c>
      <c r="D656" s="491">
        <v>1</v>
      </c>
      <c r="E656" s="24" t="s">
        <v>341</v>
      </c>
      <c r="F656" s="23" t="s">
        <v>6538</v>
      </c>
      <c r="G656" s="1166"/>
      <c r="H656" s="541"/>
      <c r="I656" s="22"/>
    </row>
    <row r="657" spans="1:9" s="81" customFormat="1" ht="54" customHeight="1">
      <c r="A657" s="157" t="s">
        <v>2174</v>
      </c>
      <c r="B657" s="165" t="s">
        <v>1248</v>
      </c>
      <c r="C657" s="606" t="s">
        <v>6533</v>
      </c>
      <c r="D657" s="473">
        <v>1</v>
      </c>
      <c r="E657" s="447" t="s">
        <v>271</v>
      </c>
      <c r="F657" s="117"/>
      <c r="G657" s="1166"/>
      <c r="H657" s="541"/>
      <c r="I657" s="22"/>
    </row>
    <row r="658" spans="1:9" s="81" customFormat="1" ht="30" hidden="1">
      <c r="A658" s="67"/>
      <c r="B658" s="19"/>
      <c r="C658" s="74" t="s">
        <v>1251</v>
      </c>
      <c r="D658" s="477"/>
      <c r="E658" s="15"/>
      <c r="F658" s="584"/>
      <c r="G658" s="403"/>
      <c r="H658" s="541"/>
      <c r="I658" s="22"/>
    </row>
    <row r="659" spans="1:9" s="81" customFormat="1" ht="30" hidden="1">
      <c r="A659" s="67"/>
      <c r="B659" s="584"/>
      <c r="C659" s="606" t="s">
        <v>6533</v>
      </c>
      <c r="D659" s="477"/>
      <c r="E659" s="15" t="s">
        <v>540</v>
      </c>
      <c r="F659" s="584"/>
      <c r="G659" s="403"/>
      <c r="H659" s="541"/>
      <c r="I659" s="22"/>
    </row>
    <row r="660" spans="1:9" s="81" customFormat="1" ht="18.75">
      <c r="A660" s="243"/>
      <c r="B660" s="1372" t="s">
        <v>2177</v>
      </c>
      <c r="C660" s="1372"/>
      <c r="D660" s="1372"/>
      <c r="E660" s="1372"/>
      <c r="F660" s="1372"/>
      <c r="G660" s="1372"/>
      <c r="H660" s="541">
        <f>H661+H664+H668+H673+H691+H695+H702+H710+H714+H721</f>
        <v>15</v>
      </c>
      <c r="I660" s="22">
        <f>I661+I664+I668+I673+I691+I695+I702+I710+I714+I721</f>
        <v>30</v>
      </c>
    </row>
    <row r="661" spans="1:9" s="81" customFormat="1" ht="40.15" hidden="1" customHeight="1">
      <c r="A661" s="137" t="s">
        <v>25</v>
      </c>
      <c r="B661" s="1366" t="s">
        <v>24</v>
      </c>
      <c r="C661" s="1315"/>
      <c r="D661" s="1315"/>
      <c r="E661" s="1315"/>
      <c r="F661" s="1315"/>
      <c r="G661" s="1315"/>
      <c r="H661" s="541">
        <f>SUM(D662:D663)</f>
        <v>0</v>
      </c>
      <c r="I661" s="22">
        <f>COUNT(D662:D663)*2</f>
        <v>0</v>
      </c>
    </row>
    <row r="662" spans="1:9" s="81" customFormat="1" ht="47.25" hidden="1">
      <c r="A662" s="57" t="s">
        <v>1254</v>
      </c>
      <c r="B662" s="92" t="s">
        <v>1255</v>
      </c>
      <c r="C662" s="63" t="s">
        <v>1256</v>
      </c>
      <c r="D662" s="473"/>
      <c r="E662" s="21" t="s">
        <v>540</v>
      </c>
      <c r="F662" s="19"/>
      <c r="G662" s="387"/>
      <c r="H662" s="541"/>
      <c r="I662" s="22"/>
    </row>
    <row r="663" spans="1:9" s="81" customFormat="1" ht="44.25" hidden="1" customHeight="1">
      <c r="A663" s="57" t="s">
        <v>1257</v>
      </c>
      <c r="B663" s="23" t="s">
        <v>1258</v>
      </c>
      <c r="C663" s="19"/>
      <c r="D663" s="438"/>
      <c r="E663" s="21"/>
      <c r="F663" s="19"/>
      <c r="G663" s="19"/>
    </row>
    <row r="664" spans="1:9" s="81" customFormat="1" ht="40.15" hidden="1" customHeight="1">
      <c r="A664" s="137" t="s">
        <v>23</v>
      </c>
      <c r="B664" s="1366" t="s">
        <v>22</v>
      </c>
      <c r="C664" s="1315"/>
      <c r="D664" s="1315"/>
      <c r="E664" s="1315"/>
      <c r="F664" s="1315"/>
      <c r="G664" s="1315"/>
      <c r="H664" s="541">
        <f>SUM(D665:D667)</f>
        <v>0</v>
      </c>
      <c r="I664" s="22">
        <f>COUNT(D665:D667)*2</f>
        <v>0</v>
      </c>
    </row>
    <row r="665" spans="1:9" s="81" customFormat="1" ht="51.75" hidden="1" customHeight="1">
      <c r="A665" s="57" t="s">
        <v>1259</v>
      </c>
      <c r="B665" s="165" t="s">
        <v>1260</v>
      </c>
      <c r="C665" s="23" t="s">
        <v>6449</v>
      </c>
      <c r="D665" s="475"/>
      <c r="E665" s="21" t="s">
        <v>648</v>
      </c>
      <c r="F665" s="19"/>
      <c r="G665" s="387"/>
      <c r="H665" s="541"/>
      <c r="I665" s="22"/>
    </row>
    <row r="666" spans="1:9" s="81" customFormat="1" ht="83.25" hidden="1" customHeight="1">
      <c r="A666" s="57" t="s">
        <v>1261</v>
      </c>
      <c r="B666" s="165" t="s">
        <v>1262</v>
      </c>
      <c r="C666" s="19"/>
      <c r="D666" s="438"/>
      <c r="E666" s="21"/>
      <c r="F666" s="19"/>
      <c r="G666" s="19"/>
    </row>
    <row r="667" spans="1:9" s="81" customFormat="1" ht="36.75" hidden="1" customHeight="1">
      <c r="A667" s="57" t="s">
        <v>1263</v>
      </c>
      <c r="B667" s="165" t="s">
        <v>1264</v>
      </c>
      <c r="C667" s="19"/>
      <c r="D667" s="438"/>
      <c r="E667" s="21"/>
      <c r="F667" s="19"/>
      <c r="G667" s="19"/>
    </row>
    <row r="668" spans="1:9" s="81" customFormat="1" ht="35.1" customHeight="1">
      <c r="A668" s="1035" t="s">
        <v>2187</v>
      </c>
      <c r="B668" s="1305" t="s">
        <v>20</v>
      </c>
      <c r="C668" s="1306"/>
      <c r="D668" s="1306"/>
      <c r="E668" s="1306"/>
      <c r="F668" s="1306"/>
      <c r="G668" s="1307"/>
      <c r="H668" s="541">
        <f>SUM(D669:D672)</f>
        <v>1</v>
      </c>
      <c r="I668" s="22">
        <f>COUNT(D669:D672)*2</f>
        <v>2</v>
      </c>
    </row>
    <row r="669" spans="1:9" s="81" customFormat="1" ht="111" hidden="1" customHeight="1">
      <c r="A669" s="20" t="s">
        <v>2189</v>
      </c>
      <c r="B669" s="165" t="s">
        <v>1266</v>
      </c>
      <c r="C669" s="18" t="s">
        <v>2563</v>
      </c>
      <c r="D669" s="473"/>
      <c r="E669" s="21" t="s">
        <v>540</v>
      </c>
      <c r="F669" s="19"/>
      <c r="G669" s="387"/>
      <c r="H669" s="541"/>
      <c r="I669" s="22"/>
    </row>
    <row r="670" spans="1:9" s="81" customFormat="1" ht="54" hidden="1" customHeight="1">
      <c r="A670" s="20"/>
      <c r="B670" s="165"/>
      <c r="C670" s="41" t="s">
        <v>6450</v>
      </c>
      <c r="D670" s="473"/>
      <c r="E670" s="21" t="s">
        <v>540</v>
      </c>
      <c r="F670" s="19"/>
      <c r="G670" s="387"/>
      <c r="H670" s="541"/>
      <c r="I670" s="22"/>
    </row>
    <row r="671" spans="1:9" s="81" customFormat="1" ht="47.25" hidden="1">
      <c r="A671" s="20" t="s">
        <v>2193</v>
      </c>
      <c r="B671" s="165" t="s">
        <v>1270</v>
      </c>
      <c r="C671" s="23" t="s">
        <v>6451</v>
      </c>
      <c r="D671" s="473"/>
      <c r="E671" s="21" t="s">
        <v>540</v>
      </c>
      <c r="F671" s="19"/>
      <c r="G671" s="387"/>
      <c r="H671" s="541"/>
      <c r="I671" s="22"/>
    </row>
    <row r="672" spans="1:9" s="81" customFormat="1" ht="72.75" customHeight="1">
      <c r="A672" s="11" t="s">
        <v>2195</v>
      </c>
      <c r="B672" s="92" t="s">
        <v>1273</v>
      </c>
      <c r="C672" s="165" t="s">
        <v>1274</v>
      </c>
      <c r="D672" s="473">
        <v>1</v>
      </c>
      <c r="E672" s="21" t="s">
        <v>540</v>
      </c>
      <c r="F672" s="165" t="s">
        <v>1275</v>
      </c>
      <c r="G672" s="387"/>
      <c r="H672" s="541"/>
      <c r="I672" s="22"/>
    </row>
    <row r="673" spans="1:9" s="81" customFormat="1" ht="35.1" customHeight="1">
      <c r="A673" s="1035" t="s">
        <v>2198</v>
      </c>
      <c r="B673" s="1305" t="s">
        <v>18</v>
      </c>
      <c r="C673" s="1306"/>
      <c r="D673" s="1306"/>
      <c r="E673" s="1306"/>
      <c r="F673" s="1306"/>
      <c r="G673" s="1307"/>
      <c r="H673" s="541">
        <f>SUM(D674:D690)</f>
        <v>3</v>
      </c>
      <c r="I673" s="22">
        <f>COUNT(D674:D690)*2</f>
        <v>6</v>
      </c>
    </row>
    <row r="674" spans="1:9" s="81" customFormat="1" ht="61.9" customHeight="1">
      <c r="A674" s="11" t="s">
        <v>2200</v>
      </c>
      <c r="B674" s="165" t="s">
        <v>1277</v>
      </c>
      <c r="C674" s="101" t="s">
        <v>1278</v>
      </c>
      <c r="D674" s="473">
        <v>1</v>
      </c>
      <c r="E674" s="21" t="s">
        <v>648</v>
      </c>
      <c r="F674" s="19"/>
      <c r="G674" s="387"/>
      <c r="H674" s="541"/>
      <c r="I674" s="22"/>
    </row>
    <row r="675" spans="1:9" s="81" customFormat="1" ht="30">
      <c r="A675" s="11"/>
      <c r="B675" s="165"/>
      <c r="C675" s="16" t="s">
        <v>1279</v>
      </c>
      <c r="D675" s="435">
        <v>1</v>
      </c>
      <c r="E675" s="21" t="s">
        <v>377</v>
      </c>
      <c r="F675" s="19"/>
      <c r="G675" s="387"/>
      <c r="H675" s="541"/>
      <c r="I675" s="22"/>
    </row>
    <row r="676" spans="1:9" s="81" customFormat="1" ht="135" hidden="1">
      <c r="A676" s="20" t="s">
        <v>2202</v>
      </c>
      <c r="B676" s="165" t="s">
        <v>1281</v>
      </c>
      <c r="C676" s="23" t="s">
        <v>7068</v>
      </c>
      <c r="D676" s="473"/>
      <c r="E676" s="21" t="s">
        <v>648</v>
      </c>
      <c r="F676" s="19"/>
      <c r="G676" s="387"/>
      <c r="H676" s="541"/>
      <c r="I676" s="22"/>
    </row>
    <row r="677" spans="1:9" s="81" customFormat="1" ht="30" hidden="1">
      <c r="A677" s="20"/>
      <c r="B677" s="165"/>
      <c r="C677" s="101" t="s">
        <v>6452</v>
      </c>
      <c r="D677" s="473"/>
      <c r="E677" s="21" t="s">
        <v>648</v>
      </c>
      <c r="F677" s="19"/>
      <c r="G677" s="387"/>
      <c r="H677" s="541"/>
      <c r="I677" s="22"/>
    </row>
    <row r="678" spans="1:9" s="81" customFormat="1" ht="30" hidden="1">
      <c r="A678" s="20"/>
      <c r="B678" s="165"/>
      <c r="C678" s="23" t="s">
        <v>6453</v>
      </c>
      <c r="D678" s="473"/>
      <c r="E678" s="21" t="s">
        <v>648</v>
      </c>
      <c r="F678" s="19"/>
      <c r="G678" s="387"/>
      <c r="H678" s="541"/>
      <c r="I678" s="22"/>
    </row>
    <row r="679" spans="1:9" s="81" customFormat="1" ht="30" hidden="1">
      <c r="A679" s="20"/>
      <c r="B679" s="165"/>
      <c r="C679" s="23" t="s">
        <v>6454</v>
      </c>
      <c r="D679" s="473"/>
      <c r="E679" s="21" t="s">
        <v>648</v>
      </c>
      <c r="F679" s="19"/>
      <c r="G679" s="387"/>
      <c r="H679" s="541"/>
      <c r="I679" s="22"/>
    </row>
    <row r="680" spans="1:9" s="81" customFormat="1" ht="48.75" hidden="1" customHeight="1">
      <c r="A680" s="20"/>
      <c r="B680" s="165"/>
      <c r="C680" s="101" t="s">
        <v>6455</v>
      </c>
      <c r="D680" s="473"/>
      <c r="E680" s="21" t="s">
        <v>648</v>
      </c>
      <c r="F680" s="19"/>
      <c r="G680" s="387"/>
      <c r="H680" s="541"/>
      <c r="I680" s="22"/>
    </row>
    <row r="681" spans="1:9" s="81" customFormat="1" ht="30" hidden="1">
      <c r="A681" s="20"/>
      <c r="B681" s="165"/>
      <c r="C681" s="23" t="s">
        <v>6456</v>
      </c>
      <c r="D681" s="473"/>
      <c r="E681" s="21" t="s">
        <v>648</v>
      </c>
      <c r="F681" s="19"/>
      <c r="G681" s="387"/>
      <c r="H681" s="541"/>
      <c r="I681" s="22"/>
    </row>
    <row r="682" spans="1:9" s="81" customFormat="1" ht="30" hidden="1">
      <c r="A682" s="20"/>
      <c r="B682" s="165"/>
      <c r="C682" s="23" t="s">
        <v>6457</v>
      </c>
      <c r="D682" s="473"/>
      <c r="E682" s="21" t="s">
        <v>648</v>
      </c>
      <c r="F682" s="19"/>
      <c r="G682" s="387"/>
      <c r="H682" s="541"/>
      <c r="I682" s="22"/>
    </row>
    <row r="683" spans="1:9" s="81" customFormat="1" ht="30" hidden="1">
      <c r="A683" s="20"/>
      <c r="B683" s="165"/>
      <c r="C683" s="23" t="s">
        <v>6458</v>
      </c>
      <c r="D683" s="473"/>
      <c r="E683" s="21" t="s">
        <v>648</v>
      </c>
      <c r="F683" s="19"/>
      <c r="G683" s="387"/>
      <c r="H683" s="541"/>
      <c r="I683" s="22"/>
    </row>
    <row r="684" spans="1:9" s="81" customFormat="1" ht="45" hidden="1">
      <c r="A684" s="20"/>
      <c r="B684" s="165"/>
      <c r="C684" s="23" t="s">
        <v>6459</v>
      </c>
      <c r="D684" s="473"/>
      <c r="E684" s="21" t="s">
        <v>648</v>
      </c>
      <c r="F684" s="19"/>
      <c r="G684" s="387"/>
      <c r="H684" s="541"/>
      <c r="I684" s="22"/>
    </row>
    <row r="685" spans="1:9" s="81" customFormat="1" ht="45" hidden="1">
      <c r="A685" s="20"/>
      <c r="B685" s="165"/>
      <c r="C685" s="23" t="s">
        <v>6460</v>
      </c>
      <c r="D685" s="473"/>
      <c r="E685" s="21" t="s">
        <v>648</v>
      </c>
      <c r="F685" s="19"/>
      <c r="G685" s="387"/>
      <c r="H685" s="541"/>
      <c r="I685" s="22"/>
    </row>
    <row r="686" spans="1:9" s="81" customFormat="1" ht="45" hidden="1">
      <c r="A686" s="20"/>
      <c r="B686" s="165"/>
      <c r="C686" s="23" t="s">
        <v>6461</v>
      </c>
      <c r="D686" s="473"/>
      <c r="E686" s="21" t="s">
        <v>648</v>
      </c>
      <c r="F686" s="19"/>
      <c r="G686" s="387"/>
      <c r="H686" s="541"/>
      <c r="I686" s="22"/>
    </row>
    <row r="687" spans="1:9" s="81" customFormat="1" ht="30" hidden="1">
      <c r="A687" s="20"/>
      <c r="B687" s="165"/>
      <c r="C687" s="23" t="s">
        <v>6462</v>
      </c>
      <c r="D687" s="473"/>
      <c r="E687" s="21" t="s">
        <v>648</v>
      </c>
      <c r="F687" s="19"/>
      <c r="G687" s="387"/>
      <c r="H687" s="541"/>
      <c r="I687" s="22"/>
    </row>
    <row r="688" spans="1:9" s="81" customFormat="1" ht="45" hidden="1">
      <c r="A688" s="20"/>
      <c r="B688" s="165"/>
      <c r="C688" s="101" t="s">
        <v>6463</v>
      </c>
      <c r="D688" s="473"/>
      <c r="E688" s="21" t="s">
        <v>648</v>
      </c>
      <c r="F688" s="19"/>
      <c r="G688" s="387"/>
      <c r="H688" s="541"/>
      <c r="I688" s="22"/>
    </row>
    <row r="689" spans="1:9" s="81" customFormat="1" ht="31.5">
      <c r="A689" s="11" t="s">
        <v>2219</v>
      </c>
      <c r="B689" s="165" t="s">
        <v>1296</v>
      </c>
      <c r="C689" s="13" t="s">
        <v>1297</v>
      </c>
      <c r="D689" s="473">
        <v>1</v>
      </c>
      <c r="E689" s="21" t="s">
        <v>540</v>
      </c>
      <c r="F689" s="19"/>
      <c r="G689" s="387"/>
      <c r="H689" s="541"/>
      <c r="I689" s="22"/>
    </row>
    <row r="690" spans="1:9" s="81" customFormat="1" ht="31.5" hidden="1">
      <c r="A690" s="20" t="s">
        <v>2223</v>
      </c>
      <c r="B690" s="165" t="s">
        <v>1299</v>
      </c>
      <c r="C690" s="41" t="s">
        <v>1300</v>
      </c>
      <c r="D690" s="473"/>
      <c r="E690" s="21" t="s">
        <v>341</v>
      </c>
      <c r="F690" s="23" t="s">
        <v>6464</v>
      </c>
      <c r="G690" s="387"/>
      <c r="H690" s="541"/>
      <c r="I690" s="22"/>
    </row>
    <row r="691" spans="1:9" s="81" customFormat="1" ht="35.1" customHeight="1">
      <c r="A691" s="1035" t="s">
        <v>2230</v>
      </c>
      <c r="B691" s="1305" t="s">
        <v>16</v>
      </c>
      <c r="C691" s="1306"/>
      <c r="D691" s="1306"/>
      <c r="E691" s="1306"/>
      <c r="F691" s="1306"/>
      <c r="G691" s="1307"/>
      <c r="H691" s="541">
        <f>SUM(D692:D694)</f>
        <v>3</v>
      </c>
      <c r="I691" s="22">
        <f>COUNT(D692:D694)*2</f>
        <v>6</v>
      </c>
    </row>
    <row r="692" spans="1:9" s="81" customFormat="1" ht="30">
      <c r="A692" s="11" t="s">
        <v>2232</v>
      </c>
      <c r="B692" s="165" t="s">
        <v>1304</v>
      </c>
      <c r="C692" s="34" t="s">
        <v>1305</v>
      </c>
      <c r="D692" s="473">
        <v>1</v>
      </c>
      <c r="E692" s="21" t="s">
        <v>540</v>
      </c>
      <c r="F692" s="19"/>
      <c r="G692" s="387"/>
      <c r="H692" s="541"/>
      <c r="I692" s="22"/>
    </row>
    <row r="693" spans="1:9" s="81" customFormat="1" ht="31.5">
      <c r="A693" s="11" t="s">
        <v>2235</v>
      </c>
      <c r="B693" s="165" t="s">
        <v>1307</v>
      </c>
      <c r="C693" s="13" t="s">
        <v>1308</v>
      </c>
      <c r="D693" s="473">
        <v>1</v>
      </c>
      <c r="E693" s="21" t="s">
        <v>540</v>
      </c>
      <c r="F693" s="19"/>
      <c r="G693" s="387"/>
      <c r="H693" s="541"/>
      <c r="I693" s="22"/>
    </row>
    <row r="694" spans="1:9" s="81" customFormat="1" ht="31.5">
      <c r="A694" s="11" t="s">
        <v>1309</v>
      </c>
      <c r="B694" s="165" t="s">
        <v>1310</v>
      </c>
      <c r="C694" s="16" t="s">
        <v>1311</v>
      </c>
      <c r="D694" s="473">
        <v>1</v>
      </c>
      <c r="E694" s="21" t="s">
        <v>540</v>
      </c>
      <c r="F694" s="19"/>
      <c r="G694" s="387"/>
      <c r="H694" s="541"/>
      <c r="I694" s="22"/>
    </row>
    <row r="695" spans="1:9" s="81" customFormat="1" ht="35.1" customHeight="1">
      <c r="A695" s="1035" t="s">
        <v>2239</v>
      </c>
      <c r="B695" s="1305" t="s">
        <v>14</v>
      </c>
      <c r="C695" s="1306"/>
      <c r="D695" s="1306"/>
      <c r="E695" s="1306"/>
      <c r="F695" s="1306"/>
      <c r="G695" s="1307"/>
      <c r="H695" s="541">
        <f>SUM(D696:D701)</f>
        <v>5</v>
      </c>
      <c r="I695" s="22">
        <f>COUNT(D696:D701)*2</f>
        <v>10</v>
      </c>
    </row>
    <row r="696" spans="1:9" s="81" customFormat="1" ht="31.5">
      <c r="A696" s="11" t="s">
        <v>2240</v>
      </c>
      <c r="B696" s="12" t="s">
        <v>1313</v>
      </c>
      <c r="C696" s="13" t="s">
        <v>1314</v>
      </c>
      <c r="D696" s="473">
        <v>1</v>
      </c>
      <c r="E696" s="21" t="s">
        <v>653</v>
      </c>
      <c r="F696" s="19"/>
      <c r="G696" s="387"/>
      <c r="H696" s="541"/>
      <c r="I696" s="22"/>
    </row>
    <row r="697" spans="1:9" s="81" customFormat="1" ht="31.5">
      <c r="A697" s="11" t="s">
        <v>1315</v>
      </c>
      <c r="B697" s="12" t="s">
        <v>1316</v>
      </c>
      <c r="C697" s="13" t="s">
        <v>1318</v>
      </c>
      <c r="D697" s="473">
        <v>1</v>
      </c>
      <c r="E697" s="21" t="s">
        <v>653</v>
      </c>
      <c r="F697" s="19"/>
      <c r="G697" s="387"/>
      <c r="H697" s="541"/>
      <c r="I697" s="22"/>
    </row>
    <row r="698" spans="1:9" s="81" customFormat="1" ht="30" hidden="1">
      <c r="A698" s="20"/>
      <c r="B698" s="12"/>
      <c r="C698" s="18" t="s">
        <v>1318</v>
      </c>
      <c r="D698" s="473"/>
      <c r="E698" s="21" t="s">
        <v>653</v>
      </c>
      <c r="F698" s="19"/>
      <c r="G698" s="387"/>
      <c r="H698" s="541"/>
      <c r="I698" s="22"/>
    </row>
    <row r="699" spans="1:9" s="81" customFormat="1" ht="49.5" customHeight="1">
      <c r="A699" s="11" t="s">
        <v>1320</v>
      </c>
      <c r="B699" s="42" t="s">
        <v>1321</v>
      </c>
      <c r="C699" s="23" t="s">
        <v>1322</v>
      </c>
      <c r="D699" s="473">
        <v>1</v>
      </c>
      <c r="E699" s="21" t="s">
        <v>653</v>
      </c>
      <c r="F699" s="19"/>
      <c r="G699" s="387"/>
      <c r="H699" s="541"/>
      <c r="I699" s="22"/>
    </row>
    <row r="700" spans="1:9" s="81" customFormat="1" ht="31.5">
      <c r="A700" s="11" t="s">
        <v>2250</v>
      </c>
      <c r="B700" s="12" t="s">
        <v>1324</v>
      </c>
      <c r="C700" s="19" t="s">
        <v>1325</v>
      </c>
      <c r="D700" s="473">
        <v>1</v>
      </c>
      <c r="E700" s="21" t="s">
        <v>653</v>
      </c>
      <c r="F700" s="19"/>
      <c r="G700" s="387"/>
      <c r="H700" s="541"/>
      <c r="I700" s="22"/>
    </row>
    <row r="701" spans="1:9" s="81" customFormat="1" ht="47.25">
      <c r="A701" s="11" t="s">
        <v>2252</v>
      </c>
      <c r="B701" s="12" t="s">
        <v>3030</v>
      </c>
      <c r="C701" s="13" t="s">
        <v>1328</v>
      </c>
      <c r="D701" s="473">
        <v>1</v>
      </c>
      <c r="E701" s="21" t="s">
        <v>653</v>
      </c>
      <c r="F701" s="19"/>
      <c r="G701" s="387"/>
      <c r="H701" s="541"/>
      <c r="I701" s="22"/>
    </row>
    <row r="702" spans="1:9" s="81" customFormat="1" ht="35.1" customHeight="1">
      <c r="A702" s="1035" t="s">
        <v>2256</v>
      </c>
      <c r="B702" s="1305" t="s">
        <v>1329</v>
      </c>
      <c r="C702" s="1306"/>
      <c r="D702" s="1306"/>
      <c r="E702" s="1306"/>
      <c r="F702" s="1306"/>
      <c r="G702" s="1307"/>
      <c r="H702" s="541">
        <f>SUM(D703:D709)</f>
        <v>1</v>
      </c>
      <c r="I702" s="22">
        <f>COUNT(D703:D709)*2</f>
        <v>2</v>
      </c>
    </row>
    <row r="703" spans="1:9" s="81" customFormat="1" ht="135" hidden="1">
      <c r="A703" s="137" t="s">
        <v>1330</v>
      </c>
      <c r="B703" s="41" t="s">
        <v>1332</v>
      </c>
      <c r="C703" s="41" t="s">
        <v>1333</v>
      </c>
      <c r="D703" s="445"/>
      <c r="E703" s="19" t="s">
        <v>540</v>
      </c>
      <c r="F703" s="75" t="s">
        <v>1334</v>
      </c>
      <c r="G703" s="55"/>
      <c r="H703" s="417"/>
    </row>
    <row r="704" spans="1:9" s="81" customFormat="1" ht="60" hidden="1">
      <c r="A704" s="137" t="s">
        <v>1335</v>
      </c>
      <c r="B704" s="41" t="s">
        <v>1336</v>
      </c>
      <c r="C704" s="41" t="s">
        <v>1337</v>
      </c>
      <c r="D704" s="445"/>
      <c r="E704" s="19" t="s">
        <v>540</v>
      </c>
      <c r="F704" s="75" t="s">
        <v>1338</v>
      </c>
      <c r="G704" s="14"/>
      <c r="H704" s="417"/>
    </row>
    <row r="705" spans="1:9" s="81" customFormat="1" ht="90" hidden="1">
      <c r="A705" s="137" t="s">
        <v>1339</v>
      </c>
      <c r="B705" s="41" t="s">
        <v>1340</v>
      </c>
      <c r="C705" s="41" t="s">
        <v>1341</v>
      </c>
      <c r="D705" s="445"/>
      <c r="E705" s="19" t="s">
        <v>540</v>
      </c>
      <c r="F705" s="75" t="s">
        <v>1342</v>
      </c>
      <c r="G705" s="14"/>
      <c r="H705" s="417"/>
    </row>
    <row r="706" spans="1:9" s="81" customFormat="1" ht="105" hidden="1">
      <c r="A706" s="73" t="s">
        <v>1343</v>
      </c>
      <c r="B706" s="41" t="s">
        <v>1344</v>
      </c>
      <c r="C706" s="41" t="s">
        <v>1345</v>
      </c>
      <c r="D706" s="445"/>
      <c r="E706" s="19" t="s">
        <v>540</v>
      </c>
      <c r="F706" s="75" t="s">
        <v>1346</v>
      </c>
      <c r="G706" s="14"/>
      <c r="H706" s="541"/>
      <c r="I706" s="22"/>
    </row>
    <row r="707" spans="1:9" s="81" customFormat="1" ht="75">
      <c r="A707" s="53" t="s">
        <v>1347</v>
      </c>
      <c r="B707" s="34" t="s">
        <v>1348</v>
      </c>
      <c r="C707" s="34" t="s">
        <v>1349</v>
      </c>
      <c r="D707" s="445">
        <v>1</v>
      </c>
      <c r="E707" s="19" t="s">
        <v>540</v>
      </c>
      <c r="F707" s="1030" t="s">
        <v>1350</v>
      </c>
      <c r="G707" s="14"/>
      <c r="H707" s="541"/>
      <c r="I707" s="22"/>
    </row>
    <row r="708" spans="1:9" s="81" customFormat="1" ht="53.25" hidden="1" customHeight="1">
      <c r="A708" s="73" t="s">
        <v>1351</v>
      </c>
      <c r="B708" s="41" t="s">
        <v>1352</v>
      </c>
      <c r="C708" s="41" t="s">
        <v>1353</v>
      </c>
      <c r="D708" s="445"/>
      <c r="E708" s="19" t="s">
        <v>540</v>
      </c>
      <c r="F708" s="75" t="s">
        <v>1354</v>
      </c>
      <c r="G708" s="14"/>
      <c r="H708" s="417"/>
    </row>
    <row r="709" spans="1:9" s="81" customFormat="1" ht="105" hidden="1">
      <c r="A709" s="73" t="s">
        <v>1355</v>
      </c>
      <c r="B709" s="41" t="s">
        <v>1356</v>
      </c>
      <c r="C709" s="41" t="s">
        <v>1357</v>
      </c>
      <c r="D709" s="445"/>
      <c r="E709" s="19" t="s">
        <v>540</v>
      </c>
      <c r="F709" s="75" t="s">
        <v>1358</v>
      </c>
      <c r="G709" s="14"/>
      <c r="H709" s="541"/>
      <c r="I709" s="22"/>
    </row>
    <row r="710" spans="1:9" s="81" customFormat="1" ht="35.1" customHeight="1">
      <c r="A710" s="1035" t="s">
        <v>2259</v>
      </c>
      <c r="B710" s="1305" t="s">
        <v>11</v>
      </c>
      <c r="C710" s="1306"/>
      <c r="D710" s="1306"/>
      <c r="E710" s="1306"/>
      <c r="F710" s="1306"/>
      <c r="G710" s="1307"/>
      <c r="H710" s="541">
        <f>SUM(D711:D713)</f>
        <v>2</v>
      </c>
      <c r="I710" s="22">
        <f>COUNT(D711:D713)*2</f>
        <v>4</v>
      </c>
    </row>
    <row r="711" spans="1:9" s="81" customFormat="1" ht="31.5">
      <c r="A711" s="11" t="s">
        <v>2261</v>
      </c>
      <c r="B711" s="165" t="s">
        <v>1360</v>
      </c>
      <c r="C711" s="16" t="s">
        <v>1361</v>
      </c>
      <c r="D711" s="473">
        <v>1</v>
      </c>
      <c r="E711" s="21" t="s">
        <v>540</v>
      </c>
      <c r="F711" s="21" t="s">
        <v>1362</v>
      </c>
      <c r="G711" s="387"/>
      <c r="H711" s="541"/>
      <c r="I711" s="22"/>
    </row>
    <row r="712" spans="1:9" s="81" customFormat="1" ht="15.75" hidden="1">
      <c r="A712" s="20"/>
      <c r="B712" s="165"/>
      <c r="C712" s="16" t="s">
        <v>1363</v>
      </c>
      <c r="D712" s="473"/>
      <c r="E712" s="21" t="s">
        <v>271</v>
      </c>
      <c r="F712" s="21" t="s">
        <v>1364</v>
      </c>
      <c r="G712" s="387"/>
      <c r="H712" s="541"/>
      <c r="I712" s="22"/>
    </row>
    <row r="713" spans="1:9" s="81" customFormat="1" ht="31.5">
      <c r="A713" s="11" t="s">
        <v>2263</v>
      </c>
      <c r="B713" s="165" t="s">
        <v>1366</v>
      </c>
      <c r="C713" s="19" t="s">
        <v>3031</v>
      </c>
      <c r="D713" s="473">
        <v>1</v>
      </c>
      <c r="E713" s="21" t="s">
        <v>540</v>
      </c>
      <c r="F713" s="16" t="s">
        <v>1367</v>
      </c>
      <c r="G713" s="387"/>
      <c r="H713" s="541"/>
      <c r="I713" s="22"/>
    </row>
    <row r="714" spans="1:9" s="81" customFormat="1" ht="15.75" hidden="1">
      <c r="A714" s="76" t="s">
        <v>10</v>
      </c>
      <c r="B714" s="1308" t="s">
        <v>1368</v>
      </c>
      <c r="C714" s="1309"/>
      <c r="D714" s="1309"/>
      <c r="E714" s="1309"/>
      <c r="F714" s="1309"/>
      <c r="G714" s="1320"/>
      <c r="H714" s="417">
        <f>SUM(D715:D720)</f>
        <v>0</v>
      </c>
      <c r="I714" s="81">
        <f>COUNT(D715:D720)*2</f>
        <v>0</v>
      </c>
    </row>
    <row r="715" spans="1:9" s="81" customFormat="1" ht="45" hidden="1">
      <c r="A715" s="76" t="s">
        <v>1369</v>
      </c>
      <c r="B715" s="41" t="s">
        <v>1370</v>
      </c>
      <c r="C715" s="41"/>
      <c r="D715" s="446"/>
      <c r="E715" s="41"/>
      <c r="F715" s="41"/>
      <c r="G715" s="41"/>
      <c r="H715" s="417"/>
    </row>
    <row r="716" spans="1:9" s="81" customFormat="1" ht="45" hidden="1">
      <c r="A716" s="76" t="s">
        <v>1371</v>
      </c>
      <c r="B716" s="41" t="s">
        <v>1372</v>
      </c>
      <c r="C716" s="41"/>
      <c r="D716" s="446"/>
      <c r="E716" s="41"/>
      <c r="F716" s="41"/>
      <c r="G716" s="41"/>
      <c r="H716" s="417"/>
    </row>
    <row r="717" spans="1:9" s="81" customFormat="1" ht="45" hidden="1">
      <c r="A717" s="76" t="s">
        <v>1373</v>
      </c>
      <c r="B717" s="41" t="s">
        <v>1374</v>
      </c>
      <c r="C717" s="41"/>
      <c r="D717" s="446"/>
      <c r="E717" s="41"/>
      <c r="F717" s="41"/>
      <c r="G717" s="41"/>
      <c r="H717" s="417"/>
    </row>
    <row r="718" spans="1:9" s="81" customFormat="1" ht="60" hidden="1">
      <c r="A718" s="76" t="s">
        <v>1375</v>
      </c>
      <c r="B718" s="41" t="s">
        <v>1376</v>
      </c>
      <c r="C718" s="41"/>
      <c r="D718" s="446"/>
      <c r="E718" s="41"/>
      <c r="F718" s="41"/>
      <c r="G718" s="41"/>
      <c r="H718" s="417"/>
    </row>
    <row r="719" spans="1:9" s="81" customFormat="1" ht="30" hidden="1">
      <c r="A719" s="76" t="s">
        <v>1377</v>
      </c>
      <c r="B719" s="41" t="s">
        <v>1378</v>
      </c>
      <c r="C719" s="41"/>
      <c r="D719" s="446"/>
      <c r="E719" s="41"/>
      <c r="F719" s="41"/>
      <c r="G719" s="41"/>
      <c r="H719" s="417"/>
    </row>
    <row r="720" spans="1:9" s="81" customFormat="1" ht="30" hidden="1">
      <c r="A720" s="76" t="s">
        <v>1379</v>
      </c>
      <c r="B720" s="41" t="s">
        <v>1380</v>
      </c>
      <c r="C720" s="41"/>
      <c r="D720" s="446"/>
      <c r="E720" s="41"/>
      <c r="F720" s="41"/>
      <c r="G720" s="41"/>
      <c r="H720" s="417"/>
    </row>
    <row r="721" spans="1:9" s="81" customFormat="1" ht="15.75" hidden="1">
      <c r="A721" s="76" t="s">
        <v>1381</v>
      </c>
      <c r="B721" s="1308" t="s">
        <v>8</v>
      </c>
      <c r="C721" s="1309"/>
      <c r="D721" s="1309"/>
      <c r="E721" s="1309"/>
      <c r="F721" s="1309"/>
      <c r="G721" s="1320"/>
      <c r="H721" s="541">
        <f>SUM(D722:D731)</f>
        <v>0</v>
      </c>
      <c r="I721" s="22">
        <f>COUNT(D722:D731)*2</f>
        <v>0</v>
      </c>
    </row>
    <row r="722" spans="1:9" s="81" customFormat="1" ht="60" hidden="1">
      <c r="A722" s="76" t="s">
        <v>1382</v>
      </c>
      <c r="B722" s="41" t="s">
        <v>1383</v>
      </c>
      <c r="C722" s="404"/>
      <c r="D722" s="233"/>
      <c r="E722" s="404"/>
      <c r="F722" s="404"/>
      <c r="G722" s="404"/>
      <c r="H722" s="417"/>
    </row>
    <row r="723" spans="1:9" s="81" customFormat="1" ht="45" hidden="1">
      <c r="A723" s="76" t="s">
        <v>1384</v>
      </c>
      <c r="B723" s="41" t="s">
        <v>1385</v>
      </c>
      <c r="C723" s="404"/>
      <c r="D723" s="233"/>
      <c r="E723" s="404"/>
      <c r="F723" s="404"/>
      <c r="G723" s="404"/>
      <c r="H723" s="417"/>
    </row>
    <row r="724" spans="1:9" s="81" customFormat="1" ht="45" hidden="1">
      <c r="A724" s="76" t="s">
        <v>1386</v>
      </c>
      <c r="B724" s="41" t="s">
        <v>1387</v>
      </c>
      <c r="C724" s="404"/>
      <c r="D724" s="233"/>
      <c r="E724" s="404"/>
      <c r="F724" s="404"/>
      <c r="G724" s="404"/>
      <c r="H724" s="417"/>
    </row>
    <row r="725" spans="1:9" s="81" customFormat="1" ht="45" hidden="1">
      <c r="A725" s="76" t="s">
        <v>1388</v>
      </c>
      <c r="B725" s="41" t="s">
        <v>1389</v>
      </c>
      <c r="C725" s="404"/>
      <c r="D725" s="233"/>
      <c r="E725" s="404"/>
      <c r="F725" s="404"/>
      <c r="G725" s="404"/>
      <c r="H725" s="417"/>
    </row>
    <row r="726" spans="1:9" s="81" customFormat="1" ht="45" hidden="1">
      <c r="A726" s="76" t="s">
        <v>1390</v>
      </c>
      <c r="B726" s="41" t="s">
        <v>1391</v>
      </c>
      <c r="C726" s="404"/>
      <c r="D726" s="233"/>
      <c r="E726" s="404"/>
      <c r="F726" s="404"/>
      <c r="G726" s="404"/>
      <c r="H726" s="417"/>
    </row>
    <row r="727" spans="1:9" s="81" customFormat="1" ht="75" hidden="1">
      <c r="A727" s="20" t="s">
        <v>1392</v>
      </c>
      <c r="B727" s="75" t="s">
        <v>2266</v>
      </c>
      <c r="C727" s="41" t="s">
        <v>1394</v>
      </c>
      <c r="D727" s="485"/>
      <c r="E727" s="27" t="s">
        <v>540</v>
      </c>
      <c r="F727" s="41" t="s">
        <v>1395</v>
      </c>
      <c r="G727" s="14"/>
      <c r="H727" s="541"/>
      <c r="I727" s="22"/>
    </row>
    <row r="728" spans="1:9" s="81" customFormat="1" ht="60" hidden="1">
      <c r="A728" s="20" t="s">
        <v>1396</v>
      </c>
      <c r="B728" s="41" t="s">
        <v>1397</v>
      </c>
      <c r="C728" s="41"/>
      <c r="D728" s="435"/>
      <c r="E728" s="21"/>
      <c r="F728" s="41"/>
      <c r="G728" s="14"/>
      <c r="H728" s="417"/>
    </row>
    <row r="729" spans="1:9" s="81" customFormat="1" ht="30" hidden="1">
      <c r="A729" s="20" t="s">
        <v>1398</v>
      </c>
      <c r="B729" s="41" t="s">
        <v>1399</v>
      </c>
      <c r="C729" s="41"/>
      <c r="D729" s="435"/>
      <c r="E729" s="21"/>
      <c r="F729" s="41"/>
      <c r="G729" s="14"/>
      <c r="H729" s="417"/>
    </row>
    <row r="730" spans="1:9" s="81" customFormat="1" ht="30" hidden="1">
      <c r="A730" s="20" t="s">
        <v>1400</v>
      </c>
      <c r="B730" s="41" t="s">
        <v>1401</v>
      </c>
      <c r="C730" s="41"/>
      <c r="D730" s="435"/>
      <c r="E730" s="21"/>
      <c r="F730" s="41"/>
      <c r="G730" s="14"/>
      <c r="H730" s="417"/>
    </row>
    <row r="731" spans="1:9" s="81" customFormat="1" ht="45" hidden="1">
      <c r="A731" s="20" t="s">
        <v>1402</v>
      </c>
      <c r="B731" s="41" t="s">
        <v>1403</v>
      </c>
      <c r="C731" s="41"/>
      <c r="D731" s="435"/>
      <c r="E731" s="21"/>
      <c r="F731" s="41"/>
      <c r="G731" s="14"/>
      <c r="H731" s="417"/>
    </row>
    <row r="732" spans="1:9" s="81" customFormat="1" ht="18.75">
      <c r="A732" s="243"/>
      <c r="B732" s="1372" t="s">
        <v>1404</v>
      </c>
      <c r="C732" s="1372"/>
      <c r="D732" s="1372"/>
      <c r="E732" s="1372"/>
      <c r="F732" s="1372"/>
      <c r="G732" s="1372"/>
      <c r="H732" s="541">
        <f>H733+H742+H755+H763</f>
        <v>13</v>
      </c>
      <c r="I732" s="22">
        <f>I733+I742+I755+I763</f>
        <v>26</v>
      </c>
    </row>
    <row r="733" spans="1:9" s="81" customFormat="1" ht="35.1" customHeight="1">
      <c r="A733" s="1035" t="s">
        <v>2269</v>
      </c>
      <c r="B733" s="1305" t="s">
        <v>6</v>
      </c>
      <c r="C733" s="1306"/>
      <c r="D733" s="1306"/>
      <c r="E733" s="1306"/>
      <c r="F733" s="1306"/>
      <c r="G733" s="1307"/>
      <c r="H733" s="541">
        <f>SUM(D734:D741)</f>
        <v>2</v>
      </c>
      <c r="I733" s="22">
        <f>COUNT(D734:D741)*2</f>
        <v>4</v>
      </c>
    </row>
    <row r="734" spans="1:9" s="81" customFormat="1" ht="30">
      <c r="A734" s="11" t="s">
        <v>2270</v>
      </c>
      <c r="B734" s="23" t="s">
        <v>1406</v>
      </c>
      <c r="C734" s="23" t="s">
        <v>6465</v>
      </c>
      <c r="D734" s="473">
        <v>1</v>
      </c>
      <c r="E734" s="24" t="s">
        <v>648</v>
      </c>
      <c r="F734" s="117"/>
      <c r="G734" s="1166"/>
      <c r="H734" s="541"/>
      <c r="I734" s="22"/>
    </row>
    <row r="735" spans="1:9" s="81" customFormat="1">
      <c r="A735" s="11"/>
      <c r="B735" s="23"/>
      <c r="C735" s="23" t="s">
        <v>6466</v>
      </c>
      <c r="D735" s="473">
        <v>1</v>
      </c>
      <c r="E735" s="24" t="s">
        <v>648</v>
      </c>
      <c r="F735" s="117"/>
      <c r="G735" s="1166"/>
      <c r="H735" s="541"/>
      <c r="I735" s="22"/>
    </row>
    <row r="736" spans="1:9" s="81" customFormat="1" hidden="1">
      <c r="A736" s="20"/>
      <c r="B736" s="23"/>
      <c r="C736" s="23" t="s">
        <v>6467</v>
      </c>
      <c r="D736" s="477"/>
      <c r="E736" s="15" t="s">
        <v>648</v>
      </c>
      <c r="F736" s="584"/>
      <c r="G736" s="403"/>
      <c r="H736" s="541"/>
      <c r="I736" s="22"/>
    </row>
    <row r="737" spans="1:9" s="81" customFormat="1" hidden="1">
      <c r="A737" s="20"/>
      <c r="B737" s="23"/>
      <c r="C737" s="23" t="s">
        <v>6468</v>
      </c>
      <c r="D737" s="477"/>
      <c r="E737" s="15" t="s">
        <v>648</v>
      </c>
      <c r="F737" s="584"/>
      <c r="G737" s="403"/>
      <c r="H737" s="541"/>
      <c r="I737" s="22"/>
    </row>
    <row r="738" spans="1:9" s="81" customFormat="1" hidden="1">
      <c r="A738" s="20"/>
      <c r="B738" s="23"/>
      <c r="C738" s="23" t="s">
        <v>6469</v>
      </c>
      <c r="D738" s="477"/>
      <c r="E738" s="15" t="s">
        <v>648</v>
      </c>
      <c r="F738" s="584"/>
      <c r="G738" s="403"/>
      <c r="H738" s="541"/>
      <c r="I738" s="22"/>
    </row>
    <row r="739" spans="1:9" s="81" customFormat="1" hidden="1">
      <c r="A739" s="20"/>
      <c r="B739" s="23"/>
      <c r="C739" s="23" t="s">
        <v>6470</v>
      </c>
      <c r="D739" s="477"/>
      <c r="E739" s="15" t="s">
        <v>648</v>
      </c>
      <c r="F739" s="584"/>
      <c r="G739" s="403"/>
      <c r="H739" s="541"/>
      <c r="I739" s="22"/>
    </row>
    <row r="740" spans="1:9" s="81" customFormat="1" hidden="1">
      <c r="A740" s="20"/>
      <c r="B740" s="23"/>
      <c r="C740" s="23" t="s">
        <v>6510</v>
      </c>
      <c r="D740" s="477"/>
      <c r="E740" s="15"/>
      <c r="F740" s="584"/>
      <c r="G740" s="403"/>
      <c r="H740" s="541"/>
      <c r="I740" s="22"/>
    </row>
    <row r="741" spans="1:9" s="81" customFormat="1" ht="30" hidden="1">
      <c r="A741" s="20" t="s">
        <v>2274</v>
      </c>
      <c r="B741" s="48" t="s">
        <v>1418</v>
      </c>
      <c r="C741" s="584"/>
      <c r="D741" s="477"/>
      <c r="E741" s="15" t="s">
        <v>648</v>
      </c>
      <c r="F741" s="584"/>
      <c r="G741" s="403"/>
      <c r="H741" s="417"/>
    </row>
    <row r="742" spans="1:9" s="81" customFormat="1" ht="35.1" customHeight="1">
      <c r="A742" s="1035" t="s">
        <v>2276</v>
      </c>
      <c r="B742" s="1305" t="s">
        <v>4</v>
      </c>
      <c r="C742" s="1306"/>
      <c r="D742" s="1306"/>
      <c r="E742" s="1306"/>
      <c r="F742" s="1306"/>
      <c r="G742" s="1307"/>
      <c r="H742" s="541">
        <f>SUM(D743:D754)</f>
        <v>4</v>
      </c>
      <c r="I742" s="22">
        <f>COUNT(D743:D754)*2</f>
        <v>8</v>
      </c>
    </row>
    <row r="743" spans="1:9" s="81" customFormat="1" ht="30">
      <c r="A743" s="11" t="s">
        <v>2277</v>
      </c>
      <c r="B743" s="23" t="s">
        <v>1420</v>
      </c>
      <c r="C743" s="23" t="s">
        <v>6471</v>
      </c>
      <c r="D743" s="473">
        <v>1</v>
      </c>
      <c r="E743" s="24" t="s">
        <v>648</v>
      </c>
      <c r="F743" s="117"/>
      <c r="G743" s="1166"/>
      <c r="H743" s="541"/>
      <c r="I743" s="22"/>
    </row>
    <row r="744" spans="1:9" s="81" customFormat="1">
      <c r="A744" s="11"/>
      <c r="B744" s="23"/>
      <c r="C744" s="23" t="s">
        <v>6472</v>
      </c>
      <c r="D744" s="473">
        <v>1</v>
      </c>
      <c r="E744" s="24" t="s">
        <v>648</v>
      </c>
      <c r="F744" s="117"/>
      <c r="G744" s="1166"/>
      <c r="H744" s="541"/>
      <c r="I744" s="22"/>
    </row>
    <row r="745" spans="1:9" s="81" customFormat="1">
      <c r="A745" s="11"/>
      <c r="B745" s="23"/>
      <c r="C745" s="23" t="s">
        <v>6473</v>
      </c>
      <c r="D745" s="473">
        <v>1</v>
      </c>
      <c r="E745" s="24" t="s">
        <v>648</v>
      </c>
      <c r="F745" s="117"/>
      <c r="G745" s="1166"/>
      <c r="H745" s="541"/>
      <c r="I745" s="22"/>
    </row>
    <row r="746" spans="1:9" s="81" customFormat="1">
      <c r="A746" s="11"/>
      <c r="B746" s="23"/>
      <c r="C746" s="23" t="s">
        <v>6474</v>
      </c>
      <c r="D746" s="473">
        <v>1</v>
      </c>
      <c r="E746" s="24" t="s">
        <v>648</v>
      </c>
      <c r="F746" s="117"/>
      <c r="G746" s="1166"/>
      <c r="H746" s="541"/>
      <c r="I746" s="22"/>
    </row>
    <row r="747" spans="1:9" s="81" customFormat="1" hidden="1">
      <c r="A747" s="20"/>
      <c r="B747" s="23"/>
      <c r="C747" s="23" t="s">
        <v>6475</v>
      </c>
      <c r="D747" s="477"/>
      <c r="E747" s="15" t="s">
        <v>648</v>
      </c>
      <c r="F747" s="584"/>
      <c r="G747" s="403"/>
      <c r="H747" s="541"/>
      <c r="I747" s="22"/>
    </row>
    <row r="748" spans="1:9" s="81" customFormat="1" hidden="1">
      <c r="A748" s="20"/>
      <c r="B748" s="23"/>
      <c r="C748" s="23" t="s">
        <v>6476</v>
      </c>
      <c r="D748" s="477"/>
      <c r="E748" s="15" t="s">
        <v>648</v>
      </c>
      <c r="F748" s="584"/>
      <c r="G748" s="403"/>
      <c r="H748" s="541"/>
      <c r="I748" s="22"/>
    </row>
    <row r="749" spans="1:9" s="81" customFormat="1" hidden="1">
      <c r="A749" s="20"/>
      <c r="B749" s="23"/>
      <c r="C749" s="23" t="s">
        <v>6477</v>
      </c>
      <c r="D749" s="477"/>
      <c r="E749" s="15" t="s">
        <v>648</v>
      </c>
      <c r="F749" s="584"/>
      <c r="G749" s="403"/>
      <c r="H749" s="541"/>
      <c r="I749" s="22"/>
    </row>
    <row r="750" spans="1:9" s="81" customFormat="1" hidden="1">
      <c r="A750" s="20"/>
      <c r="B750" s="23"/>
      <c r="C750" s="23" t="s">
        <v>6478</v>
      </c>
      <c r="D750" s="477"/>
      <c r="E750" s="15" t="s">
        <v>648</v>
      </c>
      <c r="F750" s="584"/>
      <c r="G750" s="403"/>
      <c r="H750" s="541"/>
      <c r="I750" s="22"/>
    </row>
    <row r="751" spans="1:9" s="81" customFormat="1" hidden="1">
      <c r="A751" s="20"/>
      <c r="B751" s="23"/>
      <c r="C751" s="23" t="s">
        <v>6479</v>
      </c>
      <c r="D751" s="477"/>
      <c r="E751" s="15" t="s">
        <v>648</v>
      </c>
      <c r="F751" s="584"/>
      <c r="G751" s="403"/>
      <c r="H751" s="541"/>
      <c r="I751" s="22"/>
    </row>
    <row r="752" spans="1:9" s="81" customFormat="1" hidden="1">
      <c r="A752" s="20"/>
      <c r="B752" s="23"/>
      <c r="C752" s="23" t="s">
        <v>6480</v>
      </c>
      <c r="D752" s="477"/>
      <c r="E752" s="15" t="s">
        <v>648</v>
      </c>
      <c r="F752" s="584"/>
      <c r="G752" s="403"/>
      <c r="H752" s="541"/>
      <c r="I752" s="22"/>
    </row>
    <row r="753" spans="1:9" s="81" customFormat="1" hidden="1">
      <c r="A753" s="20"/>
      <c r="B753" s="23"/>
      <c r="C753" s="23" t="s">
        <v>6481</v>
      </c>
      <c r="D753" s="477"/>
      <c r="E753" s="15" t="s">
        <v>648</v>
      </c>
      <c r="F753" s="584"/>
      <c r="G753" s="403"/>
      <c r="H753" s="541"/>
      <c r="I753" s="22"/>
    </row>
    <row r="754" spans="1:9" s="81" customFormat="1" ht="47.25" hidden="1" customHeight="1">
      <c r="A754" s="20" t="s">
        <v>1428</v>
      </c>
      <c r="B754" s="71" t="s">
        <v>1429</v>
      </c>
      <c r="C754" s="584"/>
      <c r="D754" s="481"/>
      <c r="E754" s="15"/>
      <c r="F754" s="584"/>
      <c r="G754" s="584"/>
    </row>
    <row r="755" spans="1:9" s="81" customFormat="1" ht="35.1" customHeight="1">
      <c r="A755" s="1035" t="s">
        <v>2283</v>
      </c>
      <c r="B755" s="1305" t="s">
        <v>2</v>
      </c>
      <c r="C755" s="1306"/>
      <c r="D755" s="1306"/>
      <c r="E755" s="1306"/>
      <c r="F755" s="1306"/>
      <c r="G755" s="1307"/>
      <c r="H755" s="541">
        <f>SUM(D756:D762)</f>
        <v>4</v>
      </c>
      <c r="I755" s="22">
        <f>COUNT(D756:D762)*2</f>
        <v>8</v>
      </c>
    </row>
    <row r="756" spans="1:9" s="81" customFormat="1" ht="30">
      <c r="A756" s="11" t="s">
        <v>2284</v>
      </c>
      <c r="B756" s="23" t="s">
        <v>1431</v>
      </c>
      <c r="C756" s="16" t="s">
        <v>6482</v>
      </c>
      <c r="D756" s="473">
        <v>1</v>
      </c>
      <c r="E756" s="24" t="s">
        <v>648</v>
      </c>
      <c r="F756" s="117" t="s">
        <v>6483</v>
      </c>
      <c r="G756" s="1047"/>
      <c r="H756" s="541"/>
      <c r="I756" s="22"/>
    </row>
    <row r="757" spans="1:9" s="81" customFormat="1" ht="30">
      <c r="A757" s="11"/>
      <c r="B757" s="23"/>
      <c r="C757" s="23" t="s">
        <v>6484</v>
      </c>
      <c r="D757" s="473">
        <v>1</v>
      </c>
      <c r="E757" s="24" t="s">
        <v>648</v>
      </c>
      <c r="F757" s="117"/>
      <c r="G757" s="1047"/>
      <c r="H757" s="541"/>
      <c r="I757" s="22"/>
    </row>
    <row r="758" spans="1:9" s="81" customFormat="1" ht="30" hidden="1">
      <c r="A758" s="20"/>
      <c r="B758" s="23"/>
      <c r="C758" s="23" t="s">
        <v>6485</v>
      </c>
      <c r="D758" s="477"/>
      <c r="E758" s="15" t="s">
        <v>648</v>
      </c>
      <c r="F758" s="584"/>
      <c r="G758" s="586"/>
      <c r="H758" s="541"/>
      <c r="I758" s="22"/>
    </row>
    <row r="759" spans="1:9" s="81" customFormat="1">
      <c r="A759" s="11"/>
      <c r="B759" s="23"/>
      <c r="C759" s="23" t="s">
        <v>6486</v>
      </c>
      <c r="D759" s="473">
        <v>1</v>
      </c>
      <c r="E759" s="24" t="s">
        <v>648</v>
      </c>
      <c r="F759" s="117"/>
      <c r="G759" s="1047"/>
      <c r="H759" s="541"/>
      <c r="I759" s="22"/>
    </row>
    <row r="760" spans="1:9" s="81" customFormat="1" ht="30">
      <c r="A760" s="11"/>
      <c r="B760" s="23"/>
      <c r="C760" s="34" t="s">
        <v>6487</v>
      </c>
      <c r="D760" s="473">
        <v>1</v>
      </c>
      <c r="E760" s="24" t="s">
        <v>648</v>
      </c>
      <c r="F760" s="34" t="s">
        <v>6488</v>
      </c>
      <c r="G760" s="1047"/>
      <c r="H760" s="541"/>
      <c r="I760" s="22"/>
    </row>
    <row r="761" spans="1:9" s="81" customFormat="1" hidden="1">
      <c r="A761" s="20"/>
      <c r="B761" s="23"/>
      <c r="C761" s="41" t="s">
        <v>6489</v>
      </c>
      <c r="D761" s="477"/>
      <c r="E761" s="15" t="s">
        <v>648</v>
      </c>
      <c r="F761" s="584"/>
      <c r="G761" s="586"/>
      <c r="H761" s="541"/>
      <c r="I761" s="22"/>
    </row>
    <row r="762" spans="1:9" s="81" customFormat="1" ht="47.25" hidden="1" customHeight="1">
      <c r="A762" s="20" t="s">
        <v>1435</v>
      </c>
      <c r="B762" s="71" t="s">
        <v>1436</v>
      </c>
      <c r="C762" s="584"/>
      <c r="D762" s="481"/>
      <c r="E762" s="15"/>
      <c r="F762" s="584"/>
      <c r="G762" s="584"/>
    </row>
    <row r="763" spans="1:9" s="81" customFormat="1" ht="35.1" customHeight="1">
      <c r="A763" s="1035" t="s">
        <v>2300</v>
      </c>
      <c r="B763" s="1305" t="s">
        <v>0</v>
      </c>
      <c r="C763" s="1306"/>
      <c r="D763" s="1306"/>
      <c r="E763" s="1306"/>
      <c r="F763" s="1306"/>
      <c r="G763" s="1307"/>
      <c r="H763" s="541">
        <f>SUM(D764:D771)</f>
        <v>3</v>
      </c>
      <c r="I763" s="22">
        <f>COUNT(D764:D771)*2</f>
        <v>6</v>
      </c>
    </row>
    <row r="764" spans="1:9" s="81" customFormat="1" ht="51" customHeight="1">
      <c r="A764" s="11" t="s">
        <v>2302</v>
      </c>
      <c r="B764" s="23" t="s">
        <v>1438</v>
      </c>
      <c r="C764" s="23" t="s">
        <v>2608</v>
      </c>
      <c r="D764" s="473">
        <v>1</v>
      </c>
      <c r="E764" s="24" t="s">
        <v>648</v>
      </c>
      <c r="F764" s="117"/>
      <c r="G764" s="1047"/>
      <c r="H764" s="541"/>
      <c r="I764" s="22"/>
    </row>
    <row r="765" spans="1:9" s="81" customFormat="1">
      <c r="A765" s="11"/>
      <c r="B765" s="23"/>
      <c r="C765" s="23" t="s">
        <v>6490</v>
      </c>
      <c r="D765" s="473">
        <v>1</v>
      </c>
      <c r="E765" s="24" t="s">
        <v>648</v>
      </c>
      <c r="F765" s="117"/>
      <c r="G765" s="1047"/>
      <c r="H765" s="541"/>
      <c r="I765" s="22"/>
    </row>
    <row r="766" spans="1:9" s="81" customFormat="1" hidden="1">
      <c r="A766" s="20"/>
      <c r="B766" s="23"/>
      <c r="C766" s="23" t="s">
        <v>6491</v>
      </c>
      <c r="D766" s="477"/>
      <c r="E766" s="15" t="s">
        <v>648</v>
      </c>
      <c r="F766" s="584"/>
      <c r="G766" s="586"/>
      <c r="H766" s="541"/>
      <c r="I766" s="22"/>
    </row>
    <row r="767" spans="1:9" s="81" customFormat="1" ht="34.5" hidden="1" customHeight="1">
      <c r="A767" s="20"/>
      <c r="B767" s="23"/>
      <c r="C767" s="23" t="s">
        <v>6492</v>
      </c>
      <c r="D767" s="477"/>
      <c r="E767" s="15" t="s">
        <v>648</v>
      </c>
      <c r="F767" s="584"/>
      <c r="G767" s="586"/>
      <c r="H767" s="541"/>
      <c r="I767" s="22"/>
    </row>
    <row r="768" spans="1:9" s="81" customFormat="1" hidden="1">
      <c r="A768" s="20"/>
      <c r="B768" s="23"/>
      <c r="C768" s="23" t="s">
        <v>6493</v>
      </c>
      <c r="D768" s="477"/>
      <c r="E768" s="15" t="s">
        <v>648</v>
      </c>
      <c r="F768" s="584"/>
      <c r="G768" s="586"/>
      <c r="H768" s="541"/>
      <c r="I768" s="22"/>
    </row>
    <row r="769" spans="1:11" hidden="1">
      <c r="A769" s="20"/>
      <c r="B769" s="23"/>
      <c r="C769" s="23" t="s">
        <v>6494</v>
      </c>
      <c r="D769" s="477"/>
      <c r="E769" s="15" t="s">
        <v>648</v>
      </c>
      <c r="F769" s="584"/>
      <c r="G769" s="586"/>
      <c r="H769" s="541"/>
    </row>
    <row r="770" spans="1:11" ht="17.25" customHeight="1">
      <c r="A770" s="10"/>
      <c r="B770" s="222"/>
      <c r="C770" s="23" t="s">
        <v>6495</v>
      </c>
      <c r="D770" s="473">
        <v>1</v>
      </c>
      <c r="E770" s="24" t="s">
        <v>648</v>
      </c>
      <c r="F770" s="117"/>
      <c r="G770" s="1047"/>
      <c r="H770" s="541"/>
    </row>
    <row r="771" spans="1:11" ht="45.75" hidden="1" customHeight="1">
      <c r="A771" s="221" t="s">
        <v>1443</v>
      </c>
      <c r="B771" s="16" t="s">
        <v>1444</v>
      </c>
      <c r="C771" s="584"/>
      <c r="D771" s="481"/>
      <c r="E771" s="15"/>
      <c r="F771" s="584"/>
      <c r="G771" s="584"/>
      <c r="H771" s="81"/>
      <c r="I771" s="81"/>
    </row>
    <row r="772" spans="1:11">
      <c r="A772" s="405"/>
      <c r="B772" s="81"/>
      <c r="C772" s="81"/>
      <c r="D772" s="486"/>
      <c r="E772" s="81"/>
      <c r="F772" s="81"/>
      <c r="G772" s="81"/>
      <c r="K772" s="81"/>
    </row>
    <row r="773" spans="1:11">
      <c r="A773" s="405"/>
      <c r="B773" s="81"/>
      <c r="C773" s="81"/>
      <c r="D773" s="486"/>
      <c r="E773" s="81"/>
      <c r="F773" s="81"/>
      <c r="G773" s="81"/>
      <c r="K773" s="81"/>
    </row>
    <row r="774" spans="1:11" s="22" customFormat="1" ht="73.150000000000006" customHeight="1">
      <c r="A774" s="1169"/>
      <c r="B774" s="1005"/>
      <c r="C774" s="1005"/>
      <c r="D774" s="1008"/>
      <c r="E774" s="1005"/>
      <c r="F774" s="82"/>
      <c r="G774" s="81"/>
      <c r="J774" s="81"/>
      <c r="K774" s="81"/>
    </row>
    <row r="775" spans="1:11" s="22" customFormat="1">
      <c r="A775" s="1169"/>
      <c r="B775" s="1005" t="s">
        <v>1446</v>
      </c>
      <c r="C775" s="1005" t="s">
        <v>2308</v>
      </c>
      <c r="D775" s="1008" t="s">
        <v>1448</v>
      </c>
      <c r="E775" s="1005">
        <f>H2</f>
        <v>2</v>
      </c>
      <c r="F775" s="82"/>
      <c r="G775" s="81"/>
      <c r="J775" s="81"/>
      <c r="K775" s="81"/>
    </row>
    <row r="776" spans="1:11" s="22" customFormat="1">
      <c r="A776" s="1169" t="s">
        <v>176</v>
      </c>
      <c r="B776" s="1005">
        <f>IF(E775=0,0,H42)</f>
        <v>16</v>
      </c>
      <c r="C776" s="1005">
        <f>IF(E775=0,0,I42)</f>
        <v>32</v>
      </c>
      <c r="D776" s="1170">
        <f>IF(D784=0,0,B776/C776)</f>
        <v>0.5</v>
      </c>
      <c r="E776" s="1005"/>
      <c r="F776" s="82"/>
      <c r="G776" s="81"/>
      <c r="J776" s="81"/>
      <c r="K776" s="81"/>
    </row>
    <row r="777" spans="1:11" s="22" customFormat="1">
      <c r="A777" s="1169" t="s">
        <v>178</v>
      </c>
      <c r="B777" s="1005">
        <f>IF(E775=0,0,H116)</f>
        <v>20</v>
      </c>
      <c r="C777" s="1005">
        <f>IF(E775=0,0,I116)</f>
        <v>40</v>
      </c>
      <c r="D777" s="1170">
        <f>IF(D784=0,0,B777/C777)</f>
        <v>0.5</v>
      </c>
      <c r="E777" s="1005"/>
      <c r="F777" s="82"/>
      <c r="G777" s="81"/>
      <c r="J777" s="81"/>
      <c r="K777" s="81"/>
    </row>
    <row r="778" spans="1:11" s="22" customFormat="1">
      <c r="A778" s="1169" t="s">
        <v>180</v>
      </c>
      <c r="B778" s="1005">
        <f>IF(E775=0,0,H178)</f>
        <v>25</v>
      </c>
      <c r="C778" s="1005">
        <f>IF(E775=0,0,I178)</f>
        <v>50</v>
      </c>
      <c r="D778" s="1170">
        <f>IF(D784=0,0,B778/C778)</f>
        <v>0.5</v>
      </c>
      <c r="E778" s="1005"/>
      <c r="F778" s="82"/>
      <c r="G778" s="81"/>
      <c r="J778" s="81"/>
      <c r="K778" s="81"/>
    </row>
    <row r="779" spans="1:11" s="22" customFormat="1">
      <c r="A779" s="1169" t="s">
        <v>182</v>
      </c>
      <c r="B779" s="1010">
        <f>IF(E775=0,0,H274)</f>
        <v>17</v>
      </c>
      <c r="C779" s="1010">
        <f>IF(E775=0,0,I274)</f>
        <v>34</v>
      </c>
      <c r="D779" s="1170">
        <f>IF(D784=0,0,B779/C779)</f>
        <v>0.5</v>
      </c>
      <c r="E779" s="1005"/>
      <c r="F779" s="82"/>
      <c r="G779" s="81"/>
      <c r="J779" s="81"/>
      <c r="K779" s="81"/>
    </row>
    <row r="780" spans="1:11" s="22" customFormat="1">
      <c r="A780" s="1169" t="s">
        <v>184</v>
      </c>
      <c r="B780" s="1010">
        <f>IF(E775=0,0,H348)</f>
        <v>29</v>
      </c>
      <c r="C780" s="1010">
        <f>IF(E775=0,0,I348)</f>
        <v>58</v>
      </c>
      <c r="D780" s="1170">
        <f>IF(D784=0,0,B780/C780)</f>
        <v>0.5</v>
      </c>
      <c r="E780" s="1005"/>
      <c r="F780" s="82"/>
      <c r="G780" s="81"/>
      <c r="J780" s="81"/>
      <c r="K780" s="81"/>
    </row>
    <row r="781" spans="1:11" s="22" customFormat="1">
      <c r="A781" s="1169" t="s">
        <v>186</v>
      </c>
      <c r="B781" s="1010">
        <f>IF(E775=0,0,H598)</f>
        <v>16</v>
      </c>
      <c r="C781" s="1010">
        <f>IF(E775=0,0,I598)</f>
        <v>32</v>
      </c>
      <c r="D781" s="1170">
        <f>IF(D784=0,0,B781/C781)</f>
        <v>0.5</v>
      </c>
      <c r="E781" s="1005"/>
      <c r="F781" s="82"/>
      <c r="G781" s="81"/>
      <c r="J781" s="81"/>
      <c r="K781" s="81"/>
    </row>
    <row r="782" spans="1:11" s="22" customFormat="1">
      <c r="A782" s="1169" t="s">
        <v>187</v>
      </c>
      <c r="B782" s="1010">
        <f>IF(E775=0,0,H660)</f>
        <v>15</v>
      </c>
      <c r="C782" s="1010">
        <f>IF(E775=0,0,I660)</f>
        <v>30</v>
      </c>
      <c r="D782" s="1170">
        <f>IF(D784=0,0,B782/C782)</f>
        <v>0.5</v>
      </c>
      <c r="E782" s="1005"/>
      <c r="F782" s="82"/>
      <c r="G782" s="81"/>
      <c r="J782" s="81"/>
      <c r="K782" s="81"/>
    </row>
    <row r="783" spans="1:11" s="22" customFormat="1">
      <c r="A783" s="1169" t="s">
        <v>189</v>
      </c>
      <c r="B783" s="1010">
        <f>IF(E775=0,0,H732)</f>
        <v>13</v>
      </c>
      <c r="C783" s="1010">
        <f>IF(E775=0,0,I732)</f>
        <v>26</v>
      </c>
      <c r="D783" s="1170">
        <f>IF(D784=0,0,B783/C783)</f>
        <v>0.5</v>
      </c>
      <c r="E783" s="1005"/>
      <c r="F783" s="82"/>
      <c r="G783" s="81"/>
      <c r="J783" s="81"/>
      <c r="K783" s="81"/>
    </row>
    <row r="784" spans="1:11" s="22" customFormat="1">
      <c r="A784" s="1169" t="s">
        <v>1449</v>
      </c>
      <c r="B784" s="1005">
        <f>IF(H2=0,0,SUM(B776:B783))</f>
        <v>151</v>
      </c>
      <c r="C784" s="1005">
        <f>IF(H2=0,0,SUM(C776:C783))</f>
        <v>302</v>
      </c>
      <c r="D784" s="1170">
        <f>IF(H2=0,0,B784/C784)</f>
        <v>0.5</v>
      </c>
      <c r="E784" s="1005"/>
      <c r="F784" s="82"/>
      <c r="G784" s="81"/>
      <c r="J784" s="81"/>
      <c r="K784" s="81"/>
    </row>
    <row r="785" spans="1:11" s="22" customFormat="1" ht="46.15" customHeight="1">
      <c r="A785" s="1169"/>
      <c r="B785" s="1005"/>
      <c r="C785" s="1005"/>
      <c r="D785" s="1008"/>
      <c r="E785" s="1005"/>
      <c r="F785" s="82"/>
      <c r="G785" s="81"/>
      <c r="J785" s="81"/>
      <c r="K785" s="81"/>
    </row>
    <row r="786" spans="1:11" s="22" customFormat="1">
      <c r="A786" s="1169">
        <v>0</v>
      </c>
      <c r="B786" s="1005"/>
      <c r="C786" s="1005"/>
      <c r="D786" s="1008"/>
      <c r="E786" s="1005"/>
      <c r="F786" s="82"/>
      <c r="G786" s="81"/>
      <c r="J786" s="81"/>
      <c r="K786" s="81"/>
    </row>
    <row r="787" spans="1:11" s="22" customFormat="1">
      <c r="A787" s="1169">
        <v>1</v>
      </c>
      <c r="B787" s="1005"/>
      <c r="C787" s="1005"/>
      <c r="D787" s="1008"/>
      <c r="E787" s="1005"/>
      <c r="F787" s="82"/>
      <c r="G787" s="81"/>
      <c r="J787" s="81"/>
      <c r="K787" s="81"/>
    </row>
    <row r="788" spans="1:11" s="22" customFormat="1">
      <c r="A788" s="1169">
        <v>2</v>
      </c>
      <c r="B788" s="1005"/>
      <c r="C788" s="1005"/>
      <c r="D788" s="1008"/>
      <c r="E788" s="1005"/>
      <c r="F788" s="82"/>
      <c r="G788" s="81"/>
      <c r="J788" s="81"/>
      <c r="K788" s="81"/>
    </row>
    <row r="789" spans="1:11" s="22" customFormat="1">
      <c r="A789" s="1169"/>
      <c r="B789" s="1005"/>
      <c r="C789" s="1005"/>
      <c r="D789" s="1008"/>
      <c r="E789" s="1005"/>
      <c r="F789" s="82"/>
      <c r="G789" s="81"/>
      <c r="J789" s="81"/>
      <c r="K789" s="81"/>
    </row>
    <row r="790" spans="1:11">
      <c r="A790" s="405"/>
      <c r="B790" s="81"/>
      <c r="C790" s="81"/>
      <c r="D790" s="486"/>
      <c r="E790" s="81"/>
      <c r="F790" s="81"/>
      <c r="G790" s="81"/>
      <c r="K790" s="81"/>
    </row>
    <row r="791" spans="1:11">
      <c r="A791" s="405"/>
      <c r="B791" s="81"/>
      <c r="C791" s="81"/>
      <c r="D791" s="486"/>
      <c r="E791" s="81"/>
      <c r="F791" s="81"/>
      <c r="G791" s="81"/>
      <c r="K791" s="81"/>
    </row>
    <row r="792" spans="1:11">
      <c r="A792" s="405"/>
      <c r="B792" s="81"/>
      <c r="C792" s="81"/>
      <c r="D792" s="486"/>
      <c r="E792" s="81"/>
      <c r="F792" s="81"/>
      <c r="G792" s="81"/>
      <c r="K792" s="81"/>
    </row>
    <row r="793" spans="1:11">
      <c r="A793" s="405"/>
      <c r="B793" s="81"/>
      <c r="C793" s="81"/>
      <c r="D793" s="486"/>
      <c r="E793" s="81"/>
      <c r="F793" s="81"/>
      <c r="G793" s="81"/>
      <c r="K793" s="81"/>
    </row>
    <row r="794" spans="1:11">
      <c r="A794" s="405"/>
      <c r="B794" s="81"/>
      <c r="C794" s="81"/>
      <c r="D794" s="486"/>
      <c r="E794" s="81"/>
      <c r="F794" s="81"/>
      <c r="G794" s="81"/>
      <c r="K794" s="81"/>
    </row>
    <row r="795" spans="1:11">
      <c r="A795" s="405"/>
      <c r="B795" s="81"/>
      <c r="C795" s="81"/>
      <c r="D795" s="486"/>
      <c r="E795" s="81"/>
      <c r="F795" s="81"/>
      <c r="G795" s="81"/>
      <c r="K795" s="81"/>
    </row>
    <row r="796" spans="1:11">
      <c r="A796" s="405"/>
      <c r="B796" s="81"/>
      <c r="C796" s="81"/>
      <c r="D796" s="486"/>
      <c r="E796" s="81"/>
      <c r="F796" s="81"/>
      <c r="G796" s="81"/>
      <c r="K796" s="81"/>
    </row>
    <row r="797" spans="1:11">
      <c r="A797" s="405"/>
      <c r="B797" s="81"/>
      <c r="C797" s="81"/>
      <c r="D797" s="486"/>
      <c r="E797" s="81"/>
      <c r="F797" s="81"/>
      <c r="G797" s="81"/>
      <c r="K797" s="81"/>
    </row>
    <row r="798" spans="1:11">
      <c r="A798" s="405"/>
      <c r="B798" s="81"/>
      <c r="C798" s="81"/>
      <c r="D798" s="486"/>
      <c r="E798" s="81"/>
      <c r="F798" s="81"/>
      <c r="G798" s="81"/>
      <c r="K798" s="81"/>
    </row>
    <row r="799" spans="1:11">
      <c r="A799" s="405"/>
      <c r="B799" s="81"/>
      <c r="C799" s="81"/>
      <c r="D799" s="486"/>
      <c r="E799" s="81"/>
      <c r="F799" s="81"/>
      <c r="G799" s="81"/>
      <c r="K799" s="81"/>
    </row>
    <row r="800" spans="1:11">
      <c r="A800" s="405"/>
      <c r="B800" s="81"/>
      <c r="C800" s="81"/>
      <c r="D800" s="486"/>
      <c r="E800" s="81"/>
      <c r="F800" s="81"/>
      <c r="G800" s="81"/>
      <c r="K800" s="81"/>
    </row>
    <row r="801" spans="1:11">
      <c r="A801" s="405"/>
      <c r="B801" s="81"/>
      <c r="C801" s="81"/>
      <c r="D801" s="486"/>
      <c r="E801" s="81"/>
      <c r="F801" s="81"/>
      <c r="G801" s="81"/>
      <c r="K801" s="81"/>
    </row>
    <row r="802" spans="1:11">
      <c r="A802" s="405"/>
      <c r="B802" s="81"/>
      <c r="C802" s="81"/>
      <c r="D802" s="486"/>
      <c r="E802" s="81"/>
      <c r="F802" s="81"/>
      <c r="G802" s="81"/>
      <c r="K802" s="81"/>
    </row>
    <row r="803" spans="1:11">
      <c r="A803" s="405"/>
      <c r="B803" s="81"/>
      <c r="C803" s="81"/>
      <c r="D803" s="486"/>
      <c r="E803" s="81"/>
      <c r="F803" s="81"/>
      <c r="G803" s="81"/>
      <c r="K803" s="81"/>
    </row>
    <row r="804" spans="1:11">
      <c r="A804" s="405"/>
      <c r="B804" s="81"/>
      <c r="C804" s="81"/>
      <c r="D804" s="486"/>
      <c r="E804" s="81"/>
      <c r="F804" s="81"/>
      <c r="G804" s="81"/>
      <c r="K804" s="81"/>
    </row>
    <row r="805" spans="1:11">
      <c r="A805" s="405"/>
      <c r="B805" s="81"/>
      <c r="C805" s="81"/>
      <c r="D805" s="486"/>
      <c r="E805" s="81"/>
      <c r="F805" s="81"/>
      <c r="G805" s="81"/>
      <c r="K805" s="81"/>
    </row>
    <row r="806" spans="1:11">
      <c r="A806" s="405"/>
      <c r="B806" s="81"/>
      <c r="C806" s="81"/>
      <c r="D806" s="486"/>
      <c r="E806" s="81"/>
      <c r="F806" s="81"/>
      <c r="G806" s="81"/>
      <c r="K806" s="81"/>
    </row>
    <row r="807" spans="1:11">
      <c r="A807" s="405"/>
      <c r="B807" s="81"/>
      <c r="C807" s="81"/>
      <c r="D807" s="486"/>
      <c r="E807" s="81"/>
      <c r="F807" s="81"/>
      <c r="G807" s="81"/>
      <c r="K807" s="81"/>
    </row>
    <row r="808" spans="1:11">
      <c r="A808" s="405"/>
      <c r="B808" s="81"/>
      <c r="C808" s="81"/>
      <c r="D808" s="486"/>
      <c r="E808" s="81"/>
      <c r="F808" s="81"/>
      <c r="G808" s="81"/>
      <c r="K808" s="81"/>
    </row>
    <row r="809" spans="1:11">
      <c r="A809" s="405"/>
      <c r="B809" s="81"/>
      <c r="C809" s="81"/>
      <c r="D809" s="486"/>
      <c r="E809" s="81"/>
      <c r="F809" s="81"/>
      <c r="G809" s="81"/>
      <c r="K809" s="81"/>
    </row>
    <row r="810" spans="1:11">
      <c r="A810" s="405"/>
      <c r="B810" s="81"/>
      <c r="C810" s="81"/>
      <c r="D810" s="486"/>
      <c r="E810" s="81"/>
      <c r="F810" s="81"/>
      <c r="G810" s="81"/>
      <c r="K810" s="81"/>
    </row>
    <row r="811" spans="1:11">
      <c r="A811" s="405"/>
      <c r="B811" s="81"/>
      <c r="C811" s="81"/>
      <c r="D811" s="486"/>
      <c r="E811" s="81"/>
      <c r="F811" s="81"/>
      <c r="G811" s="81"/>
      <c r="K811" s="81"/>
    </row>
    <row r="812" spans="1:11">
      <c r="A812" s="405"/>
      <c r="B812" s="81"/>
      <c r="C812" s="81"/>
      <c r="D812" s="486"/>
      <c r="E812" s="81"/>
      <c r="F812" s="81"/>
      <c r="G812" s="81"/>
      <c r="K812" s="81"/>
    </row>
    <row r="813" spans="1:11">
      <c r="A813" s="405"/>
      <c r="B813" s="81"/>
      <c r="C813" s="81"/>
      <c r="D813" s="486"/>
      <c r="E813" s="81"/>
      <c r="F813" s="81"/>
      <c r="G813" s="81"/>
      <c r="K813" s="81"/>
    </row>
    <row r="814" spans="1:11">
      <c r="A814" s="405"/>
      <c r="B814" s="81"/>
      <c r="C814" s="81"/>
      <c r="D814" s="486"/>
      <c r="E814" s="81"/>
      <c r="F814" s="81"/>
      <c r="G814" s="81"/>
      <c r="K814" s="81"/>
    </row>
    <row r="815" spans="1:11">
      <c r="A815" s="405"/>
      <c r="B815" s="81"/>
      <c r="C815" s="81"/>
      <c r="D815" s="486"/>
      <c r="E815" s="81"/>
      <c r="F815" s="81"/>
      <c r="G815" s="81"/>
      <c r="K815" s="81"/>
    </row>
    <row r="816" spans="1:11">
      <c r="A816" s="405"/>
      <c r="B816" s="81"/>
      <c r="C816" s="81"/>
      <c r="D816" s="486"/>
      <c r="E816" s="81"/>
      <c r="F816" s="81"/>
      <c r="G816" s="81"/>
      <c r="K816" s="81"/>
    </row>
    <row r="817" spans="1:11">
      <c r="A817" s="405"/>
      <c r="B817" s="81"/>
      <c r="C817" s="81"/>
      <c r="D817" s="486"/>
      <c r="E817" s="81"/>
      <c r="F817" s="81"/>
      <c r="G817" s="81"/>
      <c r="K817" s="81"/>
    </row>
    <row r="818" spans="1:11">
      <c r="A818" s="405"/>
      <c r="B818" s="81"/>
      <c r="C818" s="81"/>
      <c r="D818" s="486"/>
      <c r="E818" s="81"/>
      <c r="F818" s="81"/>
      <c r="G818" s="81"/>
      <c r="K818" s="81"/>
    </row>
    <row r="819" spans="1:11">
      <c r="A819" s="405"/>
      <c r="B819" s="81"/>
      <c r="C819" s="81"/>
      <c r="D819" s="486"/>
      <c r="E819" s="81"/>
      <c r="F819" s="81"/>
      <c r="G819" s="81"/>
      <c r="K819" s="81"/>
    </row>
  </sheetData>
  <sheetProtection algorithmName="SHA-512" hashValue="mpBA85hY2lygWsqMKVvd8elikPVX5AuR25NVc4yp20kTYWxxZWg64wdk50k6bkQ8vAFHMDZ+2Ocwok8N//BggQ==" saltValue="HfCxIrJq6LsJk53dNxvPKQ==" spinCount="100000" sheet="1" objects="1" scenarios="1"/>
  <protectedRanges>
    <protectedRange sqref="D706:D709" name="Range6"/>
    <protectedRange sqref="D652:D659" name="Range4"/>
    <protectedRange sqref="G255:G272" name="Range2"/>
    <protectedRange sqref="D255:D272" name="Range1"/>
    <protectedRange sqref="D556" name="Range3"/>
    <protectedRange sqref="G652:G659" name="Range5"/>
  </protectedRanges>
  <autoFilter ref="A41:G771">
    <filterColumn colId="0">
      <colorFilter dxfId="20"/>
    </filterColumn>
  </autoFilter>
  <mergeCells count="133">
    <mergeCell ref="B763:G763"/>
    <mergeCell ref="B714:G714"/>
    <mergeCell ref="B721:G721"/>
    <mergeCell ref="B732:G732"/>
    <mergeCell ref="B733:G733"/>
    <mergeCell ref="B742:G742"/>
    <mergeCell ref="B755:G755"/>
    <mergeCell ref="B668:G668"/>
    <mergeCell ref="B673:G673"/>
    <mergeCell ref="B691:G691"/>
    <mergeCell ref="B695:G695"/>
    <mergeCell ref="B702:G702"/>
    <mergeCell ref="B710:G710"/>
    <mergeCell ref="B622:G622"/>
    <mergeCell ref="B632:G632"/>
    <mergeCell ref="B645:G645"/>
    <mergeCell ref="B660:G660"/>
    <mergeCell ref="B661:G661"/>
    <mergeCell ref="B664:G664"/>
    <mergeCell ref="B551:G551"/>
    <mergeCell ref="B552:G552"/>
    <mergeCell ref="B598:G598"/>
    <mergeCell ref="B599:G599"/>
    <mergeCell ref="B607:G607"/>
    <mergeCell ref="B617:G617"/>
    <mergeCell ref="B455:G455"/>
    <mergeCell ref="B481:G481"/>
    <mergeCell ref="B493:G493"/>
    <mergeCell ref="B500:G500"/>
    <mergeCell ref="B528:G528"/>
    <mergeCell ref="B535:G535"/>
    <mergeCell ref="B426:G426"/>
    <mergeCell ref="B430:G430"/>
    <mergeCell ref="B441:G441"/>
    <mergeCell ref="B445:G445"/>
    <mergeCell ref="B450:G450"/>
    <mergeCell ref="B454:G454"/>
    <mergeCell ref="B385:G385"/>
    <mergeCell ref="B392:G392"/>
    <mergeCell ref="B402:G402"/>
    <mergeCell ref="B411:G411"/>
    <mergeCell ref="B415:G415"/>
    <mergeCell ref="B419:G419"/>
    <mergeCell ref="B348:G348"/>
    <mergeCell ref="B349:G349"/>
    <mergeCell ref="B363:G363"/>
    <mergeCell ref="B366:G366"/>
    <mergeCell ref="B376:G376"/>
    <mergeCell ref="B382:G382"/>
    <mergeCell ref="B326:G326"/>
    <mergeCell ref="B330:G330"/>
    <mergeCell ref="B333:G333"/>
    <mergeCell ref="B336:G336"/>
    <mergeCell ref="B340:G340"/>
    <mergeCell ref="B345:G345"/>
    <mergeCell ref="B275:G275"/>
    <mergeCell ref="B280:G280"/>
    <mergeCell ref="B295:G295"/>
    <mergeCell ref="B305:G305"/>
    <mergeCell ref="B318:G318"/>
    <mergeCell ref="B322:G322"/>
    <mergeCell ref="B210:G210"/>
    <mergeCell ref="B216:G216"/>
    <mergeCell ref="B233:G233"/>
    <mergeCell ref="B239:G239"/>
    <mergeCell ref="B254:G254"/>
    <mergeCell ref="B274:G274"/>
    <mergeCell ref="B152:G152"/>
    <mergeCell ref="B159:G159"/>
    <mergeCell ref="B166:G166"/>
    <mergeCell ref="B178:G178"/>
    <mergeCell ref="B179:G179"/>
    <mergeCell ref="B204:G204"/>
    <mergeCell ref="B104:G104"/>
    <mergeCell ref="B113:G113"/>
    <mergeCell ref="B116:G116"/>
    <mergeCell ref="B117:G117"/>
    <mergeCell ref="B132:G132"/>
    <mergeCell ref="B145:G145"/>
    <mergeCell ref="A40:G40"/>
    <mergeCell ref="B42:G42"/>
    <mergeCell ref="B43:G43"/>
    <mergeCell ref="B72:G72"/>
    <mergeCell ref="B79:G79"/>
    <mergeCell ref="B84:G84"/>
    <mergeCell ref="B33:I33"/>
    <mergeCell ref="B34:I34"/>
    <mergeCell ref="B35:I35"/>
    <mergeCell ref="B36:I36"/>
    <mergeCell ref="B37:I37"/>
    <mergeCell ref="A38:I39"/>
    <mergeCell ref="B27:I27"/>
    <mergeCell ref="B28:I28"/>
    <mergeCell ref="B29:I29"/>
    <mergeCell ref="B30:I30"/>
    <mergeCell ref="B31:I31"/>
    <mergeCell ref="B32:I32"/>
    <mergeCell ref="B21:I21"/>
    <mergeCell ref="B22:I22"/>
    <mergeCell ref="B23:I23"/>
    <mergeCell ref="B24:I24"/>
    <mergeCell ref="B25:I25"/>
    <mergeCell ref="B26:I26"/>
    <mergeCell ref="C15:E15"/>
    <mergeCell ref="C16:E16"/>
    <mergeCell ref="A17:I17"/>
    <mergeCell ref="B18:I18"/>
    <mergeCell ref="B19:I19"/>
    <mergeCell ref="B20:I20"/>
    <mergeCell ref="A7:I7"/>
    <mergeCell ref="B8:E8"/>
    <mergeCell ref="F8:I8"/>
    <mergeCell ref="C9:E9"/>
    <mergeCell ref="F9:I16"/>
    <mergeCell ref="C10:E10"/>
    <mergeCell ref="C11:E11"/>
    <mergeCell ref="C12:E12"/>
    <mergeCell ref="C13:E13"/>
    <mergeCell ref="C14:E14"/>
    <mergeCell ref="A5:B5"/>
    <mergeCell ref="C5:E5"/>
    <mergeCell ref="G5:I5"/>
    <mergeCell ref="A6:B6"/>
    <mergeCell ref="C6:E6"/>
    <mergeCell ref="G6:I6"/>
    <mergeCell ref="A1:F1"/>
    <mergeCell ref="G1:I1"/>
    <mergeCell ref="A2:G2"/>
    <mergeCell ref="H2:I2"/>
    <mergeCell ref="A3:I3"/>
    <mergeCell ref="A4:B4"/>
    <mergeCell ref="C4:E4"/>
    <mergeCell ref="G4:I4"/>
  </mergeCells>
  <dataValidations count="10">
    <dataValidation type="list" allowBlank="1" showInputMessage="1" showErrorMessage="1" sqref="D728:D731">
      <formula1>$A$743:$A$745</formula1>
    </dataValidation>
    <dataValidation type="list" allowBlank="1" showInputMessage="1" showErrorMessage="1" sqref="D715:D720">
      <formula1>$A$736:$A$738</formula1>
    </dataValidation>
    <dataValidation type="list" allowBlank="1" showInputMessage="1" showErrorMessage="1" sqref="D715:D720">
      <formula1>$A$749:$A$751</formula1>
    </dataValidation>
    <dataValidation type="list" allowBlank="1" showInputMessage="1" showErrorMessage="1" sqref="D703:D705">
      <formula1>$A$759:$A$761</formula1>
    </dataValidation>
    <dataValidation type="list" allowBlank="1" showInputMessage="1" showErrorMessage="1" sqref="D702">
      <formula1>$A$694:$A$699</formula1>
    </dataValidation>
    <dataValidation type="list" allowBlank="1" showInputMessage="1" showErrorMessage="1" sqref="D727 D41 D44:D102 D732:D775 D104:D111 D172:D173 D113:D165 D178:D253 A786:A788 D255:D701 D706:D713 D785:D1048576">
      <formula1>$A$786:$A$788</formula1>
    </dataValidation>
    <dataValidation type="list" allowBlank="1" showInputMessage="1" showErrorMessage="1" sqref="D167:D171">
      <formula1>$A$774:$A$775</formula1>
    </dataValidation>
    <dataValidation type="list" allowBlank="1" showInputMessage="1" showErrorMessage="1" sqref="D174:D177">
      <formula1>$A$774:$A$774</formula1>
    </dataValidation>
    <dataValidation type="list" allowBlank="1" showInputMessage="1" showErrorMessage="1" sqref="D103">
      <formula1>$A$786:$A$787</formula1>
    </dataValidation>
    <dataValidation type="list" allowBlank="1" showInputMessage="1" showErrorMessage="1" sqref="D112">
      <formula1>$A$785:$A$786</formula1>
    </dataValidation>
  </dataValidations>
  <pageMargins left="0.3" right="0.2" top="0.28000000000000003" bottom="0.46" header="0.31496062992125984" footer="0.31496062992125984"/>
  <pageSetup paperSize="9" scale="49" orientation="portrait" r:id="rId1"/>
  <headerFooter>
    <oddHeader xml:space="preserve">&amp;LChecklist No - 2&amp;COutdoor Department&amp;RVersion - NHSRC/ 3.0 </oddHead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M713"/>
  <sheetViews>
    <sheetView view="pageBreakPreview" topLeftCell="A624" zoomScale="80" zoomScaleNormal="80" zoomScaleSheetLayoutView="80" zoomScalePageLayoutView="110" workbookViewId="0">
      <selection activeCell="D647" sqref="D647"/>
    </sheetView>
  </sheetViews>
  <sheetFormatPr defaultColWidth="9.140625" defaultRowHeight="15"/>
  <cols>
    <col min="1" max="1" width="15.140625" style="180" customWidth="1"/>
    <col min="2" max="2" width="38.28515625" style="4" customWidth="1"/>
    <col min="3" max="3" width="40" style="173" customWidth="1"/>
    <col min="4" max="4" width="8.42578125" style="326" customWidth="1"/>
    <col min="5" max="5" width="16.28515625" style="491" customWidth="1"/>
    <col min="6" max="6" width="40.5703125" style="101" customWidth="1"/>
    <col min="7" max="7" width="25.28515625" style="4" customWidth="1"/>
    <col min="8" max="8" width="7.5703125" style="22" customWidth="1"/>
    <col min="9" max="9" width="7.42578125" style="22" customWidth="1"/>
    <col min="10" max="10" width="6" style="453" customWidth="1"/>
    <col min="11" max="13" width="9.140625" style="81"/>
    <col min="14" max="16384" width="9.140625" style="4"/>
  </cols>
  <sheetData>
    <row r="1" spans="1:10" s="81" customFormat="1" ht="33.75">
      <c r="A1" s="1378" t="s">
        <v>7157</v>
      </c>
      <c r="B1" s="1378"/>
      <c r="C1" s="1378"/>
      <c r="D1" s="1378"/>
      <c r="E1" s="1378"/>
      <c r="F1" s="1378"/>
      <c r="G1" s="1217" t="s">
        <v>7154</v>
      </c>
      <c r="H1" s="1218"/>
      <c r="I1" s="1218"/>
      <c r="J1" s="453"/>
    </row>
    <row r="2" spans="1:10" s="81" customFormat="1" ht="33.75" customHeight="1">
      <c r="A2" s="1379" t="s">
        <v>1450</v>
      </c>
      <c r="B2" s="1380"/>
      <c r="C2" s="1380"/>
      <c r="D2" s="1380"/>
      <c r="E2" s="1380"/>
      <c r="F2" s="1380"/>
      <c r="G2" s="1381"/>
      <c r="H2" s="1326">
        <v>3</v>
      </c>
      <c r="I2" s="1326"/>
      <c r="J2" s="453"/>
    </row>
    <row r="3" spans="1:10" s="81" customFormat="1" ht="33.75">
      <c r="A3" s="1216"/>
      <c r="B3" s="1216"/>
      <c r="C3" s="1382"/>
      <c r="D3" s="1382"/>
      <c r="E3" s="1382"/>
      <c r="F3" s="1216"/>
      <c r="G3" s="1216"/>
      <c r="H3" s="1155"/>
      <c r="I3" s="1155"/>
      <c r="J3" s="453"/>
    </row>
    <row r="4" spans="1:10" s="81" customFormat="1" ht="33.75">
      <c r="A4" s="1216"/>
      <c r="B4" s="1216"/>
      <c r="C4" s="1383"/>
      <c r="D4" s="1383"/>
      <c r="E4" s="1383"/>
      <c r="F4" s="1216"/>
      <c r="G4" s="1216"/>
      <c r="H4" s="1155"/>
      <c r="I4" s="1155"/>
      <c r="J4" s="453"/>
    </row>
    <row r="5" spans="1:10" s="81" customFormat="1" ht="33.75">
      <c r="A5" s="1216"/>
      <c r="B5" s="1216"/>
      <c r="C5" s="1383"/>
      <c r="D5" s="1383"/>
      <c r="E5" s="1383"/>
      <c r="F5" s="1216"/>
      <c r="G5" s="1216"/>
      <c r="H5" s="1155"/>
      <c r="I5" s="1155"/>
      <c r="J5" s="453"/>
    </row>
    <row r="6" spans="1:10" s="81" customFormat="1" ht="33.75">
      <c r="A6" s="1216"/>
      <c r="B6" s="1216"/>
      <c r="C6" s="1383"/>
      <c r="D6" s="1383"/>
      <c r="E6" s="1383"/>
      <c r="F6" s="1216"/>
      <c r="G6" s="1216"/>
      <c r="H6" s="1155"/>
      <c r="I6" s="1155"/>
      <c r="J6" s="453"/>
    </row>
    <row r="7" spans="1:10" s="81" customFormat="1" ht="33.75">
      <c r="A7" s="1216"/>
      <c r="B7" s="1216"/>
      <c r="C7" s="1383"/>
      <c r="D7" s="1383"/>
      <c r="E7" s="1383"/>
      <c r="F7" s="1216"/>
      <c r="G7" s="1216"/>
      <c r="H7" s="1155"/>
      <c r="I7" s="1155"/>
      <c r="J7" s="453"/>
    </row>
    <row r="8" spans="1:10" s="81" customFormat="1" ht="33.75">
      <c r="A8" s="1216"/>
      <c r="B8" s="1216"/>
      <c r="C8" s="1383"/>
      <c r="D8" s="1383"/>
      <c r="E8" s="1383"/>
      <c r="F8" s="1216"/>
      <c r="G8" s="1216"/>
      <c r="H8" s="1155"/>
      <c r="I8" s="1155"/>
      <c r="J8" s="453"/>
    </row>
    <row r="9" spans="1:10" s="81" customFormat="1" ht="33.75">
      <c r="A9" s="1216"/>
      <c r="B9" s="1216"/>
      <c r="C9" s="1384"/>
      <c r="D9" s="1384"/>
      <c r="E9" s="1384"/>
      <c r="F9" s="1216"/>
      <c r="G9" s="1216"/>
      <c r="H9" s="1155"/>
      <c r="I9" s="1155"/>
      <c r="J9" s="453"/>
    </row>
    <row r="10" spans="1:10" s="81" customFormat="1" ht="28.5">
      <c r="A10" s="1398" t="s">
        <v>166</v>
      </c>
      <c r="B10" s="1398"/>
      <c r="C10" s="1399"/>
      <c r="D10" s="1398"/>
      <c r="E10" s="1398"/>
      <c r="F10" s="1400"/>
      <c r="G10" s="1398"/>
      <c r="H10" s="1401"/>
      <c r="I10" s="1402"/>
      <c r="J10" s="453"/>
    </row>
    <row r="11" spans="1:10" s="81" customFormat="1" ht="40.5" customHeight="1">
      <c r="A11" s="1403" t="s">
        <v>167</v>
      </c>
      <c r="B11" s="1403"/>
      <c r="C11" s="1386"/>
      <c r="D11" s="1248"/>
      <c r="E11" s="1248"/>
      <c r="F11" s="582" t="s">
        <v>168</v>
      </c>
      <c r="G11" s="1248"/>
      <c r="H11" s="1387"/>
      <c r="I11" s="1388"/>
      <c r="J11" s="453"/>
    </row>
    <row r="12" spans="1:10" s="81" customFormat="1" ht="33.75" customHeight="1">
      <c r="A12" s="1404" t="s">
        <v>169</v>
      </c>
      <c r="B12" s="1405"/>
      <c r="C12" s="1386"/>
      <c r="D12" s="1248"/>
      <c r="E12" s="1248"/>
      <c r="F12" s="582" t="s">
        <v>170</v>
      </c>
      <c r="G12" s="1248"/>
      <c r="H12" s="1387"/>
      <c r="I12" s="1388"/>
      <c r="J12" s="453"/>
    </row>
    <row r="13" spans="1:10" s="81" customFormat="1" ht="21">
      <c r="A13" s="1385" t="s">
        <v>1451</v>
      </c>
      <c r="B13" s="1385"/>
      <c r="C13" s="1386"/>
      <c r="D13" s="1248"/>
      <c r="E13" s="1248"/>
      <c r="F13" s="582" t="s">
        <v>172</v>
      </c>
      <c r="G13" s="1248"/>
      <c r="H13" s="1387"/>
      <c r="I13" s="1388"/>
      <c r="J13" s="453"/>
    </row>
    <row r="14" spans="1:10" s="81" customFormat="1" ht="39.6" customHeight="1">
      <c r="A14" s="1329" t="s">
        <v>1452</v>
      </c>
      <c r="B14" s="1330"/>
      <c r="C14" s="1389"/>
      <c r="D14" s="1390"/>
      <c r="E14" s="1390"/>
      <c r="F14" s="1391"/>
      <c r="G14" s="1331"/>
      <c r="H14" s="1330"/>
      <c r="I14" s="1330"/>
      <c r="J14" s="453"/>
    </row>
    <row r="15" spans="1:10" s="81" customFormat="1" ht="33.6" customHeight="1">
      <c r="A15" s="1392" t="s">
        <v>174</v>
      </c>
      <c r="B15" s="1392"/>
      <c r="C15" s="1393"/>
      <c r="D15" s="1392"/>
      <c r="E15" s="1392"/>
      <c r="F15" s="1394" t="s">
        <v>1453</v>
      </c>
      <c r="G15" s="1395"/>
      <c r="H15" s="1396"/>
      <c r="I15" s="1397"/>
      <c r="J15" s="453"/>
    </row>
    <row r="16" spans="1:10" s="81" customFormat="1" ht="33.6" customHeight="1">
      <c r="A16" s="83" t="s">
        <v>176</v>
      </c>
      <c r="B16" s="84" t="s">
        <v>177</v>
      </c>
      <c r="C16" s="1406">
        <f>'Labour Room (LaQshya) (2)'!D639</f>
        <v>0.5</v>
      </c>
      <c r="D16" s="1406"/>
      <c r="E16" s="1406"/>
      <c r="F16" s="1407">
        <f>D647</f>
        <v>0.5</v>
      </c>
      <c r="G16" s="1408"/>
      <c r="H16" s="1409"/>
      <c r="I16" s="1409"/>
      <c r="J16" s="453"/>
    </row>
    <row r="17" spans="1:10" s="81" customFormat="1" ht="33.6" customHeight="1">
      <c r="A17" s="83" t="s">
        <v>178</v>
      </c>
      <c r="B17" s="84" t="s">
        <v>179</v>
      </c>
      <c r="C17" s="1406">
        <f>'Labour Room (LaQshya) (2)'!D640</f>
        <v>0.5</v>
      </c>
      <c r="D17" s="1406"/>
      <c r="E17" s="1406"/>
      <c r="F17" s="1410"/>
      <c r="G17" s="1411"/>
      <c r="H17" s="1412"/>
      <c r="I17" s="1412"/>
      <c r="J17" s="453"/>
    </row>
    <row r="18" spans="1:10" s="81" customFormat="1" ht="33.6" customHeight="1">
      <c r="A18" s="83" t="s">
        <v>180</v>
      </c>
      <c r="B18" s="84" t="s">
        <v>181</v>
      </c>
      <c r="C18" s="1406">
        <f>'Labour Room (LaQshya) (2)'!D641</f>
        <v>0.5</v>
      </c>
      <c r="D18" s="1406"/>
      <c r="E18" s="1406"/>
      <c r="F18" s="1410"/>
      <c r="G18" s="1411"/>
      <c r="H18" s="1412"/>
      <c r="I18" s="1412"/>
      <c r="J18" s="453"/>
    </row>
    <row r="19" spans="1:10" s="81" customFormat="1" ht="33.6" customHeight="1">
      <c r="A19" s="83" t="s">
        <v>182</v>
      </c>
      <c r="B19" s="84" t="s">
        <v>183</v>
      </c>
      <c r="C19" s="1406">
        <f>'Labour Room (LaQshya) (2)'!D642</f>
        <v>0.5</v>
      </c>
      <c r="D19" s="1406"/>
      <c r="E19" s="1406"/>
      <c r="F19" s="1410"/>
      <c r="G19" s="1411"/>
      <c r="H19" s="1412"/>
      <c r="I19" s="1412"/>
      <c r="J19" s="453"/>
    </row>
    <row r="20" spans="1:10" s="81" customFormat="1" ht="33.6" customHeight="1">
      <c r="A20" s="83" t="s">
        <v>184</v>
      </c>
      <c r="B20" s="84" t="s">
        <v>185</v>
      </c>
      <c r="C20" s="1406">
        <f>'Labour Room (LaQshya) (2)'!D643</f>
        <v>0.5</v>
      </c>
      <c r="D20" s="1406"/>
      <c r="E20" s="1406"/>
      <c r="F20" s="1410"/>
      <c r="G20" s="1411"/>
      <c r="H20" s="1412"/>
      <c r="I20" s="1412"/>
      <c r="J20" s="453"/>
    </row>
    <row r="21" spans="1:10" s="81" customFormat="1" ht="33.6" customHeight="1">
      <c r="A21" s="83" t="s">
        <v>186</v>
      </c>
      <c r="B21" s="84" t="s">
        <v>146</v>
      </c>
      <c r="C21" s="1406">
        <f>'Labour Room (LaQshya) (2)'!D644</f>
        <v>0.5</v>
      </c>
      <c r="D21" s="1406"/>
      <c r="E21" s="1406"/>
      <c r="F21" s="1410"/>
      <c r="G21" s="1411"/>
      <c r="H21" s="1412"/>
      <c r="I21" s="1412"/>
      <c r="J21" s="453"/>
    </row>
    <row r="22" spans="1:10" s="81" customFormat="1" ht="33.6" customHeight="1">
      <c r="A22" s="83" t="s">
        <v>187</v>
      </c>
      <c r="B22" s="84" t="s">
        <v>1454</v>
      </c>
      <c r="C22" s="1406">
        <f>'Labour Room (LaQshya) (2)'!D645</f>
        <v>0.5</v>
      </c>
      <c r="D22" s="1406"/>
      <c r="E22" s="1406"/>
      <c r="F22" s="1410"/>
      <c r="G22" s="1411"/>
      <c r="H22" s="1412"/>
      <c r="I22" s="1412"/>
      <c r="J22" s="453"/>
    </row>
    <row r="23" spans="1:10" s="81" customFormat="1" ht="33.6" customHeight="1">
      <c r="A23" s="83" t="s">
        <v>189</v>
      </c>
      <c r="B23" s="84" t="s">
        <v>190</v>
      </c>
      <c r="C23" s="1406">
        <f>'Labour Room (LaQshya) (2)'!D646</f>
        <v>0.5</v>
      </c>
      <c r="D23" s="1406"/>
      <c r="E23" s="1406"/>
      <c r="F23" s="1413"/>
      <c r="G23" s="1414"/>
      <c r="H23" s="1415"/>
      <c r="I23" s="1415"/>
      <c r="J23" s="453"/>
    </row>
    <row r="24" spans="1:10" s="81" customFormat="1" ht="33.6" customHeight="1">
      <c r="A24" s="1427"/>
      <c r="B24" s="1428"/>
      <c r="C24" s="1429"/>
      <c r="D24" s="1430"/>
      <c r="E24" s="1430"/>
      <c r="F24" s="1431"/>
      <c r="G24" s="1432"/>
      <c r="H24" s="1433"/>
      <c r="I24" s="1433"/>
      <c r="J24" s="453"/>
    </row>
    <row r="25" spans="1:10" s="81" customFormat="1" ht="33.6" customHeight="1">
      <c r="A25" s="85"/>
      <c r="B25" s="1434" t="s">
        <v>191</v>
      </c>
      <c r="C25" s="1435"/>
      <c r="D25" s="1436"/>
      <c r="E25" s="1436"/>
      <c r="F25" s="1434"/>
      <c r="G25" s="1434"/>
      <c r="H25" s="1437"/>
      <c r="I25" s="1438"/>
      <c r="J25" s="453"/>
    </row>
    <row r="26" spans="1:10" s="81" customFormat="1" ht="33.6" customHeight="1">
      <c r="A26" s="583">
        <v>1</v>
      </c>
      <c r="B26" s="1259"/>
      <c r="C26" s="1416"/>
      <c r="D26" s="1259"/>
      <c r="E26" s="1259"/>
      <c r="F26" s="1417"/>
      <c r="G26" s="1259"/>
      <c r="H26" s="1352"/>
      <c r="I26" s="1418"/>
      <c r="J26" s="453"/>
    </row>
    <row r="27" spans="1:10" s="81" customFormat="1" ht="33.6" customHeight="1">
      <c r="A27" s="583">
        <v>2</v>
      </c>
      <c r="B27" s="1259"/>
      <c r="C27" s="1416"/>
      <c r="D27" s="1259"/>
      <c r="E27" s="1259"/>
      <c r="F27" s="1417"/>
      <c r="G27" s="1259"/>
      <c r="H27" s="1352"/>
      <c r="I27" s="1418"/>
      <c r="J27" s="453"/>
    </row>
    <row r="28" spans="1:10" s="81" customFormat="1" ht="33.6" customHeight="1">
      <c r="A28" s="583">
        <v>3</v>
      </c>
      <c r="B28" s="1259"/>
      <c r="C28" s="1416"/>
      <c r="D28" s="1259"/>
      <c r="E28" s="1259"/>
      <c r="F28" s="1417"/>
      <c r="G28" s="1259"/>
      <c r="H28" s="1352"/>
      <c r="I28" s="1418"/>
      <c r="J28" s="453"/>
    </row>
    <row r="29" spans="1:10" s="81" customFormat="1" ht="33.6" customHeight="1">
      <c r="A29" s="583">
        <v>4</v>
      </c>
      <c r="B29" s="1259"/>
      <c r="C29" s="1416"/>
      <c r="D29" s="1259"/>
      <c r="E29" s="1259"/>
      <c r="F29" s="1417"/>
      <c r="G29" s="1259"/>
      <c r="H29" s="1352"/>
      <c r="I29" s="1418"/>
      <c r="J29" s="453"/>
    </row>
    <row r="30" spans="1:10" s="81" customFormat="1" ht="33.6" customHeight="1">
      <c r="A30" s="583">
        <v>5</v>
      </c>
      <c r="B30" s="1259"/>
      <c r="C30" s="1416"/>
      <c r="D30" s="1259"/>
      <c r="E30" s="1259"/>
      <c r="F30" s="1417"/>
      <c r="G30" s="1259"/>
      <c r="H30" s="1352"/>
      <c r="I30" s="1418"/>
      <c r="J30" s="453"/>
    </row>
    <row r="31" spans="1:10" s="81" customFormat="1" ht="33.6" customHeight="1">
      <c r="A31" s="85"/>
      <c r="B31" s="1419" t="s">
        <v>192</v>
      </c>
      <c r="C31" s="1420"/>
      <c r="D31" s="1421"/>
      <c r="E31" s="1421"/>
      <c r="F31" s="1422"/>
      <c r="G31" s="1423"/>
      <c r="H31" s="1424"/>
      <c r="I31" s="1424"/>
      <c r="J31" s="453"/>
    </row>
    <row r="32" spans="1:10" s="81" customFormat="1" ht="33.6" customHeight="1">
      <c r="A32" s="583">
        <v>1</v>
      </c>
      <c r="B32" s="1259"/>
      <c r="C32" s="1416"/>
      <c r="D32" s="1259"/>
      <c r="E32" s="1259"/>
      <c r="F32" s="1417"/>
      <c r="G32" s="1259"/>
      <c r="H32" s="1352"/>
      <c r="I32" s="1418"/>
      <c r="J32" s="453"/>
    </row>
    <row r="33" spans="1:10" s="81" customFormat="1" ht="33.6" customHeight="1">
      <c r="A33" s="583">
        <v>2</v>
      </c>
      <c r="B33" s="1259"/>
      <c r="C33" s="1416"/>
      <c r="D33" s="1259"/>
      <c r="E33" s="1259"/>
      <c r="F33" s="1417"/>
      <c r="G33" s="1259"/>
      <c r="H33" s="1352"/>
      <c r="I33" s="1418"/>
      <c r="J33" s="453"/>
    </row>
    <row r="34" spans="1:10" s="81" customFormat="1" ht="33.6" customHeight="1">
      <c r="A34" s="583">
        <v>3</v>
      </c>
      <c r="B34" s="1259"/>
      <c r="C34" s="1416"/>
      <c r="D34" s="1259"/>
      <c r="E34" s="1259"/>
      <c r="F34" s="1417"/>
      <c r="G34" s="1259"/>
      <c r="H34" s="1352"/>
      <c r="I34" s="1418"/>
      <c r="J34" s="453"/>
    </row>
    <row r="35" spans="1:10" s="81" customFormat="1" ht="33.6" customHeight="1">
      <c r="A35" s="583">
        <v>4</v>
      </c>
      <c r="B35" s="1261"/>
      <c r="C35" s="1425"/>
      <c r="D35" s="1350"/>
      <c r="E35" s="1350"/>
      <c r="F35" s="1286"/>
      <c r="G35" s="1426"/>
      <c r="H35" s="1351"/>
      <c r="I35" s="1351"/>
      <c r="J35" s="453"/>
    </row>
    <row r="36" spans="1:10" s="81" customFormat="1" ht="33.6" customHeight="1">
      <c r="A36" s="583">
        <v>5</v>
      </c>
      <c r="B36" s="1261"/>
      <c r="C36" s="1425"/>
      <c r="D36" s="1350"/>
      <c r="E36" s="1350"/>
      <c r="F36" s="1286"/>
      <c r="G36" s="1426"/>
      <c r="H36" s="1351"/>
      <c r="I36" s="1351"/>
      <c r="J36" s="453"/>
    </row>
    <row r="37" spans="1:10" s="81" customFormat="1" ht="33.6" customHeight="1">
      <c r="A37" s="85"/>
      <c r="B37" s="1434" t="s">
        <v>1455</v>
      </c>
      <c r="C37" s="1435"/>
      <c r="D37" s="1436"/>
      <c r="E37" s="1436"/>
      <c r="F37" s="1434"/>
      <c r="G37" s="1434"/>
      <c r="H37" s="1437"/>
      <c r="I37" s="1438"/>
      <c r="J37" s="453"/>
    </row>
    <row r="38" spans="1:10" s="81" customFormat="1" ht="33.6" customHeight="1">
      <c r="A38" s="583">
        <v>1</v>
      </c>
      <c r="B38" s="1259"/>
      <c r="C38" s="1416"/>
      <c r="D38" s="1259"/>
      <c r="E38" s="1259"/>
      <c r="F38" s="1417"/>
      <c r="G38" s="1259"/>
      <c r="H38" s="1352"/>
      <c r="I38" s="1418"/>
      <c r="J38" s="453"/>
    </row>
    <row r="39" spans="1:10" s="81" customFormat="1" ht="33.6" customHeight="1">
      <c r="A39" s="583">
        <v>2</v>
      </c>
      <c r="B39" s="1259"/>
      <c r="C39" s="1416"/>
      <c r="D39" s="1259"/>
      <c r="E39" s="1259"/>
      <c r="F39" s="1417"/>
      <c r="G39" s="1259"/>
      <c r="H39" s="1352"/>
      <c r="I39" s="1418"/>
      <c r="J39" s="453"/>
    </row>
    <row r="40" spans="1:10" s="81" customFormat="1" ht="33.6" customHeight="1">
      <c r="A40" s="583">
        <v>3</v>
      </c>
      <c r="B40" s="1259"/>
      <c r="C40" s="1416"/>
      <c r="D40" s="1259"/>
      <c r="E40" s="1259"/>
      <c r="F40" s="1417"/>
      <c r="G40" s="1259"/>
      <c r="H40" s="1352"/>
      <c r="I40" s="1418"/>
      <c r="J40" s="453"/>
    </row>
    <row r="41" spans="1:10" s="81" customFormat="1" ht="33" customHeight="1">
      <c r="A41" s="583">
        <v>4</v>
      </c>
      <c r="B41" s="1259"/>
      <c r="C41" s="1416"/>
      <c r="D41" s="1259"/>
      <c r="E41" s="1259"/>
      <c r="F41" s="1417"/>
      <c r="G41" s="1259"/>
      <c r="H41" s="1352"/>
      <c r="I41" s="1418"/>
      <c r="J41" s="453"/>
    </row>
    <row r="42" spans="1:10" s="81" customFormat="1" ht="33" customHeight="1">
      <c r="A42" s="583">
        <v>5</v>
      </c>
      <c r="B42" s="1261"/>
      <c r="C42" s="1425"/>
      <c r="D42" s="1350"/>
      <c r="E42" s="1350"/>
      <c r="F42" s="1286"/>
      <c r="G42" s="1426"/>
      <c r="H42" s="1351"/>
      <c r="I42" s="1351"/>
      <c r="J42" s="453"/>
    </row>
    <row r="43" spans="1:10" s="81" customFormat="1" ht="33.6" customHeight="1">
      <c r="A43" s="85"/>
      <c r="B43" s="1285" t="s">
        <v>194</v>
      </c>
      <c r="C43" s="1425"/>
      <c r="D43" s="1350"/>
      <c r="E43" s="1350"/>
      <c r="F43" s="1286"/>
      <c r="G43" s="1439"/>
      <c r="H43" s="1287"/>
      <c r="I43" s="1287"/>
      <c r="J43" s="453"/>
    </row>
    <row r="44" spans="1:10" s="81" customFormat="1" ht="33.6" customHeight="1">
      <c r="A44" s="85"/>
      <c r="B44" s="1417" t="s">
        <v>195</v>
      </c>
      <c r="C44" s="1416"/>
      <c r="D44" s="1259"/>
      <c r="E44" s="1259"/>
      <c r="F44" s="1417"/>
      <c r="G44" s="1417"/>
      <c r="H44" s="1288"/>
      <c r="I44" s="1440"/>
      <c r="J44" s="453"/>
    </row>
    <row r="45" spans="1:10" s="81" customFormat="1" ht="51" customHeight="1">
      <c r="A45" s="1441"/>
      <c r="B45" s="1442"/>
      <c r="C45" s="1420"/>
      <c r="D45" s="1421"/>
      <c r="E45" s="1421"/>
      <c r="F45" s="1422"/>
      <c r="G45" s="1443"/>
      <c r="H45" s="1444"/>
      <c r="I45" s="1444"/>
      <c r="J45" s="453"/>
    </row>
    <row r="46" spans="1:10" s="81" customFormat="1" ht="45" customHeight="1">
      <c r="A46" s="1445" t="s">
        <v>1450</v>
      </c>
      <c r="B46" s="1446"/>
      <c r="C46" s="1447"/>
      <c r="D46" s="1293"/>
      <c r="E46" s="1293"/>
      <c r="F46" s="1448"/>
      <c r="G46" s="1449"/>
      <c r="H46" s="22"/>
      <c r="I46" s="22"/>
      <c r="J46" s="453"/>
    </row>
    <row r="47" spans="1:10" s="81" customFormat="1" ht="26.25" customHeight="1">
      <c r="A47" s="87" t="s">
        <v>1456</v>
      </c>
      <c r="B47" s="8" t="s">
        <v>198</v>
      </c>
      <c r="C47" s="88" t="s">
        <v>1457</v>
      </c>
      <c r="D47" s="8" t="s">
        <v>200</v>
      </c>
      <c r="E47" s="8" t="s">
        <v>201</v>
      </c>
      <c r="F47" s="89" t="s">
        <v>202</v>
      </c>
      <c r="G47" s="8" t="s">
        <v>203</v>
      </c>
      <c r="H47" s="185" t="s">
        <v>1446</v>
      </c>
      <c r="I47" s="504" t="s">
        <v>1447</v>
      </c>
      <c r="J47" s="453"/>
    </row>
    <row r="48" spans="1:10" s="81" customFormat="1" ht="27.6" customHeight="1">
      <c r="A48" s="91"/>
      <c r="B48" s="1450" t="s">
        <v>204</v>
      </c>
      <c r="C48" s="1451"/>
      <c r="D48" s="1452"/>
      <c r="E48" s="1452"/>
      <c r="F48" s="1453"/>
      <c r="G48" s="1454"/>
      <c r="H48" s="22">
        <f>H49+H68+H80+H84+H97+H106</f>
        <v>10</v>
      </c>
      <c r="I48" s="22">
        <f>I49+I68+I80+I84+I97+I106</f>
        <v>20</v>
      </c>
      <c r="J48" s="453"/>
    </row>
    <row r="49" spans="1:13" ht="35.1" customHeight="1">
      <c r="A49" s="1040" t="s">
        <v>1458</v>
      </c>
      <c r="B49" s="1455" t="s">
        <v>1459</v>
      </c>
      <c r="C49" s="1456"/>
      <c r="D49" s="1456"/>
      <c r="E49" s="1456"/>
      <c r="F49" s="1456"/>
      <c r="G49" s="1457"/>
      <c r="H49" s="22">
        <f>SUM(D50:D67)</f>
        <v>1</v>
      </c>
      <c r="I49" s="22">
        <f>COUNT(D50:D67)*2</f>
        <v>2</v>
      </c>
    </row>
    <row r="50" spans="1:13" ht="31.5" hidden="1" customHeight="1">
      <c r="A50" s="20" t="s">
        <v>1460</v>
      </c>
      <c r="B50" s="92" t="s">
        <v>206</v>
      </c>
      <c r="C50" s="19"/>
      <c r="D50" s="19"/>
      <c r="E50" s="21"/>
      <c r="F50" s="19"/>
      <c r="G50" s="19"/>
      <c r="H50" s="81"/>
      <c r="I50" s="81"/>
      <c r="J50" s="81"/>
      <c r="L50" s="4"/>
      <c r="M50" s="4"/>
    </row>
    <row r="51" spans="1:13" ht="31.5" hidden="1" customHeight="1">
      <c r="A51" s="20" t="s">
        <v>1461</v>
      </c>
      <c r="B51" s="92" t="s">
        <v>211</v>
      </c>
      <c r="C51" s="19"/>
      <c r="D51" s="19"/>
      <c r="E51" s="21"/>
      <c r="F51" s="19"/>
      <c r="G51" s="19"/>
      <c r="H51" s="81"/>
      <c r="I51" s="81"/>
      <c r="J51" s="81"/>
      <c r="L51" s="4"/>
      <c r="M51" s="4"/>
    </row>
    <row r="52" spans="1:13" ht="31.5" hidden="1">
      <c r="A52" s="20" t="s">
        <v>1462</v>
      </c>
      <c r="B52" s="92" t="s">
        <v>215</v>
      </c>
      <c r="C52" s="23"/>
      <c r="D52" s="44"/>
      <c r="E52" s="21"/>
      <c r="F52" s="19"/>
      <c r="G52" s="44"/>
      <c r="H52" s="81"/>
      <c r="I52" s="81"/>
      <c r="J52" s="81"/>
      <c r="L52" s="4"/>
      <c r="M52" s="4"/>
    </row>
    <row r="53" spans="1:13" ht="15.75" hidden="1" customHeight="1">
      <c r="A53" s="20" t="s">
        <v>1463</v>
      </c>
      <c r="B53" s="92" t="s">
        <v>1464</v>
      </c>
      <c r="C53" s="19"/>
      <c r="D53" s="19"/>
      <c r="E53" s="21"/>
      <c r="F53" s="19"/>
      <c r="G53" s="19"/>
      <c r="H53" s="81"/>
      <c r="I53" s="81"/>
      <c r="J53" s="81"/>
      <c r="L53" s="4"/>
      <c r="M53" s="4"/>
    </row>
    <row r="54" spans="1:13" ht="31.5" hidden="1" customHeight="1">
      <c r="A54" s="20" t="s">
        <v>1465</v>
      </c>
      <c r="B54" s="92" t="s">
        <v>223</v>
      </c>
      <c r="C54" s="19"/>
      <c r="D54" s="19"/>
      <c r="E54" s="21"/>
      <c r="F54" s="19"/>
      <c r="G54" s="19"/>
      <c r="H54" s="81"/>
      <c r="I54" s="81"/>
      <c r="J54" s="81"/>
      <c r="L54" s="4"/>
      <c r="M54" s="4"/>
    </row>
    <row r="55" spans="1:13" ht="15.75" hidden="1" customHeight="1">
      <c r="A55" s="20" t="s">
        <v>1466</v>
      </c>
      <c r="B55" s="92" t="s">
        <v>227</v>
      </c>
      <c r="C55" s="19"/>
      <c r="D55" s="19"/>
      <c r="E55" s="21"/>
      <c r="F55" s="19"/>
      <c r="G55" s="19"/>
      <c r="H55" s="81"/>
      <c r="I55" s="81"/>
      <c r="J55" s="81"/>
      <c r="L55" s="4"/>
      <c r="M55" s="4"/>
    </row>
    <row r="56" spans="1:13" ht="31.5" hidden="1" customHeight="1">
      <c r="A56" s="20" t="s">
        <v>1467</v>
      </c>
      <c r="B56" s="92" t="s">
        <v>231</v>
      </c>
      <c r="C56" s="19"/>
      <c r="D56" s="19"/>
      <c r="E56" s="21"/>
      <c r="F56" s="19"/>
      <c r="G56" s="19"/>
      <c r="H56" s="81"/>
      <c r="I56" s="81"/>
      <c r="J56" s="81"/>
      <c r="L56" s="4"/>
      <c r="M56" s="4"/>
    </row>
    <row r="57" spans="1:13" ht="15.75" hidden="1" customHeight="1">
      <c r="A57" s="20" t="s">
        <v>234</v>
      </c>
      <c r="B57" s="92" t="s">
        <v>235</v>
      </c>
      <c r="C57" s="19"/>
      <c r="D57" s="19"/>
      <c r="E57" s="21"/>
      <c r="F57" s="19"/>
      <c r="G57" s="19"/>
      <c r="H57" s="81"/>
      <c r="I57" s="81"/>
      <c r="J57" s="81"/>
      <c r="L57" s="4"/>
      <c r="M57" s="4"/>
    </row>
    <row r="58" spans="1:13" ht="15.75" hidden="1" customHeight="1">
      <c r="A58" s="20" t="s">
        <v>1468</v>
      </c>
      <c r="B58" s="92" t="s">
        <v>237</v>
      </c>
      <c r="C58" s="19"/>
      <c r="D58" s="19"/>
      <c r="E58" s="21"/>
      <c r="F58" s="19"/>
      <c r="G58" s="19"/>
      <c r="H58" s="81"/>
      <c r="I58" s="81"/>
      <c r="J58" s="81"/>
      <c r="L58" s="4"/>
      <c r="M58" s="4"/>
    </row>
    <row r="59" spans="1:13" ht="31.5" hidden="1" customHeight="1">
      <c r="A59" s="20" t="s">
        <v>240</v>
      </c>
      <c r="B59" s="92" t="s">
        <v>241</v>
      </c>
      <c r="C59" s="19"/>
      <c r="D59" s="19"/>
      <c r="E59" s="21"/>
      <c r="F59" s="19"/>
      <c r="G59" s="19"/>
      <c r="H59" s="81"/>
      <c r="I59" s="81"/>
      <c r="J59" s="81"/>
      <c r="L59" s="4"/>
      <c r="M59" s="4"/>
    </row>
    <row r="60" spans="1:13" ht="15.75" hidden="1" customHeight="1">
      <c r="A60" s="20" t="s">
        <v>242</v>
      </c>
      <c r="B60" s="92" t="s">
        <v>243</v>
      </c>
      <c r="C60" s="19"/>
      <c r="D60" s="19"/>
      <c r="E60" s="21"/>
      <c r="F60" s="19"/>
      <c r="G60" s="19"/>
      <c r="H60" s="81"/>
      <c r="I60" s="81"/>
      <c r="J60" s="81"/>
      <c r="L60" s="4"/>
      <c r="M60" s="4"/>
    </row>
    <row r="61" spans="1:13" ht="31.5" hidden="1" customHeight="1">
      <c r="A61" s="20" t="s">
        <v>244</v>
      </c>
      <c r="B61" s="92" t="s">
        <v>245</v>
      </c>
      <c r="C61" s="19"/>
      <c r="D61" s="19"/>
      <c r="E61" s="21"/>
      <c r="F61" s="19"/>
      <c r="G61" s="19"/>
      <c r="H61" s="81"/>
      <c r="I61" s="81"/>
      <c r="J61" s="81"/>
      <c r="L61" s="4"/>
      <c r="M61" s="4"/>
    </row>
    <row r="62" spans="1:13" ht="31.5" hidden="1" customHeight="1">
      <c r="A62" s="20" t="s">
        <v>1469</v>
      </c>
      <c r="B62" s="92" t="s">
        <v>247</v>
      </c>
      <c r="C62" s="19"/>
      <c r="D62" s="19"/>
      <c r="E62" s="21"/>
      <c r="F62" s="19"/>
      <c r="G62" s="19"/>
      <c r="H62" s="81"/>
      <c r="I62" s="81"/>
      <c r="J62" s="81"/>
      <c r="L62" s="4"/>
      <c r="M62" s="4"/>
    </row>
    <row r="63" spans="1:13" ht="48.95" customHeight="1">
      <c r="A63" s="11" t="s">
        <v>1470</v>
      </c>
      <c r="B63" s="16" t="s">
        <v>253</v>
      </c>
      <c r="C63" s="13" t="s">
        <v>1471</v>
      </c>
      <c r="D63" s="93">
        <v>1</v>
      </c>
      <c r="E63" s="43" t="s">
        <v>540</v>
      </c>
      <c r="F63" s="16" t="s">
        <v>1472</v>
      </c>
      <c r="G63" s="14"/>
    </row>
    <row r="64" spans="1:13" ht="30" hidden="1" customHeight="1">
      <c r="A64" s="20" t="s">
        <v>256</v>
      </c>
      <c r="B64" s="92" t="s">
        <v>257</v>
      </c>
      <c r="C64" s="19"/>
      <c r="D64" s="19"/>
      <c r="E64" s="21"/>
      <c r="F64" s="19"/>
      <c r="G64" s="19"/>
      <c r="H64" s="81"/>
      <c r="I64" s="81"/>
      <c r="J64" s="81"/>
      <c r="L64" s="4"/>
      <c r="M64" s="4"/>
    </row>
    <row r="65" spans="1:13" ht="31.5" hidden="1" customHeight="1">
      <c r="A65" s="20" t="s">
        <v>1473</v>
      </c>
      <c r="B65" s="92" t="s">
        <v>259</v>
      </c>
      <c r="C65" s="19"/>
      <c r="D65" s="19"/>
      <c r="E65" s="21"/>
      <c r="F65" s="19"/>
      <c r="G65" s="19"/>
      <c r="H65" s="81"/>
      <c r="I65" s="81"/>
      <c r="J65" s="81"/>
      <c r="L65" s="4"/>
      <c r="M65" s="4"/>
    </row>
    <row r="66" spans="1:13" ht="31.5" hidden="1" customHeight="1">
      <c r="A66" s="20" t="s">
        <v>262</v>
      </c>
      <c r="B66" s="92" t="s">
        <v>263</v>
      </c>
      <c r="C66" s="19"/>
      <c r="D66" s="19"/>
      <c r="E66" s="21"/>
      <c r="F66" s="19"/>
      <c r="G66" s="19"/>
      <c r="H66" s="81"/>
      <c r="I66" s="81"/>
      <c r="J66" s="81"/>
      <c r="L66" s="4"/>
      <c r="M66" s="4"/>
    </row>
    <row r="67" spans="1:13" ht="31.5" hidden="1" customHeight="1">
      <c r="A67" s="20" t="s">
        <v>264</v>
      </c>
      <c r="B67" s="94" t="s">
        <v>265</v>
      </c>
      <c r="C67" s="19"/>
      <c r="D67" s="19"/>
      <c r="E67" s="21"/>
      <c r="F67" s="19"/>
      <c r="G67" s="19"/>
      <c r="H67" s="81"/>
      <c r="I67" s="81"/>
      <c r="J67" s="81"/>
      <c r="L67" s="4"/>
      <c r="M67" s="4"/>
    </row>
    <row r="68" spans="1:13" ht="35.1" customHeight="1">
      <c r="A68" s="1035" t="s">
        <v>141</v>
      </c>
      <c r="B68" s="1305" t="s">
        <v>1474</v>
      </c>
      <c r="C68" s="1306"/>
      <c r="D68" s="1306"/>
      <c r="E68" s="1306"/>
      <c r="F68" s="1306"/>
      <c r="G68" s="1307"/>
      <c r="H68" s="22">
        <f>SUM(D69:D79)</f>
        <v>8</v>
      </c>
      <c r="I68" s="22">
        <f>COUNT(D69:D79)*2</f>
        <v>16</v>
      </c>
    </row>
    <row r="69" spans="1:13" ht="48.6" customHeight="1">
      <c r="A69" s="11" t="s">
        <v>266</v>
      </c>
      <c r="B69" s="23" t="s">
        <v>267</v>
      </c>
      <c r="C69" s="34" t="s">
        <v>1475</v>
      </c>
      <c r="D69" s="473">
        <v>1</v>
      </c>
      <c r="E69" s="43" t="s">
        <v>255</v>
      </c>
      <c r="F69" s="23" t="s">
        <v>1476</v>
      </c>
      <c r="G69" s="44"/>
    </row>
    <row r="70" spans="1:13" ht="45.95" customHeight="1">
      <c r="A70" s="11" t="s">
        <v>268</v>
      </c>
      <c r="B70" s="16" t="s">
        <v>269</v>
      </c>
      <c r="C70" s="13" t="s">
        <v>1477</v>
      </c>
      <c r="D70" s="473">
        <v>1</v>
      </c>
      <c r="E70" s="43" t="s">
        <v>540</v>
      </c>
      <c r="F70" s="16" t="s">
        <v>1478</v>
      </c>
      <c r="G70" s="96"/>
    </row>
    <row r="71" spans="1:13" ht="62.25" hidden="1" customHeight="1">
      <c r="A71" s="20"/>
      <c r="B71" s="16"/>
      <c r="C71" s="13" t="s">
        <v>1479</v>
      </c>
      <c r="D71" s="473"/>
      <c r="E71" s="43" t="s">
        <v>255</v>
      </c>
      <c r="F71" s="16" t="s">
        <v>1480</v>
      </c>
      <c r="G71" s="49"/>
      <c r="J71" s="22"/>
    </row>
    <row r="72" spans="1:13" ht="51" customHeight="1">
      <c r="A72" s="11"/>
      <c r="B72" s="16"/>
      <c r="C72" s="13" t="s">
        <v>1481</v>
      </c>
      <c r="D72" s="473">
        <v>1</v>
      </c>
      <c r="E72" s="43" t="s">
        <v>255</v>
      </c>
      <c r="F72" s="16" t="s">
        <v>1482</v>
      </c>
      <c r="G72" s="14"/>
    </row>
    <row r="73" spans="1:13" ht="67.7" customHeight="1">
      <c r="A73" s="11"/>
      <c r="B73" s="16"/>
      <c r="C73" s="13" t="s">
        <v>1483</v>
      </c>
      <c r="D73" s="473">
        <v>1</v>
      </c>
      <c r="E73" s="43" t="s">
        <v>540</v>
      </c>
      <c r="F73" s="16" t="s">
        <v>1484</v>
      </c>
      <c r="G73" s="14"/>
    </row>
    <row r="74" spans="1:13" ht="57" customHeight="1">
      <c r="A74" s="11"/>
      <c r="B74" s="16"/>
      <c r="C74" s="13" t="s">
        <v>1485</v>
      </c>
      <c r="D74" s="473">
        <v>1</v>
      </c>
      <c r="E74" s="43" t="s">
        <v>540</v>
      </c>
      <c r="F74" s="16" t="s">
        <v>1486</v>
      </c>
      <c r="G74" s="97"/>
    </row>
    <row r="75" spans="1:13" ht="30">
      <c r="A75" s="11"/>
      <c r="B75" s="16"/>
      <c r="C75" s="13" t="s">
        <v>1487</v>
      </c>
      <c r="D75" s="473">
        <v>1</v>
      </c>
      <c r="E75" s="43" t="s">
        <v>255</v>
      </c>
      <c r="F75" s="16" t="s">
        <v>1488</v>
      </c>
      <c r="G75" s="14"/>
    </row>
    <row r="76" spans="1:13" ht="52.35" customHeight="1">
      <c r="A76" s="11" t="s">
        <v>272</v>
      </c>
      <c r="B76" s="16" t="s">
        <v>273</v>
      </c>
      <c r="C76" s="98" t="s">
        <v>1489</v>
      </c>
      <c r="D76" s="473">
        <v>1</v>
      </c>
      <c r="E76" s="437" t="s">
        <v>271</v>
      </c>
      <c r="F76" s="65" t="s">
        <v>1490</v>
      </c>
      <c r="G76" s="99"/>
    </row>
    <row r="77" spans="1:13" ht="117.75" customHeight="1">
      <c r="A77" s="11"/>
      <c r="B77" s="16"/>
      <c r="C77" s="13" t="s">
        <v>1491</v>
      </c>
      <c r="D77" s="473">
        <v>1</v>
      </c>
      <c r="E77" s="437" t="s">
        <v>271</v>
      </c>
      <c r="F77" s="16" t="s">
        <v>1492</v>
      </c>
      <c r="G77" s="14"/>
    </row>
    <row r="78" spans="1:13" ht="31.5" hidden="1" customHeight="1">
      <c r="A78" s="20" t="s">
        <v>274</v>
      </c>
      <c r="B78" s="92" t="s">
        <v>275</v>
      </c>
      <c r="C78" s="19"/>
      <c r="D78" s="19"/>
      <c r="E78" s="21"/>
      <c r="F78" s="19"/>
      <c r="G78" s="19"/>
      <c r="H78" s="81"/>
      <c r="I78" s="81"/>
      <c r="J78" s="81"/>
      <c r="L78" s="4"/>
      <c r="M78" s="4"/>
    </row>
    <row r="79" spans="1:13" ht="31.5" hidden="1" customHeight="1">
      <c r="A79" s="20" t="s">
        <v>277</v>
      </c>
      <c r="B79" s="92" t="s">
        <v>278</v>
      </c>
      <c r="C79" s="19"/>
      <c r="D79" s="19"/>
      <c r="E79" s="21"/>
      <c r="F79" s="19"/>
      <c r="G79" s="19"/>
      <c r="H79" s="81"/>
      <c r="I79" s="81"/>
      <c r="J79" s="81"/>
      <c r="L79" s="4"/>
      <c r="M79" s="4"/>
    </row>
    <row r="80" spans="1:13" ht="35.1" customHeight="1">
      <c r="A80" s="1035" t="s">
        <v>279</v>
      </c>
      <c r="B80" s="1305" t="s">
        <v>1493</v>
      </c>
      <c r="C80" s="1306"/>
      <c r="D80" s="1306"/>
      <c r="E80" s="1306"/>
      <c r="F80" s="1306"/>
      <c r="G80" s="1307"/>
      <c r="H80" s="22">
        <f>SUM(D81:D83)</f>
        <v>1</v>
      </c>
      <c r="I80" s="22">
        <f>COUNT(D81:D83)*2</f>
        <v>2</v>
      </c>
    </row>
    <row r="81" spans="1:13" ht="30" hidden="1" customHeight="1">
      <c r="A81" s="20" t="s">
        <v>1494</v>
      </c>
      <c r="B81" s="12" t="s">
        <v>281</v>
      </c>
      <c r="C81" s="18"/>
      <c r="D81" s="100"/>
      <c r="E81" s="15"/>
      <c r="F81" s="15"/>
      <c r="G81" s="14"/>
      <c r="H81" s="81"/>
      <c r="I81" s="81"/>
      <c r="J81" s="81"/>
      <c r="L81" s="4"/>
      <c r="M81" s="4"/>
    </row>
    <row r="82" spans="1:13" ht="81.95" customHeight="1">
      <c r="A82" s="11" t="s">
        <v>1495</v>
      </c>
      <c r="B82" s="16" t="s">
        <v>286</v>
      </c>
      <c r="C82" s="13" t="s">
        <v>1496</v>
      </c>
      <c r="D82" s="495">
        <v>1</v>
      </c>
      <c r="E82" s="43" t="s">
        <v>271</v>
      </c>
      <c r="F82" s="101" t="s">
        <v>1497</v>
      </c>
      <c r="G82" s="14"/>
    </row>
    <row r="83" spans="1:13" ht="31.5" hidden="1" customHeight="1">
      <c r="A83" s="20" t="s">
        <v>1498</v>
      </c>
      <c r="B83" s="92" t="s">
        <v>290</v>
      </c>
      <c r="C83" s="19"/>
      <c r="D83" s="19"/>
      <c r="E83" s="21"/>
      <c r="F83" s="19"/>
      <c r="G83" s="19"/>
      <c r="H83" s="81"/>
      <c r="I83" s="81"/>
      <c r="J83" s="81"/>
      <c r="L83" s="4"/>
      <c r="M83" s="4"/>
    </row>
    <row r="84" spans="1:13" ht="40.35" hidden="1" customHeight="1">
      <c r="A84" s="102" t="s">
        <v>137</v>
      </c>
      <c r="B84" s="1366" t="s">
        <v>1499</v>
      </c>
      <c r="C84" s="1458"/>
      <c r="D84" s="1458"/>
      <c r="E84" s="1458"/>
      <c r="F84" s="1458"/>
      <c r="G84" s="1459"/>
      <c r="H84" s="81">
        <f>SUM(D85:D96)</f>
        <v>0</v>
      </c>
      <c r="I84" s="81">
        <f>COUNT(D85:D96)*2</f>
        <v>0</v>
      </c>
      <c r="J84" s="81"/>
      <c r="L84" s="4"/>
      <c r="M84" s="4"/>
    </row>
    <row r="85" spans="1:13" ht="47.25" hidden="1" customHeight="1">
      <c r="A85" s="20" t="s">
        <v>292</v>
      </c>
      <c r="B85" s="92" t="s">
        <v>293</v>
      </c>
      <c r="C85" s="19"/>
      <c r="D85" s="19"/>
      <c r="E85" s="21"/>
      <c r="F85" s="19"/>
      <c r="G85" s="19"/>
      <c r="H85" s="81"/>
      <c r="I85" s="81"/>
      <c r="J85" s="81"/>
      <c r="L85" s="4"/>
      <c r="M85" s="4"/>
    </row>
    <row r="86" spans="1:13" ht="47.25" hidden="1" customHeight="1">
      <c r="A86" s="20" t="s">
        <v>294</v>
      </c>
      <c r="B86" s="92" t="s">
        <v>295</v>
      </c>
      <c r="C86" s="19"/>
      <c r="D86" s="19"/>
      <c r="E86" s="21"/>
      <c r="F86" s="19"/>
      <c r="G86" s="19"/>
      <c r="H86" s="81"/>
      <c r="I86" s="81"/>
      <c r="J86" s="81"/>
      <c r="L86" s="4"/>
      <c r="M86" s="4"/>
    </row>
    <row r="87" spans="1:13" ht="47.25" hidden="1" customHeight="1">
      <c r="A87" s="20" t="s">
        <v>296</v>
      </c>
      <c r="B87" s="92" t="s">
        <v>297</v>
      </c>
      <c r="C87" s="19"/>
      <c r="D87" s="19"/>
      <c r="E87" s="21"/>
      <c r="F87" s="19"/>
      <c r="G87" s="19"/>
      <c r="H87" s="81"/>
      <c r="I87" s="81"/>
      <c r="J87" s="81"/>
      <c r="L87" s="4"/>
      <c r="M87" s="4"/>
    </row>
    <row r="88" spans="1:13" ht="47.25" hidden="1" customHeight="1">
      <c r="A88" s="20" t="s">
        <v>298</v>
      </c>
      <c r="B88" s="92" t="s">
        <v>299</v>
      </c>
      <c r="C88" s="19"/>
      <c r="D88" s="19"/>
      <c r="E88" s="21"/>
      <c r="F88" s="19"/>
      <c r="G88" s="19"/>
      <c r="H88" s="81"/>
      <c r="I88" s="81"/>
      <c r="J88" s="81"/>
      <c r="L88" s="4"/>
      <c r="M88" s="4"/>
    </row>
    <row r="89" spans="1:13" ht="30" hidden="1" customHeight="1">
      <c r="A89" s="20" t="s">
        <v>300</v>
      </c>
      <c r="B89" s="92" t="s">
        <v>1500</v>
      </c>
      <c r="C89" s="19"/>
      <c r="D89" s="19"/>
      <c r="E89" s="21"/>
      <c r="F89" s="19"/>
      <c r="G89" s="19"/>
      <c r="H89" s="81"/>
      <c r="I89" s="81"/>
      <c r="J89" s="81"/>
      <c r="L89" s="4"/>
      <c r="M89" s="4"/>
    </row>
    <row r="90" spans="1:13" ht="30" hidden="1" customHeight="1">
      <c r="A90" s="20" t="s">
        <v>302</v>
      </c>
      <c r="B90" s="92" t="s">
        <v>303</v>
      </c>
      <c r="C90" s="19"/>
      <c r="D90" s="19"/>
      <c r="E90" s="21"/>
      <c r="F90" s="19"/>
      <c r="G90" s="19"/>
      <c r="H90" s="81"/>
      <c r="I90" s="81"/>
      <c r="J90" s="81"/>
      <c r="L90" s="4"/>
      <c r="M90" s="4"/>
    </row>
    <row r="91" spans="1:13" ht="30" hidden="1" customHeight="1">
      <c r="A91" s="20" t="s">
        <v>304</v>
      </c>
      <c r="B91" s="92" t="s">
        <v>305</v>
      </c>
      <c r="C91" s="19"/>
      <c r="D91" s="19"/>
      <c r="E91" s="21"/>
      <c r="F91" s="19"/>
      <c r="G91" s="19"/>
      <c r="H91" s="81"/>
      <c r="I91" s="81"/>
      <c r="J91" s="81"/>
      <c r="L91" s="4"/>
      <c r="M91" s="4"/>
    </row>
    <row r="92" spans="1:13" ht="30" hidden="1" customHeight="1">
      <c r="A92" s="20" t="s">
        <v>306</v>
      </c>
      <c r="B92" s="92" t="s">
        <v>307</v>
      </c>
      <c r="C92" s="19"/>
      <c r="D92" s="19"/>
      <c r="E92" s="21"/>
      <c r="F92" s="19"/>
      <c r="G92" s="19"/>
      <c r="H92" s="81"/>
      <c r="I92" s="81"/>
      <c r="J92" s="81"/>
      <c r="L92" s="4"/>
      <c r="M92" s="4"/>
    </row>
    <row r="93" spans="1:13" ht="30" hidden="1" customHeight="1">
      <c r="A93" s="20" t="s">
        <v>308</v>
      </c>
      <c r="B93" s="92" t="s">
        <v>309</v>
      </c>
      <c r="C93" s="19"/>
      <c r="D93" s="19"/>
      <c r="E93" s="21"/>
      <c r="F93" s="19"/>
      <c r="G93" s="19"/>
      <c r="H93" s="81"/>
      <c r="I93" s="81"/>
      <c r="J93" s="81"/>
      <c r="L93" s="4"/>
      <c r="M93" s="4"/>
    </row>
    <row r="94" spans="1:13" ht="30" hidden="1" customHeight="1">
      <c r="A94" s="20" t="s">
        <v>310</v>
      </c>
      <c r="B94" s="92" t="s">
        <v>311</v>
      </c>
      <c r="C94" s="19"/>
      <c r="D94" s="19"/>
      <c r="E94" s="21"/>
      <c r="F94" s="19"/>
      <c r="G94" s="19"/>
      <c r="H94" s="81"/>
      <c r="I94" s="81"/>
      <c r="J94" s="81"/>
      <c r="L94" s="4"/>
      <c r="M94" s="4"/>
    </row>
    <row r="95" spans="1:13" ht="30" hidden="1" customHeight="1">
      <c r="A95" s="20" t="s">
        <v>312</v>
      </c>
      <c r="B95" s="103" t="s">
        <v>313</v>
      </c>
      <c r="C95" s="19"/>
      <c r="D95" s="19"/>
      <c r="E95" s="21"/>
      <c r="F95" s="19"/>
      <c r="G95" s="19"/>
      <c r="H95" s="81"/>
      <c r="I95" s="81"/>
      <c r="J95" s="81"/>
      <c r="L95" s="4"/>
      <c r="M95" s="4"/>
    </row>
    <row r="96" spans="1:13" ht="30" hidden="1" customHeight="1">
      <c r="A96" s="20" t="s">
        <v>3061</v>
      </c>
      <c r="B96" s="16" t="s">
        <v>6056</v>
      </c>
      <c r="C96" s="23"/>
      <c r="D96" s="21"/>
      <c r="E96" s="21"/>
      <c r="F96" s="19"/>
      <c r="G96" s="388"/>
      <c r="H96" s="81"/>
      <c r="I96" s="81"/>
      <c r="J96" s="81"/>
      <c r="L96" s="4"/>
      <c r="M96" s="4"/>
    </row>
    <row r="97" spans="1:13" ht="40.35" hidden="1" customHeight="1">
      <c r="A97" s="102" t="s">
        <v>1501</v>
      </c>
      <c r="B97" s="1302" t="s">
        <v>1502</v>
      </c>
      <c r="C97" s="1303"/>
      <c r="D97" s="1303"/>
      <c r="E97" s="1303"/>
      <c r="F97" s="1303"/>
      <c r="G97" s="1304"/>
      <c r="H97" s="81">
        <f>SUM(D98:D105)</f>
        <v>0</v>
      </c>
      <c r="I97" s="81">
        <f>COUNT(D98:D105)*2</f>
        <v>0</v>
      </c>
      <c r="J97" s="81"/>
      <c r="L97" s="4"/>
      <c r="M97" s="4"/>
    </row>
    <row r="98" spans="1:13" ht="15.75" hidden="1" customHeight="1">
      <c r="A98" s="20" t="s">
        <v>314</v>
      </c>
      <c r="B98" s="92" t="s">
        <v>315</v>
      </c>
      <c r="C98" s="19"/>
      <c r="D98" s="19"/>
      <c r="E98" s="21"/>
      <c r="F98" s="19"/>
      <c r="G98" s="19"/>
      <c r="H98" s="81"/>
      <c r="I98" s="81"/>
      <c r="J98" s="81"/>
      <c r="L98" s="4"/>
      <c r="M98" s="4"/>
    </row>
    <row r="99" spans="1:13" ht="15.75" hidden="1" customHeight="1">
      <c r="A99" s="20" t="s">
        <v>316</v>
      </c>
      <c r="B99" s="92" t="s">
        <v>317</v>
      </c>
      <c r="C99" s="19"/>
      <c r="D99" s="19"/>
      <c r="E99" s="21"/>
      <c r="F99" s="19"/>
      <c r="G99" s="19"/>
      <c r="H99" s="81"/>
      <c r="I99" s="81"/>
      <c r="J99" s="81"/>
      <c r="L99" s="4"/>
      <c r="M99" s="4"/>
    </row>
    <row r="100" spans="1:13" ht="15.75" hidden="1" customHeight="1">
      <c r="A100" s="20" t="s">
        <v>1503</v>
      </c>
      <c r="B100" s="92" t="s">
        <v>319</v>
      </c>
      <c r="C100" s="19"/>
      <c r="D100" s="19"/>
      <c r="E100" s="21"/>
      <c r="F100" s="19"/>
      <c r="G100" s="19"/>
      <c r="H100" s="81"/>
      <c r="I100" s="81"/>
      <c r="J100" s="81"/>
      <c r="L100" s="4"/>
      <c r="M100" s="4"/>
    </row>
    <row r="101" spans="1:13" ht="31.5" hidden="1" customHeight="1">
      <c r="A101" s="20" t="s">
        <v>321</v>
      </c>
      <c r="B101" s="92" t="s">
        <v>322</v>
      </c>
      <c r="C101" s="19"/>
      <c r="D101" s="19"/>
      <c r="E101" s="21"/>
      <c r="F101" s="19"/>
      <c r="G101" s="19"/>
      <c r="H101" s="81"/>
      <c r="I101" s="81"/>
      <c r="J101" s="81"/>
      <c r="L101" s="4"/>
      <c r="M101" s="4"/>
    </row>
    <row r="102" spans="1:13" ht="31.5" hidden="1" customHeight="1">
      <c r="A102" s="20" t="s">
        <v>323</v>
      </c>
      <c r="B102" s="94" t="s">
        <v>324</v>
      </c>
      <c r="C102" s="19"/>
      <c r="D102" s="19"/>
      <c r="E102" s="21"/>
      <c r="F102" s="19"/>
      <c r="G102" s="19"/>
      <c r="H102" s="81"/>
      <c r="I102" s="81"/>
      <c r="J102" s="81"/>
      <c r="L102" s="4"/>
      <c r="M102" s="4"/>
    </row>
    <row r="103" spans="1:13" ht="15.75" hidden="1" customHeight="1">
      <c r="A103" s="20" t="s">
        <v>325</v>
      </c>
      <c r="B103" s="92" t="s">
        <v>326</v>
      </c>
      <c r="C103" s="19"/>
      <c r="D103" s="19"/>
      <c r="E103" s="21"/>
      <c r="F103" s="19"/>
      <c r="G103" s="19"/>
      <c r="H103" s="81"/>
      <c r="I103" s="81"/>
      <c r="J103" s="81"/>
      <c r="L103" s="4"/>
      <c r="M103" s="4"/>
    </row>
    <row r="104" spans="1:13" ht="31.5" hidden="1" customHeight="1">
      <c r="A104" s="20" t="s">
        <v>1504</v>
      </c>
      <c r="B104" s="92" t="s">
        <v>328</v>
      </c>
      <c r="C104" s="19"/>
      <c r="D104" s="19"/>
      <c r="E104" s="21"/>
      <c r="F104" s="19"/>
      <c r="G104" s="19"/>
      <c r="H104" s="81"/>
      <c r="I104" s="81"/>
      <c r="J104" s="81"/>
      <c r="L104" s="4"/>
      <c r="M104" s="4"/>
    </row>
    <row r="105" spans="1:13" ht="31.5" hidden="1" customHeight="1">
      <c r="A105" s="20" t="s">
        <v>3063</v>
      </c>
      <c r="B105" s="12" t="s">
        <v>3064</v>
      </c>
      <c r="C105" s="16"/>
      <c r="D105" s="14"/>
      <c r="E105" s="15"/>
      <c r="F105" s="21"/>
      <c r="G105" s="389"/>
      <c r="H105" s="81"/>
      <c r="I105" s="81"/>
      <c r="J105" s="81"/>
      <c r="L105" s="4"/>
      <c r="M105" s="4"/>
    </row>
    <row r="106" spans="1:13" ht="40.35" hidden="1" customHeight="1">
      <c r="A106" s="102" t="s">
        <v>1505</v>
      </c>
      <c r="B106" s="1302" t="s">
        <v>132</v>
      </c>
      <c r="C106" s="1303"/>
      <c r="D106" s="1303"/>
      <c r="E106" s="1303"/>
      <c r="F106" s="1303"/>
      <c r="G106" s="1304"/>
      <c r="H106" s="81">
        <f>SUM(D107:D108)</f>
        <v>0</v>
      </c>
      <c r="I106" s="81">
        <f>COUNT(D107:D108)*2</f>
        <v>0</v>
      </c>
      <c r="J106" s="81"/>
      <c r="L106" s="4"/>
      <c r="M106" s="4"/>
    </row>
    <row r="107" spans="1:13" ht="63" hidden="1" customHeight="1">
      <c r="A107" s="20" t="s">
        <v>1506</v>
      </c>
      <c r="B107" s="94" t="s">
        <v>331</v>
      </c>
      <c r="C107" s="19"/>
      <c r="D107" s="19"/>
      <c r="E107" s="21"/>
      <c r="F107" s="19"/>
      <c r="G107" s="19"/>
      <c r="H107" s="81"/>
      <c r="I107" s="81"/>
      <c r="J107" s="81"/>
      <c r="L107" s="4"/>
      <c r="M107" s="4"/>
    </row>
    <row r="108" spans="1:13" ht="63" hidden="1" customHeight="1">
      <c r="A108" s="25" t="s">
        <v>334</v>
      </c>
      <c r="B108" s="104" t="s">
        <v>335</v>
      </c>
      <c r="C108" s="105"/>
      <c r="D108" s="105"/>
      <c r="E108" s="27"/>
      <c r="F108" s="105"/>
      <c r="G108" s="105"/>
      <c r="H108" s="81"/>
      <c r="I108" s="81"/>
      <c r="J108" s="81"/>
      <c r="L108" s="4"/>
      <c r="M108" s="4"/>
    </row>
    <row r="109" spans="1:13" ht="21">
      <c r="A109" s="91"/>
      <c r="B109" s="1460" t="s">
        <v>337</v>
      </c>
      <c r="C109" s="1461"/>
      <c r="D109" s="1461"/>
      <c r="E109" s="1461"/>
      <c r="F109" s="1461"/>
      <c r="G109" s="1462"/>
      <c r="H109" s="22">
        <f>H110+H119+H126+H136+H142+H148</f>
        <v>12</v>
      </c>
      <c r="I109" s="22">
        <f>I110+I119+I126+I136+I142+I148</f>
        <v>24</v>
      </c>
    </row>
    <row r="110" spans="1:13" ht="35.1" customHeight="1">
      <c r="A110" s="1040" t="s">
        <v>1507</v>
      </c>
      <c r="B110" s="1455" t="s">
        <v>1508</v>
      </c>
      <c r="C110" s="1456"/>
      <c r="D110" s="1456"/>
      <c r="E110" s="1456"/>
      <c r="F110" s="1456"/>
      <c r="G110" s="1457"/>
      <c r="H110" s="22">
        <f>SUM(D111:D118)</f>
        <v>2</v>
      </c>
      <c r="I110" s="22">
        <f>COUNT(D111:D118)*2</f>
        <v>4</v>
      </c>
    </row>
    <row r="111" spans="1:13" ht="81.95" customHeight="1">
      <c r="A111" s="11" t="s">
        <v>1509</v>
      </c>
      <c r="B111" s="106" t="s">
        <v>339</v>
      </c>
      <c r="C111" s="107" t="s">
        <v>1510</v>
      </c>
      <c r="D111" s="435">
        <v>1</v>
      </c>
      <c r="E111" s="43" t="s">
        <v>341</v>
      </c>
      <c r="F111" s="46" t="s">
        <v>1511</v>
      </c>
      <c r="G111" s="14"/>
    </row>
    <row r="112" spans="1:13" ht="64.7" hidden="1" customHeight="1">
      <c r="A112" s="20" t="s">
        <v>1512</v>
      </c>
      <c r="B112" s="106" t="s">
        <v>347</v>
      </c>
      <c r="C112" s="13" t="s">
        <v>1513</v>
      </c>
      <c r="D112" s="435"/>
      <c r="E112" s="43" t="s">
        <v>341</v>
      </c>
      <c r="F112" s="46" t="s">
        <v>1514</v>
      </c>
      <c r="G112" s="14"/>
      <c r="J112" s="22"/>
    </row>
    <row r="113" spans="1:13" ht="31.5" hidden="1" customHeight="1">
      <c r="A113" s="20" t="s">
        <v>352</v>
      </c>
      <c r="B113" s="108" t="s">
        <v>353</v>
      </c>
      <c r="C113" s="19"/>
      <c r="D113" s="19"/>
      <c r="E113" s="21"/>
      <c r="F113" s="19"/>
      <c r="G113" s="19"/>
      <c r="H113" s="81"/>
      <c r="I113" s="81"/>
      <c r="J113" s="81"/>
      <c r="L113" s="4"/>
      <c r="M113" s="4"/>
    </row>
    <row r="114" spans="1:13" ht="31.5" hidden="1" customHeight="1">
      <c r="A114" s="20" t="s">
        <v>1515</v>
      </c>
      <c r="B114" s="108" t="s">
        <v>355</v>
      </c>
      <c r="C114" s="4"/>
      <c r="D114" s="19"/>
      <c r="E114" s="21"/>
      <c r="F114" s="19"/>
      <c r="G114" s="19"/>
      <c r="H114" s="81"/>
      <c r="I114" s="81"/>
      <c r="J114" s="81"/>
      <c r="L114" s="4"/>
      <c r="M114" s="4"/>
    </row>
    <row r="115" spans="1:13" ht="60" customHeight="1">
      <c r="A115" s="11" t="s">
        <v>356</v>
      </c>
      <c r="B115" s="106" t="s">
        <v>357</v>
      </c>
      <c r="C115" s="13" t="s">
        <v>358</v>
      </c>
      <c r="D115" s="435">
        <v>1</v>
      </c>
      <c r="E115" s="43" t="s">
        <v>341</v>
      </c>
      <c r="F115" s="46" t="s">
        <v>1516</v>
      </c>
      <c r="G115" s="14"/>
    </row>
    <row r="116" spans="1:13" ht="58.7" hidden="1" customHeight="1">
      <c r="A116" s="20" t="s">
        <v>1517</v>
      </c>
      <c r="B116" s="106" t="s">
        <v>360</v>
      </c>
      <c r="C116" s="109" t="s">
        <v>361</v>
      </c>
      <c r="D116" s="435"/>
      <c r="E116" s="43" t="s">
        <v>341</v>
      </c>
      <c r="F116" s="46" t="s">
        <v>1518</v>
      </c>
      <c r="G116" s="14"/>
      <c r="J116" s="22"/>
    </row>
    <row r="117" spans="1:13" ht="47.25" hidden="1" customHeight="1">
      <c r="A117" s="20" t="s">
        <v>1519</v>
      </c>
      <c r="B117" s="28" t="s">
        <v>363</v>
      </c>
      <c r="C117" s="110"/>
      <c r="D117" s="14"/>
      <c r="E117" s="21"/>
      <c r="F117" s="23"/>
      <c r="G117" s="14"/>
      <c r="H117" s="81"/>
      <c r="I117" s="81"/>
      <c r="J117" s="81"/>
      <c r="L117" s="4"/>
      <c r="M117" s="4"/>
    </row>
    <row r="118" spans="1:13" ht="31.5" hidden="1" customHeight="1">
      <c r="A118" s="20" t="s">
        <v>366</v>
      </c>
      <c r="B118" s="108" t="s">
        <v>367</v>
      </c>
      <c r="C118" s="19"/>
      <c r="D118" s="19"/>
      <c r="E118" s="21"/>
      <c r="F118" s="19"/>
      <c r="G118" s="19"/>
      <c r="H118" s="81"/>
      <c r="I118" s="81"/>
      <c r="J118" s="81"/>
      <c r="L118" s="4"/>
      <c r="M118" s="4"/>
    </row>
    <row r="119" spans="1:13" ht="35.1" customHeight="1">
      <c r="A119" s="1035" t="s">
        <v>1520</v>
      </c>
      <c r="B119" s="1455" t="s">
        <v>1521</v>
      </c>
      <c r="C119" s="1456"/>
      <c r="D119" s="1456"/>
      <c r="E119" s="1456"/>
      <c r="F119" s="1456"/>
      <c r="G119" s="1457"/>
      <c r="H119" s="22">
        <f>SUM(D120:D125)</f>
        <v>2</v>
      </c>
      <c r="I119" s="22">
        <f>COUNT(D120:D125)*2</f>
        <v>4</v>
      </c>
    </row>
    <row r="120" spans="1:13" ht="68.25" hidden="1" customHeight="1">
      <c r="A120" s="20" t="s">
        <v>1522</v>
      </c>
      <c r="B120" s="17" t="s">
        <v>371</v>
      </c>
      <c r="C120" s="13" t="s">
        <v>1523</v>
      </c>
      <c r="D120" s="435"/>
      <c r="E120" s="43" t="s">
        <v>341</v>
      </c>
      <c r="F120" s="16" t="s">
        <v>1524</v>
      </c>
      <c r="G120" s="14"/>
      <c r="J120" s="22"/>
    </row>
    <row r="121" spans="1:13" ht="66" hidden="1" customHeight="1">
      <c r="A121" s="20" t="s">
        <v>382</v>
      </c>
      <c r="B121" s="112" t="s">
        <v>383</v>
      </c>
      <c r="C121" s="19"/>
      <c r="D121" s="19"/>
      <c r="E121" s="21"/>
      <c r="F121" s="19"/>
      <c r="G121" s="19"/>
      <c r="H121" s="81"/>
      <c r="I121" s="81"/>
      <c r="J121" s="81"/>
      <c r="L121" s="4"/>
      <c r="M121" s="4"/>
    </row>
    <row r="122" spans="1:13" ht="45" customHeight="1">
      <c r="A122" s="11" t="s">
        <v>1525</v>
      </c>
      <c r="B122" s="113" t="s">
        <v>1526</v>
      </c>
      <c r="C122" s="109" t="s">
        <v>1527</v>
      </c>
      <c r="D122" s="435">
        <v>1</v>
      </c>
      <c r="E122" s="43" t="s">
        <v>341</v>
      </c>
      <c r="F122" s="16"/>
      <c r="G122" s="14"/>
    </row>
    <row r="123" spans="1:13" ht="45" customHeight="1">
      <c r="A123" s="11"/>
      <c r="B123" s="17"/>
      <c r="C123" s="109" t="s">
        <v>1528</v>
      </c>
      <c r="D123" s="435">
        <v>1</v>
      </c>
      <c r="E123" s="43" t="s">
        <v>341</v>
      </c>
      <c r="F123" s="16" t="s">
        <v>1529</v>
      </c>
      <c r="G123" s="14"/>
    </row>
    <row r="124" spans="1:13" ht="59.1" hidden="1" customHeight="1">
      <c r="A124" s="20" t="s">
        <v>1530</v>
      </c>
      <c r="B124" s="114" t="s">
        <v>393</v>
      </c>
      <c r="C124" s="109" t="s">
        <v>1531</v>
      </c>
      <c r="D124" s="435"/>
      <c r="E124" s="43" t="s">
        <v>407</v>
      </c>
      <c r="F124" s="16" t="s">
        <v>1532</v>
      </c>
      <c r="G124" s="21"/>
      <c r="J124" s="22"/>
    </row>
    <row r="125" spans="1:13" ht="47.25" hidden="1" customHeight="1">
      <c r="A125" s="20" t="s">
        <v>394</v>
      </c>
      <c r="B125" s="38" t="s">
        <v>395</v>
      </c>
      <c r="C125" s="19"/>
      <c r="D125" s="19"/>
      <c r="E125" s="21"/>
      <c r="F125" s="19"/>
      <c r="G125" s="19"/>
      <c r="H125" s="81"/>
      <c r="I125" s="81"/>
      <c r="J125" s="81"/>
      <c r="L125" s="4"/>
      <c r="M125" s="4"/>
    </row>
    <row r="126" spans="1:13" ht="35.1" customHeight="1">
      <c r="A126" s="1035" t="s">
        <v>1533</v>
      </c>
      <c r="B126" s="1455" t="s">
        <v>1534</v>
      </c>
      <c r="C126" s="1456"/>
      <c r="D126" s="1456"/>
      <c r="E126" s="1456"/>
      <c r="F126" s="1456"/>
      <c r="G126" s="1457"/>
      <c r="H126" s="22">
        <f>SUM(D127:D135)</f>
        <v>6</v>
      </c>
      <c r="I126" s="22">
        <f>COUNT(D127:D135)*2</f>
        <v>12</v>
      </c>
    </row>
    <row r="127" spans="1:13" ht="50.25" customHeight="1">
      <c r="A127" s="11" t="s">
        <v>1535</v>
      </c>
      <c r="B127" s="17" t="s">
        <v>397</v>
      </c>
      <c r="C127" s="109" t="s">
        <v>1536</v>
      </c>
      <c r="D127" s="435">
        <v>1</v>
      </c>
      <c r="E127" s="43" t="s">
        <v>341</v>
      </c>
      <c r="F127" s="16" t="s">
        <v>1537</v>
      </c>
      <c r="G127" s="14"/>
    </row>
    <row r="128" spans="1:13" ht="45" customHeight="1">
      <c r="A128" s="11"/>
      <c r="B128" s="17"/>
      <c r="C128" s="13" t="s">
        <v>1538</v>
      </c>
      <c r="D128" s="435">
        <v>1</v>
      </c>
      <c r="E128" s="43" t="s">
        <v>341</v>
      </c>
      <c r="F128" s="16" t="s">
        <v>1539</v>
      </c>
      <c r="G128" s="14"/>
    </row>
    <row r="129" spans="1:13" ht="45" hidden="1" customHeight="1">
      <c r="A129" s="20"/>
      <c r="B129" s="17"/>
      <c r="C129" s="13" t="s">
        <v>1540</v>
      </c>
      <c r="D129" s="435"/>
      <c r="E129" s="43" t="s">
        <v>407</v>
      </c>
      <c r="F129" s="16" t="s">
        <v>1541</v>
      </c>
      <c r="G129" s="14"/>
      <c r="J129" s="22"/>
    </row>
    <row r="130" spans="1:13" ht="94.5" customHeight="1">
      <c r="A130" s="11" t="s">
        <v>1542</v>
      </c>
      <c r="B130" s="17" t="s">
        <v>401</v>
      </c>
      <c r="C130" s="13" t="s">
        <v>1543</v>
      </c>
      <c r="D130" s="435">
        <v>1</v>
      </c>
      <c r="E130" s="43" t="s">
        <v>208</v>
      </c>
      <c r="F130" s="16" t="s">
        <v>1544</v>
      </c>
      <c r="G130" s="14"/>
    </row>
    <row r="131" spans="1:13" ht="93" customHeight="1">
      <c r="A131" s="11" t="s">
        <v>1545</v>
      </c>
      <c r="B131" s="17" t="s">
        <v>1546</v>
      </c>
      <c r="C131" s="34" t="s">
        <v>1547</v>
      </c>
      <c r="D131" s="473">
        <v>1</v>
      </c>
      <c r="E131" s="43" t="s">
        <v>1548</v>
      </c>
      <c r="F131" s="23" t="s">
        <v>1549</v>
      </c>
      <c r="G131" s="14"/>
    </row>
    <row r="132" spans="1:13" ht="66" hidden="1" customHeight="1">
      <c r="A132" s="20"/>
      <c r="C132" s="13" t="s">
        <v>1550</v>
      </c>
      <c r="D132" s="473"/>
      <c r="E132" s="43" t="s">
        <v>1548</v>
      </c>
      <c r="F132" s="23" t="s">
        <v>1551</v>
      </c>
      <c r="G132" s="14"/>
      <c r="J132" s="22"/>
    </row>
    <row r="133" spans="1:13" ht="73.5" hidden="1" customHeight="1">
      <c r="A133" s="20"/>
      <c r="B133" s="17"/>
      <c r="C133" s="34" t="s">
        <v>1552</v>
      </c>
      <c r="D133" s="435"/>
      <c r="E133" s="43" t="s">
        <v>407</v>
      </c>
      <c r="F133" s="16" t="s">
        <v>1553</v>
      </c>
      <c r="G133" s="14"/>
      <c r="J133" s="22"/>
    </row>
    <row r="134" spans="1:13" ht="60.75" customHeight="1">
      <c r="A134" s="11"/>
      <c r="B134" s="17"/>
      <c r="C134" s="13" t="s">
        <v>1554</v>
      </c>
      <c r="D134" s="435">
        <v>1</v>
      </c>
      <c r="E134" s="43" t="s">
        <v>407</v>
      </c>
      <c r="F134" s="16" t="s">
        <v>1555</v>
      </c>
      <c r="G134" s="14"/>
    </row>
    <row r="135" spans="1:13" ht="92.25" customHeight="1">
      <c r="A135" s="11" t="s">
        <v>1556</v>
      </c>
      <c r="B135" s="17" t="s">
        <v>409</v>
      </c>
      <c r="C135" s="13" t="s">
        <v>1557</v>
      </c>
      <c r="D135" s="435">
        <v>1</v>
      </c>
      <c r="E135" s="43" t="s">
        <v>420</v>
      </c>
      <c r="F135" s="16" t="s">
        <v>1558</v>
      </c>
      <c r="G135" s="14"/>
    </row>
    <row r="136" spans="1:13" ht="35.1" customHeight="1">
      <c r="A136" s="1035" t="s">
        <v>1559</v>
      </c>
      <c r="B136" s="1455" t="s">
        <v>1560</v>
      </c>
      <c r="C136" s="1456"/>
      <c r="D136" s="1456"/>
      <c r="E136" s="1456"/>
      <c r="F136" s="1456"/>
      <c r="G136" s="1457"/>
      <c r="H136" s="22">
        <f>SUM(D137:D141)</f>
        <v>1</v>
      </c>
      <c r="I136" s="22">
        <f>COUNT(D137:D141)*2</f>
        <v>2</v>
      </c>
    </row>
    <row r="137" spans="1:13" ht="47.25" customHeight="1">
      <c r="A137" s="11" t="s">
        <v>1561</v>
      </c>
      <c r="B137" s="17" t="s">
        <v>1562</v>
      </c>
      <c r="C137" s="13" t="s">
        <v>1563</v>
      </c>
      <c r="D137" s="435">
        <v>1</v>
      </c>
      <c r="E137" s="43" t="s">
        <v>255</v>
      </c>
      <c r="F137" s="16" t="s">
        <v>1564</v>
      </c>
      <c r="G137" s="14"/>
    </row>
    <row r="138" spans="1:13" ht="31.5" hidden="1" customHeight="1">
      <c r="A138" s="20" t="s">
        <v>1565</v>
      </c>
      <c r="B138" s="36" t="s">
        <v>415</v>
      </c>
      <c r="C138" s="16"/>
      <c r="D138" s="21"/>
      <c r="E138" s="21"/>
      <c r="F138" s="21"/>
      <c r="G138" s="21"/>
      <c r="H138" s="81"/>
      <c r="I138" s="81"/>
      <c r="J138" s="81"/>
      <c r="L138" s="4"/>
      <c r="M138" s="4"/>
    </row>
    <row r="139" spans="1:13" ht="31.5" hidden="1" customHeight="1">
      <c r="A139" s="20" t="s">
        <v>1566</v>
      </c>
      <c r="B139" s="36" t="s">
        <v>418</v>
      </c>
      <c r="C139" s="16"/>
      <c r="D139" s="21"/>
      <c r="E139" s="21"/>
      <c r="F139" s="21"/>
      <c r="G139" s="21"/>
      <c r="H139" s="81"/>
      <c r="I139" s="81"/>
      <c r="J139" s="81"/>
      <c r="L139" s="4"/>
      <c r="M139" s="4"/>
    </row>
    <row r="140" spans="1:13" ht="75" hidden="1" customHeight="1">
      <c r="A140" s="20" t="s">
        <v>1567</v>
      </c>
      <c r="B140" s="17" t="s">
        <v>422</v>
      </c>
      <c r="C140" s="13" t="s">
        <v>1568</v>
      </c>
      <c r="D140" s="435"/>
      <c r="E140" s="43" t="s">
        <v>424</v>
      </c>
      <c r="F140" s="16" t="s">
        <v>1569</v>
      </c>
      <c r="G140" s="14"/>
      <c r="J140" s="22"/>
    </row>
    <row r="141" spans="1:13" ht="74.25" hidden="1" customHeight="1">
      <c r="A141" s="20" t="s">
        <v>1570</v>
      </c>
      <c r="B141" s="12" t="s">
        <v>427</v>
      </c>
      <c r="C141" s="18"/>
      <c r="D141" s="14"/>
      <c r="E141" s="21"/>
      <c r="F141" s="21"/>
      <c r="G141" s="14"/>
      <c r="H141" s="81"/>
      <c r="I141" s="81"/>
      <c r="J141" s="81"/>
      <c r="L141" s="4"/>
      <c r="M141" s="4"/>
    </row>
    <row r="142" spans="1:13" ht="35.1" customHeight="1">
      <c r="A142" s="1035" t="s">
        <v>1571</v>
      </c>
      <c r="B142" s="1455" t="s">
        <v>1572</v>
      </c>
      <c r="C142" s="1456"/>
      <c r="D142" s="1456"/>
      <c r="E142" s="1456"/>
      <c r="F142" s="1456"/>
      <c r="G142" s="1457"/>
      <c r="H142" s="22">
        <f>SUM(D143:D147)</f>
        <v>1</v>
      </c>
      <c r="I142" s="22">
        <f>COUNT(D143:D147)*2</f>
        <v>2</v>
      </c>
    </row>
    <row r="143" spans="1:13" ht="77.25" customHeight="1">
      <c r="A143" s="111" t="s">
        <v>429</v>
      </c>
      <c r="B143" s="17" t="s">
        <v>430</v>
      </c>
      <c r="C143" s="13" t="s">
        <v>1573</v>
      </c>
      <c r="D143" s="435">
        <v>1</v>
      </c>
      <c r="E143" s="43" t="s">
        <v>432</v>
      </c>
      <c r="F143" s="16" t="s">
        <v>1574</v>
      </c>
      <c r="G143" s="14"/>
    </row>
    <row r="144" spans="1:13" ht="47.25" hidden="1" customHeight="1">
      <c r="A144" s="20" t="s">
        <v>1575</v>
      </c>
      <c r="B144" s="36" t="s">
        <v>434</v>
      </c>
      <c r="C144" s="16"/>
      <c r="D144" s="14"/>
      <c r="E144" s="21"/>
      <c r="F144" s="21"/>
      <c r="G144" s="14"/>
      <c r="H144" s="81"/>
      <c r="I144" s="81"/>
      <c r="J144" s="81"/>
      <c r="L144" s="4"/>
      <c r="M144" s="4"/>
    </row>
    <row r="145" spans="1:13" ht="47.25" hidden="1" customHeight="1">
      <c r="A145" s="20" t="s">
        <v>1576</v>
      </c>
      <c r="B145" s="36" t="s">
        <v>437</v>
      </c>
      <c r="C145" s="16"/>
      <c r="D145" s="14"/>
      <c r="E145" s="21"/>
      <c r="F145" s="21"/>
      <c r="G145" s="14"/>
      <c r="H145" s="81"/>
      <c r="I145" s="81"/>
      <c r="J145" s="81"/>
      <c r="L145" s="4"/>
      <c r="M145" s="4"/>
    </row>
    <row r="146" spans="1:13" ht="47.25" hidden="1" customHeight="1">
      <c r="A146" s="20" t="s">
        <v>1577</v>
      </c>
      <c r="B146" s="36" t="s">
        <v>440</v>
      </c>
      <c r="C146" s="16"/>
      <c r="D146" s="21"/>
      <c r="E146" s="21"/>
      <c r="F146" s="21"/>
      <c r="G146" s="21"/>
      <c r="H146" s="81"/>
      <c r="I146" s="81"/>
      <c r="J146" s="81"/>
      <c r="L146" s="4"/>
      <c r="M146" s="4"/>
    </row>
    <row r="147" spans="1:13" ht="47.25" hidden="1" customHeight="1">
      <c r="A147" s="25" t="s">
        <v>445</v>
      </c>
      <c r="B147" s="115" t="s">
        <v>446</v>
      </c>
      <c r="C147" s="105"/>
      <c r="D147" s="105"/>
      <c r="E147" s="27"/>
      <c r="F147" s="105"/>
      <c r="G147" s="105"/>
      <c r="H147" s="81"/>
      <c r="I147" s="81"/>
      <c r="J147" s="81"/>
      <c r="L147" s="4"/>
      <c r="M147" s="4"/>
    </row>
    <row r="148" spans="1:13" ht="47.25" hidden="1" customHeight="1">
      <c r="A148" s="25" t="s">
        <v>6103</v>
      </c>
      <c r="B148" s="1308" t="s">
        <v>3086</v>
      </c>
      <c r="C148" s="1309"/>
      <c r="D148" s="1309"/>
      <c r="E148" s="1309"/>
      <c r="F148" s="1309"/>
      <c r="G148" s="1320"/>
      <c r="H148" s="81">
        <f>SUM(D149:D159)</f>
        <v>0</v>
      </c>
      <c r="I148" s="81">
        <f>COUNT(D149:D159)*2</f>
        <v>0</v>
      </c>
      <c r="J148" s="81"/>
      <c r="L148" s="4"/>
      <c r="M148" s="4"/>
    </row>
    <row r="149" spans="1:13" ht="62.25" hidden="1" customHeight="1">
      <c r="A149" s="25" t="s">
        <v>3087</v>
      </c>
      <c r="B149" s="41" t="s">
        <v>3088</v>
      </c>
      <c r="C149" s="41" t="s">
        <v>6057</v>
      </c>
      <c r="D149" s="297"/>
      <c r="E149" s="19"/>
      <c r="F149" s="41" t="s">
        <v>6058</v>
      </c>
      <c r="G149" s="391"/>
      <c r="H149" s="81"/>
      <c r="I149" s="81"/>
      <c r="J149" s="81"/>
      <c r="L149" s="4"/>
      <c r="M149" s="4"/>
    </row>
    <row r="150" spans="1:13" ht="47.25" hidden="1" customHeight="1">
      <c r="A150" s="25" t="s">
        <v>3089</v>
      </c>
      <c r="B150" s="41" t="s">
        <v>3090</v>
      </c>
      <c r="C150" s="41" t="s">
        <v>6059</v>
      </c>
      <c r="D150" s="297"/>
      <c r="E150" s="19"/>
      <c r="F150" s="41" t="s">
        <v>6060</v>
      </c>
      <c r="G150" s="391"/>
      <c r="H150" s="81"/>
      <c r="I150" s="81"/>
      <c r="J150" s="81"/>
      <c r="L150" s="4"/>
      <c r="M150" s="4"/>
    </row>
    <row r="151" spans="1:13" ht="47.25" hidden="1" customHeight="1">
      <c r="A151" s="25" t="s">
        <v>3091</v>
      </c>
      <c r="B151" s="41" t="s">
        <v>3092</v>
      </c>
      <c r="C151" s="41" t="s">
        <v>6061</v>
      </c>
      <c r="D151" s="297"/>
      <c r="E151" s="19"/>
      <c r="F151" s="41" t="s">
        <v>6062</v>
      </c>
      <c r="G151" s="391"/>
      <c r="H151" s="81"/>
      <c r="I151" s="81"/>
      <c r="J151" s="81"/>
      <c r="L151" s="4"/>
      <c r="M151" s="4"/>
    </row>
    <row r="152" spans="1:13" ht="47.25" hidden="1" customHeight="1">
      <c r="A152" s="25" t="s">
        <v>3093</v>
      </c>
      <c r="B152" s="41" t="s">
        <v>3094</v>
      </c>
      <c r="C152" s="41" t="s">
        <v>6063</v>
      </c>
      <c r="D152" s="297"/>
      <c r="E152" s="19"/>
      <c r="F152" s="41" t="s">
        <v>6064</v>
      </c>
      <c r="G152" s="391"/>
      <c r="H152" s="81"/>
      <c r="I152" s="81"/>
      <c r="J152" s="81"/>
      <c r="L152" s="4"/>
      <c r="M152" s="4"/>
    </row>
    <row r="153" spans="1:13" ht="47.25" hidden="1" customHeight="1">
      <c r="A153" s="25" t="s">
        <v>3095</v>
      </c>
      <c r="B153" s="41" t="s">
        <v>3096</v>
      </c>
      <c r="C153" s="41" t="s">
        <v>6065</v>
      </c>
      <c r="D153" s="297"/>
      <c r="E153" s="19"/>
      <c r="F153" s="41" t="s">
        <v>6066</v>
      </c>
      <c r="G153" s="391"/>
      <c r="H153" s="81"/>
      <c r="I153" s="81"/>
      <c r="J153" s="81"/>
      <c r="L153" s="4"/>
      <c r="M153" s="4"/>
    </row>
    <row r="154" spans="1:13" ht="47.25" hidden="1" customHeight="1">
      <c r="A154" s="25" t="s">
        <v>3097</v>
      </c>
      <c r="B154" s="41" t="s">
        <v>3098</v>
      </c>
      <c r="C154" s="207" t="s">
        <v>6497</v>
      </c>
      <c r="D154" s="105"/>
      <c r="E154" s="27"/>
      <c r="F154" s="105"/>
      <c r="G154" s="391"/>
      <c r="H154" s="81"/>
      <c r="I154" s="81"/>
      <c r="J154" s="81"/>
      <c r="L154" s="4"/>
      <c r="M154" s="4"/>
    </row>
    <row r="155" spans="1:13" ht="47.25" hidden="1" customHeight="1">
      <c r="A155" s="25" t="s">
        <v>6104</v>
      </c>
      <c r="B155" s="41" t="s">
        <v>6496</v>
      </c>
      <c r="C155" s="207" t="s">
        <v>6498</v>
      </c>
      <c r="D155" s="105"/>
      <c r="E155" s="27" t="s">
        <v>6499</v>
      </c>
      <c r="F155" s="105"/>
      <c r="G155" s="391"/>
      <c r="H155" s="81"/>
      <c r="I155" s="81"/>
      <c r="J155" s="81"/>
      <c r="L155" s="4"/>
      <c r="M155" s="4"/>
    </row>
    <row r="156" spans="1:13" ht="47.25" hidden="1" customHeight="1">
      <c r="A156" s="25" t="s">
        <v>3101</v>
      </c>
      <c r="B156" s="41" t="s">
        <v>3102</v>
      </c>
      <c r="C156" s="41" t="s">
        <v>6067</v>
      </c>
      <c r="D156" s="297"/>
      <c r="E156" s="19"/>
      <c r="F156" s="41" t="s">
        <v>6068</v>
      </c>
      <c r="G156" s="391"/>
      <c r="H156" s="81"/>
      <c r="I156" s="81"/>
      <c r="J156" s="81"/>
      <c r="L156" s="4"/>
      <c r="M156" s="4"/>
    </row>
    <row r="157" spans="1:13" ht="47.25" hidden="1" customHeight="1">
      <c r="A157" s="25" t="s">
        <v>3103</v>
      </c>
      <c r="B157" s="41" t="s">
        <v>3104</v>
      </c>
      <c r="C157" s="41" t="s">
        <v>6069</v>
      </c>
      <c r="D157" s="297"/>
      <c r="E157" s="19"/>
      <c r="F157" s="41" t="s">
        <v>6070</v>
      </c>
      <c r="G157" s="391"/>
      <c r="H157" s="81"/>
      <c r="I157" s="81"/>
      <c r="J157" s="81"/>
      <c r="L157" s="4"/>
      <c r="M157" s="4"/>
    </row>
    <row r="158" spans="1:13" ht="47.25" hidden="1" customHeight="1">
      <c r="A158" s="25" t="s">
        <v>3105</v>
      </c>
      <c r="B158" s="41" t="s">
        <v>3106</v>
      </c>
      <c r="C158" s="41" t="s">
        <v>6071</v>
      </c>
      <c r="D158" s="297"/>
      <c r="E158" s="19"/>
      <c r="F158" s="41" t="s">
        <v>6072</v>
      </c>
      <c r="G158" s="391"/>
      <c r="H158" s="81"/>
      <c r="I158" s="81"/>
      <c r="J158" s="81"/>
      <c r="L158" s="4"/>
      <c r="M158" s="4"/>
    </row>
    <row r="159" spans="1:13" ht="47.25" hidden="1" customHeight="1">
      <c r="A159" s="25" t="s">
        <v>3107</v>
      </c>
      <c r="B159" s="41" t="s">
        <v>3108</v>
      </c>
      <c r="C159" s="41" t="s">
        <v>6073</v>
      </c>
      <c r="D159" s="390"/>
      <c r="E159" s="4"/>
      <c r="F159" s="41" t="s">
        <v>6074</v>
      </c>
      <c r="G159" s="391"/>
      <c r="H159" s="81"/>
      <c r="I159" s="81"/>
      <c r="J159" s="81"/>
      <c r="L159" s="4"/>
      <c r="M159" s="4"/>
    </row>
    <row r="160" spans="1:13" ht="21">
      <c r="A160" s="91"/>
      <c r="B160" s="1463" t="s">
        <v>447</v>
      </c>
      <c r="C160" s="1464"/>
      <c r="D160" s="1463"/>
      <c r="E160" s="1463"/>
      <c r="F160" s="1465"/>
      <c r="G160" s="1463"/>
      <c r="H160" s="22">
        <f>H161+H176+H181+H185+H192+H201+H216</f>
        <v>35</v>
      </c>
      <c r="I160" s="22">
        <f>I161+I176+I181+I185+I192+I201+I216</f>
        <v>70</v>
      </c>
    </row>
    <row r="161" spans="1:10" s="81" customFormat="1" ht="35.1" customHeight="1">
      <c r="A161" s="1035" t="s">
        <v>1578</v>
      </c>
      <c r="B161" s="1455" t="s">
        <v>120</v>
      </c>
      <c r="C161" s="1456"/>
      <c r="D161" s="1456"/>
      <c r="E161" s="1456"/>
      <c r="F161" s="1456"/>
      <c r="G161" s="1457"/>
      <c r="H161" s="22">
        <f>SUM(D162:D175)</f>
        <v>7</v>
      </c>
      <c r="I161" s="22">
        <f>COUNT(D162:D175)*2</f>
        <v>14</v>
      </c>
      <c r="J161" s="453"/>
    </row>
    <row r="162" spans="1:10" s="81" customFormat="1" ht="119.25" customHeight="1">
      <c r="A162" s="95" t="s">
        <v>1579</v>
      </c>
      <c r="B162" s="16" t="s">
        <v>449</v>
      </c>
      <c r="C162" s="13" t="s">
        <v>1580</v>
      </c>
      <c r="D162" s="435">
        <v>1</v>
      </c>
      <c r="E162" s="43" t="s">
        <v>341</v>
      </c>
      <c r="F162" s="46" t="s">
        <v>1581</v>
      </c>
      <c r="G162" s="14"/>
      <c r="H162" s="22"/>
      <c r="I162" s="22"/>
      <c r="J162" s="453"/>
    </row>
    <row r="163" spans="1:10" s="81" customFormat="1" ht="89.25" customHeight="1">
      <c r="A163" s="95" t="s">
        <v>1582</v>
      </c>
      <c r="B163" s="46" t="s">
        <v>1583</v>
      </c>
      <c r="C163" s="13" t="s">
        <v>1584</v>
      </c>
      <c r="D163" s="435">
        <v>1</v>
      </c>
      <c r="E163" s="43" t="s">
        <v>341</v>
      </c>
      <c r="F163" s="16" t="s">
        <v>1585</v>
      </c>
      <c r="G163" s="14"/>
      <c r="H163" s="22"/>
      <c r="I163" s="22"/>
      <c r="J163" s="453"/>
    </row>
    <row r="164" spans="1:10" s="81" customFormat="1" ht="93.75" customHeight="1">
      <c r="A164" s="11" t="s">
        <v>1586</v>
      </c>
      <c r="B164" s="16" t="s">
        <v>459</v>
      </c>
      <c r="C164" s="116" t="s">
        <v>1587</v>
      </c>
      <c r="D164" s="435">
        <v>1</v>
      </c>
      <c r="E164" s="43" t="s">
        <v>341</v>
      </c>
      <c r="F164" s="16" t="s">
        <v>1588</v>
      </c>
      <c r="G164" s="14"/>
      <c r="H164" s="22"/>
      <c r="I164" s="22"/>
      <c r="J164" s="453"/>
    </row>
    <row r="165" spans="1:10" s="81" customFormat="1" ht="75.75" hidden="1" customHeight="1">
      <c r="A165" s="20"/>
      <c r="B165" s="16"/>
      <c r="C165" s="13" t="s">
        <v>1589</v>
      </c>
      <c r="D165" s="435"/>
      <c r="E165" s="43" t="s">
        <v>341</v>
      </c>
      <c r="F165" s="16" t="s">
        <v>1590</v>
      </c>
      <c r="G165" s="14"/>
      <c r="H165" s="22"/>
      <c r="I165" s="22"/>
      <c r="J165" s="22"/>
    </row>
    <row r="166" spans="1:10" s="81" customFormat="1" ht="63.75" customHeight="1">
      <c r="A166" s="11"/>
      <c r="B166" s="16"/>
      <c r="C166" s="13" t="s">
        <v>1591</v>
      </c>
      <c r="D166" s="435">
        <v>1</v>
      </c>
      <c r="E166" s="43" t="s">
        <v>341</v>
      </c>
      <c r="F166" s="16" t="s">
        <v>1592</v>
      </c>
      <c r="G166" s="14"/>
      <c r="H166" s="22"/>
      <c r="I166" s="22"/>
      <c r="J166" s="453"/>
    </row>
    <row r="167" spans="1:10" s="81" customFormat="1" ht="65.099999999999994" hidden="1" customHeight="1">
      <c r="A167" s="20"/>
      <c r="B167" s="16"/>
      <c r="C167" s="13" t="s">
        <v>1593</v>
      </c>
      <c r="D167" s="435"/>
      <c r="E167" s="43" t="s">
        <v>341</v>
      </c>
      <c r="F167" s="16" t="s">
        <v>1594</v>
      </c>
      <c r="G167" s="14"/>
      <c r="H167" s="22"/>
      <c r="I167" s="22"/>
      <c r="J167" s="22"/>
    </row>
    <row r="168" spans="1:10" s="81" customFormat="1" ht="45" hidden="1" customHeight="1">
      <c r="A168" s="20"/>
      <c r="B168" s="16"/>
      <c r="C168" s="117" t="s">
        <v>1595</v>
      </c>
      <c r="D168" s="435"/>
      <c r="E168" s="43" t="s">
        <v>341</v>
      </c>
      <c r="F168" s="23" t="s">
        <v>1596</v>
      </c>
      <c r="G168" s="96"/>
      <c r="H168" s="22"/>
      <c r="I168" s="22"/>
      <c r="J168" s="22"/>
    </row>
    <row r="169" spans="1:10" s="81" customFormat="1" ht="123" customHeight="1">
      <c r="A169" s="11"/>
      <c r="B169" s="16"/>
      <c r="C169" s="13" t="s">
        <v>1597</v>
      </c>
      <c r="D169" s="435">
        <v>1</v>
      </c>
      <c r="E169" s="43" t="s">
        <v>341</v>
      </c>
      <c r="F169" s="16" t="s">
        <v>1598</v>
      </c>
      <c r="G169" s="14"/>
      <c r="H169" s="22"/>
      <c r="I169" s="22"/>
      <c r="J169" s="453"/>
    </row>
    <row r="170" spans="1:10" s="81" customFormat="1" ht="63" hidden="1" customHeight="1">
      <c r="A170" s="20"/>
      <c r="B170" s="16"/>
      <c r="C170" s="13" t="s">
        <v>1599</v>
      </c>
      <c r="D170" s="435"/>
      <c r="E170" s="43" t="s">
        <v>341</v>
      </c>
      <c r="F170" s="16" t="s">
        <v>1600</v>
      </c>
      <c r="G170" s="96"/>
      <c r="H170" s="22"/>
      <c r="I170" s="22"/>
      <c r="J170" s="22"/>
    </row>
    <row r="171" spans="1:10" s="81" customFormat="1" ht="58.5" hidden="1" customHeight="1">
      <c r="A171" s="20" t="s">
        <v>1601</v>
      </c>
      <c r="B171" s="103" t="s">
        <v>477</v>
      </c>
      <c r="C171" s="34" t="s">
        <v>1602</v>
      </c>
      <c r="D171" s="435"/>
      <c r="E171" s="43" t="s">
        <v>341</v>
      </c>
      <c r="F171" s="23" t="s">
        <v>1603</v>
      </c>
      <c r="G171" s="44"/>
      <c r="H171" s="22"/>
      <c r="I171" s="22"/>
      <c r="J171" s="22"/>
    </row>
    <row r="172" spans="1:10" s="81" customFormat="1" ht="47.25" hidden="1" customHeight="1">
      <c r="A172" s="20" t="s">
        <v>1604</v>
      </c>
      <c r="B172" s="16" t="s">
        <v>481</v>
      </c>
      <c r="C172" s="34" t="s">
        <v>1605</v>
      </c>
      <c r="D172" s="435"/>
      <c r="E172" s="43" t="s">
        <v>341</v>
      </c>
      <c r="F172" s="16" t="s">
        <v>1606</v>
      </c>
      <c r="G172" s="14"/>
      <c r="H172" s="22"/>
      <c r="I172" s="22"/>
      <c r="J172" s="22"/>
    </row>
    <row r="173" spans="1:10" s="81" customFormat="1" ht="159" customHeight="1">
      <c r="A173" s="11" t="s">
        <v>1607</v>
      </c>
      <c r="B173" s="103" t="s">
        <v>485</v>
      </c>
      <c r="C173" s="34" t="s">
        <v>1608</v>
      </c>
      <c r="D173" s="435">
        <v>1</v>
      </c>
      <c r="E173" s="43" t="s">
        <v>341</v>
      </c>
      <c r="F173" s="23" t="s">
        <v>1609</v>
      </c>
      <c r="G173" s="44"/>
      <c r="H173" s="22"/>
      <c r="I173" s="22"/>
      <c r="J173" s="453"/>
    </row>
    <row r="174" spans="1:10" s="81" customFormat="1" ht="109.5" customHeight="1">
      <c r="A174" s="11" t="s">
        <v>1610</v>
      </c>
      <c r="B174" s="16" t="s">
        <v>490</v>
      </c>
      <c r="C174" s="13" t="s">
        <v>1611</v>
      </c>
      <c r="D174" s="435">
        <v>1</v>
      </c>
      <c r="E174" s="43" t="s">
        <v>341</v>
      </c>
      <c r="F174" s="16" t="s">
        <v>1612</v>
      </c>
      <c r="G174" s="14"/>
      <c r="H174" s="22"/>
      <c r="I174" s="22"/>
      <c r="J174" s="453"/>
    </row>
    <row r="175" spans="1:10" s="81" customFormat="1" ht="79.5" hidden="1" customHeight="1">
      <c r="A175" s="20"/>
      <c r="B175" s="16"/>
      <c r="C175" s="34" t="s">
        <v>1613</v>
      </c>
      <c r="D175" s="435"/>
      <c r="E175" s="43" t="s">
        <v>341</v>
      </c>
      <c r="F175" s="16" t="s">
        <v>1614</v>
      </c>
      <c r="G175" s="14"/>
      <c r="H175" s="22"/>
      <c r="I175" s="22"/>
      <c r="J175" s="22"/>
    </row>
    <row r="176" spans="1:10" s="81" customFormat="1" ht="35.1" customHeight="1">
      <c r="A176" s="1035" t="s">
        <v>1615</v>
      </c>
      <c r="B176" s="1455" t="s">
        <v>118</v>
      </c>
      <c r="C176" s="1456"/>
      <c r="D176" s="1456"/>
      <c r="E176" s="1456"/>
      <c r="F176" s="1456"/>
      <c r="G176" s="1457"/>
      <c r="H176" s="22">
        <f>SUM(D177:D180)</f>
        <v>2</v>
      </c>
      <c r="I176" s="22">
        <f>COUNT(D177:D180)*2</f>
        <v>4</v>
      </c>
      <c r="J176" s="453"/>
    </row>
    <row r="177" spans="1:13" ht="69" hidden="1" customHeight="1">
      <c r="A177" s="20" t="s">
        <v>497</v>
      </c>
      <c r="B177" s="118" t="s">
        <v>498</v>
      </c>
      <c r="C177" s="13" t="s">
        <v>499</v>
      </c>
      <c r="D177" s="435"/>
      <c r="E177" s="43" t="s">
        <v>341</v>
      </c>
      <c r="F177" s="16" t="s">
        <v>1616</v>
      </c>
      <c r="G177" s="44"/>
      <c r="J177" s="22"/>
    </row>
    <row r="178" spans="1:13" ht="47.25" hidden="1" customHeight="1">
      <c r="A178" s="20" t="s">
        <v>501</v>
      </c>
      <c r="B178" s="119" t="s">
        <v>502</v>
      </c>
      <c r="C178" s="19"/>
      <c r="D178" s="19"/>
      <c r="E178" s="21"/>
      <c r="F178" s="19"/>
      <c r="G178" s="19"/>
      <c r="H178" s="81"/>
      <c r="I178" s="81"/>
      <c r="J178" s="81"/>
      <c r="L178" s="4"/>
      <c r="M178" s="4"/>
    </row>
    <row r="179" spans="1:13" ht="72.75" customHeight="1">
      <c r="A179" s="11" t="s">
        <v>1617</v>
      </c>
      <c r="B179" s="46" t="s">
        <v>504</v>
      </c>
      <c r="C179" s="109" t="s">
        <v>1618</v>
      </c>
      <c r="D179" s="435">
        <v>1</v>
      </c>
      <c r="E179" s="43" t="s">
        <v>341</v>
      </c>
      <c r="F179" s="16" t="s">
        <v>1619</v>
      </c>
      <c r="G179" s="14"/>
    </row>
    <row r="180" spans="1:13" ht="107.25" customHeight="1">
      <c r="A180" s="11" t="s">
        <v>1620</v>
      </c>
      <c r="B180" s="120" t="s">
        <v>507</v>
      </c>
      <c r="C180" s="37" t="s">
        <v>1621</v>
      </c>
      <c r="D180" s="435">
        <v>1</v>
      </c>
      <c r="E180" s="43" t="s">
        <v>341</v>
      </c>
      <c r="F180" s="46" t="s">
        <v>1622</v>
      </c>
      <c r="G180" s="121"/>
    </row>
    <row r="181" spans="1:13" ht="35.1" customHeight="1">
      <c r="A181" s="1035" t="s">
        <v>1623</v>
      </c>
      <c r="B181" s="1455" t="s">
        <v>116</v>
      </c>
      <c r="C181" s="1456"/>
      <c r="D181" s="1456"/>
      <c r="E181" s="1456"/>
      <c r="F181" s="1456"/>
      <c r="G181" s="1457"/>
      <c r="H181" s="22">
        <f>SUM(D182:D184)</f>
        <v>2</v>
      </c>
      <c r="I181" s="22">
        <f>COUNT(D182:D184)*2</f>
        <v>4</v>
      </c>
    </row>
    <row r="182" spans="1:13" ht="60" hidden="1" customHeight="1">
      <c r="A182" s="20" t="s">
        <v>1624</v>
      </c>
      <c r="B182" s="46" t="s">
        <v>511</v>
      </c>
      <c r="C182" s="13" t="s">
        <v>1625</v>
      </c>
      <c r="D182" s="435"/>
      <c r="E182" s="43" t="s">
        <v>379</v>
      </c>
      <c r="F182" s="16" t="s">
        <v>513</v>
      </c>
      <c r="G182" s="14"/>
      <c r="J182" s="22"/>
    </row>
    <row r="183" spans="1:13" ht="77.25" customHeight="1">
      <c r="A183" s="11" t="s">
        <v>1626</v>
      </c>
      <c r="B183" s="122" t="s">
        <v>515</v>
      </c>
      <c r="C183" s="48" t="s">
        <v>1627</v>
      </c>
      <c r="D183" s="435">
        <v>1</v>
      </c>
      <c r="E183" s="43" t="s">
        <v>341</v>
      </c>
      <c r="F183" s="16" t="s">
        <v>1628</v>
      </c>
      <c r="G183" s="14"/>
    </row>
    <row r="184" spans="1:13" ht="63" customHeight="1">
      <c r="A184" s="11" t="s">
        <v>1629</v>
      </c>
      <c r="B184" s="46" t="s">
        <v>519</v>
      </c>
      <c r="C184" s="13" t="s">
        <v>520</v>
      </c>
      <c r="D184" s="435">
        <v>1</v>
      </c>
      <c r="E184" s="43" t="s">
        <v>255</v>
      </c>
      <c r="F184" s="16" t="s">
        <v>1630</v>
      </c>
      <c r="G184" s="14"/>
    </row>
    <row r="185" spans="1:13" ht="35.1" customHeight="1">
      <c r="A185" s="1035" t="s">
        <v>1631</v>
      </c>
      <c r="B185" s="1455" t="s">
        <v>114</v>
      </c>
      <c r="C185" s="1456"/>
      <c r="D185" s="1456"/>
      <c r="E185" s="1456"/>
      <c r="F185" s="1456"/>
      <c r="G185" s="1457"/>
      <c r="H185" s="22">
        <f>SUM(D186:D191)</f>
        <v>4</v>
      </c>
      <c r="I185" s="22">
        <f>COUNT(D186:D191)*2</f>
        <v>8</v>
      </c>
    </row>
    <row r="186" spans="1:13" ht="60" customHeight="1">
      <c r="A186" s="11" t="s">
        <v>1632</v>
      </c>
      <c r="B186" s="16" t="s">
        <v>522</v>
      </c>
      <c r="C186" s="13" t="s">
        <v>1633</v>
      </c>
      <c r="D186" s="435">
        <v>1</v>
      </c>
      <c r="E186" s="43" t="s">
        <v>377</v>
      </c>
      <c r="F186" s="23" t="s">
        <v>1634</v>
      </c>
      <c r="G186" s="14"/>
    </row>
    <row r="187" spans="1:13" ht="25.5" customHeight="1">
      <c r="A187" s="11"/>
      <c r="B187" s="16"/>
      <c r="C187" s="13" t="s">
        <v>1635</v>
      </c>
      <c r="D187" s="435">
        <v>1</v>
      </c>
      <c r="E187" s="43" t="s">
        <v>377</v>
      </c>
      <c r="F187" s="101" t="s">
        <v>1636</v>
      </c>
      <c r="G187" s="14"/>
    </row>
    <row r="188" spans="1:13" ht="47.25" customHeight="1">
      <c r="A188" s="11" t="s">
        <v>1637</v>
      </c>
      <c r="B188" s="16" t="s">
        <v>526</v>
      </c>
      <c r="C188" s="13" t="s">
        <v>1638</v>
      </c>
      <c r="D188" s="435">
        <v>1</v>
      </c>
      <c r="E188" s="43" t="s">
        <v>377</v>
      </c>
      <c r="F188" s="16" t="s">
        <v>1639</v>
      </c>
      <c r="G188" s="14"/>
    </row>
    <row r="189" spans="1:13" ht="61.5" customHeight="1">
      <c r="A189" s="11" t="s">
        <v>1640</v>
      </c>
      <c r="B189" s="16" t="s">
        <v>529</v>
      </c>
      <c r="C189" s="34" t="s">
        <v>1641</v>
      </c>
      <c r="D189" s="435">
        <v>1</v>
      </c>
      <c r="E189" s="43" t="s">
        <v>531</v>
      </c>
      <c r="F189" s="16" t="s">
        <v>1642</v>
      </c>
      <c r="G189" s="14"/>
    </row>
    <row r="190" spans="1:13" ht="47.25" hidden="1" customHeight="1">
      <c r="A190" s="20" t="s">
        <v>1643</v>
      </c>
      <c r="B190" s="94" t="s">
        <v>534</v>
      </c>
      <c r="C190" s="4"/>
      <c r="D190" s="19"/>
      <c r="E190" s="21"/>
      <c r="F190" s="19"/>
      <c r="G190" s="19"/>
      <c r="H190" s="81"/>
      <c r="I190" s="81"/>
      <c r="J190" s="81"/>
      <c r="L190" s="4"/>
      <c r="M190" s="4"/>
    </row>
    <row r="191" spans="1:13" ht="134.1" hidden="1" customHeight="1">
      <c r="A191" s="20" t="s">
        <v>1644</v>
      </c>
      <c r="B191" s="16" t="s">
        <v>537</v>
      </c>
      <c r="C191" s="34" t="s">
        <v>1645</v>
      </c>
      <c r="D191" s="435"/>
      <c r="E191" s="43" t="s">
        <v>540</v>
      </c>
      <c r="F191" s="16" t="s">
        <v>1646</v>
      </c>
      <c r="G191" s="14"/>
      <c r="J191" s="22"/>
    </row>
    <row r="192" spans="1:13" ht="35.1" customHeight="1">
      <c r="A192" s="1035" t="s">
        <v>1649</v>
      </c>
      <c r="B192" s="1455" t="s">
        <v>1650</v>
      </c>
      <c r="C192" s="1456"/>
      <c r="D192" s="1456"/>
      <c r="E192" s="1456"/>
      <c r="F192" s="1456"/>
      <c r="G192" s="1457"/>
      <c r="H192" s="22">
        <f>SUM(D193:D200)</f>
        <v>6</v>
      </c>
      <c r="I192" s="22">
        <f>COUNT(D193:D200)*2</f>
        <v>12</v>
      </c>
    </row>
    <row r="193" spans="1:10" s="81" customFormat="1" ht="45" customHeight="1">
      <c r="A193" s="11" t="s">
        <v>1651</v>
      </c>
      <c r="B193" s="16" t="s">
        <v>552</v>
      </c>
      <c r="C193" s="13" t="s">
        <v>1652</v>
      </c>
      <c r="D193" s="435">
        <v>1</v>
      </c>
      <c r="E193" s="43" t="s">
        <v>554</v>
      </c>
      <c r="F193" s="16" t="s">
        <v>1653</v>
      </c>
      <c r="G193" s="96"/>
      <c r="H193" s="22"/>
      <c r="I193" s="22"/>
      <c r="J193" s="453"/>
    </row>
    <row r="194" spans="1:10" s="81" customFormat="1" ht="60" customHeight="1">
      <c r="A194" s="11"/>
      <c r="B194" s="46"/>
      <c r="C194" s="13" t="s">
        <v>1654</v>
      </c>
      <c r="D194" s="435">
        <v>1</v>
      </c>
      <c r="E194" s="43" t="s">
        <v>554</v>
      </c>
      <c r="F194" s="16" t="s">
        <v>1655</v>
      </c>
      <c r="G194" s="14"/>
      <c r="H194" s="22"/>
      <c r="I194" s="22"/>
      <c r="J194" s="453"/>
    </row>
    <row r="195" spans="1:10" s="81" customFormat="1" ht="30" customHeight="1">
      <c r="A195" s="11"/>
      <c r="B195" s="16"/>
      <c r="C195" s="13" t="s">
        <v>1656</v>
      </c>
      <c r="D195" s="435">
        <v>1</v>
      </c>
      <c r="E195" s="43" t="s">
        <v>554</v>
      </c>
      <c r="F195" s="16" t="s">
        <v>1657</v>
      </c>
      <c r="G195" s="14"/>
      <c r="H195" s="22"/>
      <c r="I195" s="22"/>
      <c r="J195" s="453"/>
    </row>
    <row r="196" spans="1:10" s="81" customFormat="1" ht="45" hidden="1" customHeight="1">
      <c r="A196" s="20"/>
      <c r="B196" s="16"/>
      <c r="C196" s="13" t="s">
        <v>1658</v>
      </c>
      <c r="D196" s="435"/>
      <c r="E196" s="43" t="s">
        <v>554</v>
      </c>
      <c r="F196" s="16" t="s">
        <v>1659</v>
      </c>
      <c r="G196" s="14"/>
      <c r="H196" s="22"/>
      <c r="I196" s="22"/>
      <c r="J196" s="22"/>
    </row>
    <row r="197" spans="1:10" s="81" customFormat="1" ht="45" customHeight="1">
      <c r="A197" s="11"/>
      <c r="B197" s="16"/>
      <c r="C197" s="13" t="s">
        <v>1660</v>
      </c>
      <c r="D197" s="435">
        <v>1</v>
      </c>
      <c r="E197" s="43" t="s">
        <v>554</v>
      </c>
      <c r="F197" s="16" t="s">
        <v>1661</v>
      </c>
      <c r="G197" s="14"/>
      <c r="H197" s="22"/>
      <c r="I197" s="22"/>
      <c r="J197" s="453"/>
    </row>
    <row r="198" spans="1:10" s="81" customFormat="1" ht="105" customHeight="1">
      <c r="A198" s="11" t="s">
        <v>1662</v>
      </c>
      <c r="B198" s="16" t="s">
        <v>573</v>
      </c>
      <c r="C198" s="13" t="s">
        <v>6853</v>
      </c>
      <c r="D198" s="435">
        <v>1</v>
      </c>
      <c r="E198" s="43" t="s">
        <v>554</v>
      </c>
      <c r="F198" s="16" t="s">
        <v>6854</v>
      </c>
      <c r="G198" s="14"/>
      <c r="H198" s="22"/>
      <c r="I198" s="22"/>
      <c r="J198" s="453"/>
    </row>
    <row r="199" spans="1:10" s="81" customFormat="1" ht="45" hidden="1" customHeight="1">
      <c r="A199" s="20"/>
      <c r="B199" s="16"/>
      <c r="C199" s="13" t="s">
        <v>1663</v>
      </c>
      <c r="D199" s="435"/>
      <c r="E199" s="43" t="s">
        <v>554</v>
      </c>
      <c r="F199" s="16" t="s">
        <v>1664</v>
      </c>
      <c r="G199" s="14"/>
      <c r="H199" s="22"/>
      <c r="I199" s="22"/>
      <c r="J199" s="22"/>
    </row>
    <row r="200" spans="1:10" s="81" customFormat="1" ht="149.1" customHeight="1">
      <c r="A200" s="11" t="s">
        <v>1665</v>
      </c>
      <c r="B200" s="118" t="s">
        <v>1666</v>
      </c>
      <c r="C200" s="48" t="s">
        <v>1667</v>
      </c>
      <c r="D200" s="435">
        <v>1</v>
      </c>
      <c r="E200" s="43" t="s">
        <v>554</v>
      </c>
      <c r="F200" s="46" t="s">
        <v>1668</v>
      </c>
      <c r="G200" s="44"/>
      <c r="H200" s="22"/>
      <c r="I200" s="22"/>
      <c r="J200" s="453"/>
    </row>
    <row r="201" spans="1:10" s="81" customFormat="1" ht="35.1" customHeight="1">
      <c r="A201" s="1035" t="s">
        <v>1669</v>
      </c>
      <c r="B201" s="1455" t="s">
        <v>110</v>
      </c>
      <c r="C201" s="1456"/>
      <c r="D201" s="1456"/>
      <c r="E201" s="1456"/>
      <c r="F201" s="1456"/>
      <c r="G201" s="1457"/>
      <c r="H201" s="22">
        <f>SUM(D202:D215)</f>
        <v>11</v>
      </c>
      <c r="I201" s="22">
        <f>COUNT(D202:D215)*2</f>
        <v>22</v>
      </c>
      <c r="J201" s="453"/>
    </row>
    <row r="202" spans="1:10" s="81" customFormat="1" ht="108" customHeight="1">
      <c r="A202" s="11" t="s">
        <v>1670</v>
      </c>
      <c r="B202" s="16" t="s">
        <v>583</v>
      </c>
      <c r="C202" s="13" t="s">
        <v>584</v>
      </c>
      <c r="D202" s="435">
        <v>1</v>
      </c>
      <c r="E202" s="43" t="s">
        <v>341</v>
      </c>
      <c r="F202" s="32" t="s">
        <v>1671</v>
      </c>
      <c r="G202" s="19"/>
      <c r="H202" s="22"/>
      <c r="I202" s="22"/>
      <c r="J202" s="453"/>
    </row>
    <row r="203" spans="1:10" s="81" customFormat="1" ht="65.25" customHeight="1">
      <c r="A203" s="11" t="s">
        <v>1672</v>
      </c>
      <c r="B203" s="16" t="s">
        <v>588</v>
      </c>
      <c r="C203" s="13" t="s">
        <v>1673</v>
      </c>
      <c r="D203" s="435">
        <v>1</v>
      </c>
      <c r="E203" s="43" t="s">
        <v>341</v>
      </c>
      <c r="F203" s="125" t="s">
        <v>1674</v>
      </c>
      <c r="G203" s="19"/>
      <c r="H203" s="22"/>
      <c r="I203" s="22"/>
      <c r="J203" s="453"/>
    </row>
    <row r="204" spans="1:10" s="81" customFormat="1" ht="60" customHeight="1">
      <c r="A204" s="11"/>
      <c r="B204" s="4"/>
      <c r="C204" s="13" t="s">
        <v>1675</v>
      </c>
      <c r="D204" s="435">
        <v>1</v>
      </c>
      <c r="E204" s="43" t="s">
        <v>341</v>
      </c>
      <c r="F204" s="126" t="s">
        <v>1676</v>
      </c>
      <c r="G204" s="19"/>
      <c r="H204" s="22"/>
      <c r="I204" s="22"/>
      <c r="J204" s="453"/>
    </row>
    <row r="205" spans="1:10" s="81" customFormat="1" ht="84.95" customHeight="1">
      <c r="A205" s="11"/>
      <c r="B205" s="16"/>
      <c r="C205" s="13" t="s">
        <v>1677</v>
      </c>
      <c r="D205" s="435">
        <v>1</v>
      </c>
      <c r="E205" s="43" t="s">
        <v>341</v>
      </c>
      <c r="F205" s="125" t="s">
        <v>1678</v>
      </c>
      <c r="G205" s="19"/>
      <c r="H205" s="22"/>
      <c r="I205" s="22"/>
      <c r="J205" s="453"/>
    </row>
    <row r="206" spans="1:10" s="81" customFormat="1" ht="99.75" customHeight="1">
      <c r="A206" s="11"/>
      <c r="B206" s="16"/>
      <c r="C206" s="13" t="s">
        <v>1679</v>
      </c>
      <c r="D206" s="435">
        <v>1</v>
      </c>
      <c r="E206" s="43" t="s">
        <v>341</v>
      </c>
      <c r="F206" s="125" t="s">
        <v>1680</v>
      </c>
      <c r="G206" s="19"/>
      <c r="H206" s="22"/>
      <c r="I206" s="22"/>
      <c r="J206" s="453"/>
    </row>
    <row r="207" spans="1:10" s="81" customFormat="1" ht="96.75" customHeight="1">
      <c r="A207" s="11"/>
      <c r="B207" s="16"/>
      <c r="C207" s="13" t="s">
        <v>1681</v>
      </c>
      <c r="D207" s="435">
        <v>1</v>
      </c>
      <c r="E207" s="43" t="s">
        <v>341</v>
      </c>
      <c r="F207" s="125" t="s">
        <v>1682</v>
      </c>
      <c r="G207" s="19"/>
      <c r="H207" s="22"/>
      <c r="I207" s="22"/>
      <c r="J207" s="453"/>
    </row>
    <row r="208" spans="1:10" s="81" customFormat="1" ht="60" customHeight="1">
      <c r="A208" s="11"/>
      <c r="B208" s="16"/>
      <c r="C208" s="127" t="s">
        <v>1683</v>
      </c>
      <c r="D208" s="435">
        <v>1</v>
      </c>
      <c r="E208" s="43" t="s">
        <v>341</v>
      </c>
      <c r="F208" s="125" t="s">
        <v>1684</v>
      </c>
      <c r="G208" s="19"/>
      <c r="H208" s="22"/>
      <c r="I208" s="22"/>
      <c r="J208" s="453"/>
    </row>
    <row r="209" spans="1:13" ht="60" customHeight="1">
      <c r="A209" s="11"/>
      <c r="B209" s="16"/>
      <c r="C209" s="128" t="s">
        <v>1685</v>
      </c>
      <c r="D209" s="435">
        <v>1</v>
      </c>
      <c r="E209" s="43" t="s">
        <v>341</v>
      </c>
      <c r="F209" s="32" t="s">
        <v>1686</v>
      </c>
      <c r="G209" s="19"/>
    </row>
    <row r="210" spans="1:13" ht="47.25" customHeight="1">
      <c r="A210" s="11" t="s">
        <v>1687</v>
      </c>
      <c r="B210" s="16" t="s">
        <v>593</v>
      </c>
      <c r="C210" s="128" t="s">
        <v>6855</v>
      </c>
      <c r="D210" s="435">
        <v>1</v>
      </c>
      <c r="E210" s="43" t="s">
        <v>341</v>
      </c>
      <c r="F210" s="32" t="s">
        <v>1688</v>
      </c>
      <c r="G210" s="14"/>
    </row>
    <row r="211" spans="1:13" ht="124.5" customHeight="1">
      <c r="A211" s="11" t="s">
        <v>1689</v>
      </c>
      <c r="B211" s="16" t="s">
        <v>597</v>
      </c>
      <c r="C211" s="13" t="s">
        <v>1690</v>
      </c>
      <c r="D211" s="435">
        <v>1</v>
      </c>
      <c r="E211" s="43" t="s">
        <v>341</v>
      </c>
      <c r="F211" s="32" t="s">
        <v>1691</v>
      </c>
      <c r="G211" s="14"/>
    </row>
    <row r="212" spans="1:13" ht="32.25" hidden="1" customHeight="1">
      <c r="A212" s="20" t="s">
        <v>1692</v>
      </c>
      <c r="B212" s="103" t="s">
        <v>602</v>
      </c>
      <c r="C212" s="13" t="s">
        <v>603</v>
      </c>
      <c r="D212" s="435"/>
      <c r="E212" s="43" t="s">
        <v>341</v>
      </c>
      <c r="F212" s="32" t="s">
        <v>1693</v>
      </c>
      <c r="G212" s="44"/>
      <c r="J212" s="22"/>
    </row>
    <row r="213" spans="1:13" ht="60.75" hidden="1" customHeight="1">
      <c r="A213" s="20" t="s">
        <v>605</v>
      </c>
      <c r="B213" s="103" t="s">
        <v>606</v>
      </c>
      <c r="C213" s="13" t="s">
        <v>1694</v>
      </c>
      <c r="D213" s="435"/>
      <c r="E213" s="43" t="s">
        <v>341</v>
      </c>
      <c r="F213" s="32" t="s">
        <v>1695</v>
      </c>
      <c r="G213" s="44"/>
      <c r="J213" s="22"/>
    </row>
    <row r="214" spans="1:13" ht="168.6" customHeight="1">
      <c r="A214" s="11" t="s">
        <v>1696</v>
      </c>
      <c r="B214" s="16" t="s">
        <v>612</v>
      </c>
      <c r="C214" s="13" t="s">
        <v>1697</v>
      </c>
      <c r="D214" s="435">
        <v>1</v>
      </c>
      <c r="E214" s="43" t="s">
        <v>341</v>
      </c>
      <c r="F214" s="23" t="s">
        <v>6856</v>
      </c>
      <c r="G214" s="14"/>
    </row>
    <row r="215" spans="1:13" ht="91.5" hidden="1" customHeight="1">
      <c r="A215" s="20"/>
      <c r="B215" s="16"/>
      <c r="C215" s="13" t="s">
        <v>1698</v>
      </c>
      <c r="D215" s="435"/>
      <c r="E215" s="43" t="s">
        <v>341</v>
      </c>
      <c r="F215" s="23" t="s">
        <v>1699</v>
      </c>
      <c r="G215" s="14"/>
      <c r="J215" s="22"/>
    </row>
    <row r="216" spans="1:13" ht="35.1" customHeight="1">
      <c r="A216" s="1022" t="s">
        <v>109</v>
      </c>
      <c r="B216" s="1298" t="s">
        <v>108</v>
      </c>
      <c r="C216" s="1299"/>
      <c r="D216" s="1299"/>
      <c r="E216" s="1299"/>
      <c r="F216" s="1299"/>
      <c r="G216" s="1300"/>
      <c r="H216" s="22">
        <f>SUM(D217:D230)</f>
        <v>3</v>
      </c>
      <c r="I216" s="22">
        <f>COUNT(D217:D230)*2</f>
        <v>6</v>
      </c>
    </row>
    <row r="217" spans="1:13" ht="71.099999999999994" customHeight="1">
      <c r="A217" s="129" t="s">
        <v>1700</v>
      </c>
      <c r="B217" s="34" t="s">
        <v>1701</v>
      </c>
      <c r="C217" s="34" t="s">
        <v>1702</v>
      </c>
      <c r="D217" s="496">
        <v>1</v>
      </c>
      <c r="E217" s="436" t="s">
        <v>540</v>
      </c>
      <c r="F217" s="23" t="s">
        <v>1703</v>
      </c>
      <c r="G217" s="130"/>
    </row>
    <row r="218" spans="1:13" ht="76.5" hidden="1" customHeight="1">
      <c r="A218" s="76" t="s">
        <v>1704</v>
      </c>
      <c r="B218" s="41" t="s">
        <v>1705</v>
      </c>
      <c r="C218" s="34" t="s">
        <v>1706</v>
      </c>
      <c r="D218" s="476"/>
      <c r="E218" s="489" t="s">
        <v>540</v>
      </c>
      <c r="F218" s="23" t="s">
        <v>1707</v>
      </c>
      <c r="G218" s="132"/>
      <c r="J218" s="22"/>
    </row>
    <row r="219" spans="1:13" ht="76.5" hidden="1" customHeight="1">
      <c r="A219" s="392" t="s">
        <v>3195</v>
      </c>
      <c r="B219" s="41" t="s">
        <v>3196</v>
      </c>
      <c r="C219" s="41" t="s">
        <v>6077</v>
      </c>
      <c r="D219" s="297"/>
      <c r="E219" s="19"/>
      <c r="F219" s="41" t="s">
        <v>6078</v>
      </c>
      <c r="G219" s="391"/>
      <c r="H219" s="81"/>
      <c r="I219" s="81"/>
      <c r="J219" s="81"/>
      <c r="L219" s="4"/>
      <c r="M219" s="4"/>
    </row>
    <row r="220" spans="1:13" ht="76.5" hidden="1" customHeight="1">
      <c r="A220" s="392" t="s">
        <v>3197</v>
      </c>
      <c r="B220" s="41" t="s">
        <v>3198</v>
      </c>
      <c r="C220" s="41" t="s">
        <v>6079</v>
      </c>
      <c r="D220" s="297"/>
      <c r="E220" s="19"/>
      <c r="F220" s="41" t="s">
        <v>6080</v>
      </c>
      <c r="G220" s="391"/>
      <c r="H220" s="81"/>
      <c r="I220" s="81"/>
      <c r="J220" s="81"/>
      <c r="L220" s="4"/>
      <c r="M220" s="4"/>
    </row>
    <row r="221" spans="1:13" ht="76.5" hidden="1" customHeight="1">
      <c r="A221" s="392" t="s">
        <v>3199</v>
      </c>
      <c r="B221" s="41" t="s">
        <v>3200</v>
      </c>
      <c r="C221" s="41" t="s">
        <v>6081</v>
      </c>
      <c r="D221" s="297"/>
      <c r="E221" s="19"/>
      <c r="F221" s="41" t="s">
        <v>6082</v>
      </c>
      <c r="G221" s="391"/>
      <c r="H221" s="81"/>
      <c r="I221" s="81"/>
      <c r="J221" s="81"/>
      <c r="L221" s="4"/>
      <c r="M221" s="4"/>
    </row>
    <row r="222" spans="1:13" ht="76.5" hidden="1" customHeight="1">
      <c r="A222" s="392" t="s">
        <v>3201</v>
      </c>
      <c r="B222" s="41" t="s">
        <v>3202</v>
      </c>
      <c r="C222" s="41" t="s">
        <v>6083</v>
      </c>
      <c r="D222" s="297"/>
      <c r="E222" s="19"/>
      <c r="F222" s="41" t="s">
        <v>6084</v>
      </c>
      <c r="G222" s="391"/>
      <c r="H222" s="81"/>
      <c r="I222" s="81"/>
      <c r="J222" s="81"/>
      <c r="L222" s="4"/>
      <c r="M222" s="4"/>
    </row>
    <row r="223" spans="1:13" ht="76.5" hidden="1" customHeight="1">
      <c r="A223" s="392" t="s">
        <v>3203</v>
      </c>
      <c r="B223" s="41" t="s">
        <v>6085</v>
      </c>
      <c r="C223" s="41" t="s">
        <v>6086</v>
      </c>
      <c r="D223" s="297"/>
      <c r="E223" s="19"/>
      <c r="F223" s="41" t="s">
        <v>6087</v>
      </c>
      <c r="G223" s="391"/>
      <c r="H223" s="81"/>
      <c r="I223" s="81"/>
      <c r="J223" s="81"/>
      <c r="L223" s="4"/>
      <c r="M223" s="4"/>
    </row>
    <row r="224" spans="1:13" ht="76.5" hidden="1" customHeight="1">
      <c r="A224" s="392" t="s">
        <v>3205</v>
      </c>
      <c r="B224" s="41" t="s">
        <v>3206</v>
      </c>
      <c r="C224" s="41" t="s">
        <v>6088</v>
      </c>
      <c r="D224" s="297"/>
      <c r="E224" s="19"/>
      <c r="F224" s="41" t="s">
        <v>6089</v>
      </c>
      <c r="G224" s="391"/>
      <c r="H224" s="81"/>
      <c r="I224" s="81"/>
      <c r="J224" s="81"/>
      <c r="L224" s="4"/>
      <c r="M224" s="4"/>
    </row>
    <row r="225" spans="1:13" ht="60" customHeight="1">
      <c r="A225" s="77" t="s">
        <v>1708</v>
      </c>
      <c r="B225" s="41" t="s">
        <v>1709</v>
      </c>
      <c r="C225" s="13" t="s">
        <v>1710</v>
      </c>
      <c r="D225" s="495">
        <v>1</v>
      </c>
      <c r="E225" s="490" t="s">
        <v>540</v>
      </c>
      <c r="F225" s="23" t="s">
        <v>1711</v>
      </c>
      <c r="G225" s="488"/>
    </row>
    <row r="226" spans="1:13" ht="70.5" hidden="1" customHeight="1">
      <c r="A226" s="57"/>
      <c r="B226" s="23"/>
      <c r="C226" s="133" t="s">
        <v>1712</v>
      </c>
      <c r="D226" s="495"/>
      <c r="E226" s="490" t="s">
        <v>540</v>
      </c>
      <c r="F226" s="23" t="s">
        <v>1711</v>
      </c>
      <c r="G226" s="488"/>
      <c r="J226" s="22"/>
    </row>
    <row r="227" spans="1:13" ht="54.75" hidden="1" customHeight="1">
      <c r="A227" s="57"/>
      <c r="B227" s="23"/>
      <c r="C227" s="13" t="s">
        <v>1713</v>
      </c>
      <c r="D227" s="495"/>
      <c r="E227" s="490" t="s">
        <v>540</v>
      </c>
      <c r="F227" s="23" t="s">
        <v>1714</v>
      </c>
      <c r="G227" s="488"/>
      <c r="J227" s="22"/>
    </row>
    <row r="228" spans="1:13" ht="44.25" customHeight="1">
      <c r="A228" s="77"/>
      <c r="B228" s="23"/>
      <c r="C228" s="13" t="s">
        <v>1715</v>
      </c>
      <c r="D228" s="495">
        <v>1</v>
      </c>
      <c r="E228" s="490" t="s">
        <v>255</v>
      </c>
      <c r="F228" s="23" t="s">
        <v>1711</v>
      </c>
      <c r="G228" s="488"/>
    </row>
    <row r="229" spans="1:13" ht="44.25" hidden="1" customHeight="1">
      <c r="A229" s="575" t="s">
        <v>1716</v>
      </c>
      <c r="B229" s="23" t="s">
        <v>1717</v>
      </c>
      <c r="C229" s="13" t="s">
        <v>1718</v>
      </c>
      <c r="D229" s="495"/>
      <c r="E229" s="490" t="s">
        <v>255</v>
      </c>
      <c r="F229" s="23" t="s">
        <v>1719</v>
      </c>
      <c r="G229" s="488"/>
      <c r="J229" s="22"/>
    </row>
    <row r="230" spans="1:13" ht="149.44999999999999" hidden="1" customHeight="1">
      <c r="A230" s="392" t="s">
        <v>3213</v>
      </c>
      <c r="B230" s="41" t="s">
        <v>3214</v>
      </c>
      <c r="C230" s="41" t="s">
        <v>6091</v>
      </c>
      <c r="D230" s="297"/>
      <c r="E230" s="19"/>
      <c r="F230" s="41" t="s">
        <v>6092</v>
      </c>
      <c r="G230" s="391"/>
      <c r="H230" s="81"/>
      <c r="I230" s="81"/>
      <c r="J230" s="81"/>
      <c r="L230" s="4"/>
      <c r="M230" s="4"/>
    </row>
    <row r="231" spans="1:13" ht="21">
      <c r="A231" s="91"/>
      <c r="B231" s="1463" t="s">
        <v>620</v>
      </c>
      <c r="C231" s="1464"/>
      <c r="D231" s="1463"/>
      <c r="E231" s="1463"/>
      <c r="F231" s="1465"/>
      <c r="G231" s="1463"/>
      <c r="H231" s="22">
        <f>H232+H237+H248+H254+H263+H271+H285+H267+H275+H278+H281+H290</f>
        <v>13</v>
      </c>
      <c r="I231" s="22">
        <f>I232+I237+I248+I254+I263+I271+I285+M234+I267+I275+I278+I281+I290</f>
        <v>26</v>
      </c>
    </row>
    <row r="232" spans="1:13" ht="35.1" customHeight="1">
      <c r="A232" s="1040" t="s">
        <v>1720</v>
      </c>
      <c r="B232" s="1305" t="s">
        <v>106</v>
      </c>
      <c r="C232" s="1306"/>
      <c r="D232" s="1306"/>
      <c r="E232" s="1306"/>
      <c r="F232" s="1306"/>
      <c r="G232" s="1307"/>
      <c r="H232" s="22">
        <f>SUM(D233:D236)</f>
        <v>2</v>
      </c>
      <c r="I232" s="22">
        <f>COUNT(D233:D236)*2</f>
        <v>4</v>
      </c>
    </row>
    <row r="233" spans="1:13" ht="60" customHeight="1">
      <c r="A233" s="134" t="s">
        <v>1721</v>
      </c>
      <c r="B233" s="46" t="s">
        <v>622</v>
      </c>
      <c r="C233" s="13" t="s">
        <v>623</v>
      </c>
      <c r="D233" s="435">
        <v>1</v>
      </c>
      <c r="E233" s="43" t="s">
        <v>540</v>
      </c>
      <c r="F233" s="16" t="s">
        <v>1722</v>
      </c>
      <c r="G233" s="21"/>
    </row>
    <row r="234" spans="1:13" ht="60" hidden="1" customHeight="1">
      <c r="A234" s="20"/>
      <c r="B234" s="46"/>
      <c r="C234" s="13" t="s">
        <v>624</v>
      </c>
      <c r="D234" s="435"/>
      <c r="E234" s="43" t="s">
        <v>540</v>
      </c>
      <c r="F234" s="16" t="s">
        <v>1723</v>
      </c>
      <c r="G234" s="16"/>
      <c r="J234" s="22"/>
    </row>
    <row r="235" spans="1:13" ht="75" customHeight="1">
      <c r="A235" s="11" t="s">
        <v>1724</v>
      </c>
      <c r="B235" s="16" t="s">
        <v>627</v>
      </c>
      <c r="C235" s="13" t="s">
        <v>628</v>
      </c>
      <c r="D235" s="435">
        <v>1</v>
      </c>
      <c r="E235" s="43" t="s">
        <v>629</v>
      </c>
      <c r="F235" s="16" t="s">
        <v>1725</v>
      </c>
      <c r="G235" s="14"/>
    </row>
    <row r="236" spans="1:13" ht="88.35" hidden="1" customHeight="1">
      <c r="A236" s="20" t="s">
        <v>1726</v>
      </c>
      <c r="B236" s="16" t="s">
        <v>631</v>
      </c>
      <c r="C236" s="13" t="s">
        <v>1727</v>
      </c>
      <c r="D236" s="435"/>
      <c r="E236" s="43" t="s">
        <v>379</v>
      </c>
      <c r="F236" s="16" t="s">
        <v>1728</v>
      </c>
      <c r="G236" s="14"/>
      <c r="J236" s="22"/>
    </row>
    <row r="237" spans="1:13" ht="35.1" customHeight="1">
      <c r="A237" s="1035" t="s">
        <v>1729</v>
      </c>
      <c r="B237" s="1305" t="s">
        <v>104</v>
      </c>
      <c r="C237" s="1306"/>
      <c r="D237" s="1306"/>
      <c r="E237" s="1306"/>
      <c r="F237" s="1306"/>
      <c r="G237" s="1307"/>
      <c r="H237" s="22">
        <f>SUM(D238:D247)</f>
        <v>4</v>
      </c>
      <c r="I237" s="22">
        <f>COUNT(D238:D247)*2</f>
        <v>8</v>
      </c>
    </row>
    <row r="238" spans="1:13" ht="77.25" hidden="1" customHeight="1">
      <c r="A238" s="20" t="s">
        <v>633</v>
      </c>
      <c r="B238" s="23" t="s">
        <v>634</v>
      </c>
      <c r="C238" s="34" t="s">
        <v>635</v>
      </c>
      <c r="D238" s="435"/>
      <c r="E238" s="43" t="s">
        <v>540</v>
      </c>
      <c r="F238" s="23" t="s">
        <v>1730</v>
      </c>
      <c r="G238" s="44"/>
      <c r="J238" s="22"/>
    </row>
    <row r="239" spans="1:13" ht="31.5" hidden="1" customHeight="1">
      <c r="A239" s="20" t="s">
        <v>637</v>
      </c>
      <c r="B239" s="135" t="s">
        <v>638</v>
      </c>
      <c r="C239" s="19"/>
      <c r="D239" s="19"/>
      <c r="E239" s="21"/>
      <c r="F239" s="19"/>
      <c r="G239" s="19"/>
      <c r="H239" s="81"/>
      <c r="I239" s="81"/>
      <c r="J239" s="81"/>
      <c r="L239" s="4"/>
      <c r="M239" s="4"/>
    </row>
    <row r="240" spans="1:13" ht="73.5" customHeight="1">
      <c r="A240" s="11" t="s">
        <v>1731</v>
      </c>
      <c r="B240" s="46" t="s">
        <v>640</v>
      </c>
      <c r="C240" s="13" t="s">
        <v>641</v>
      </c>
      <c r="D240" s="435">
        <v>1</v>
      </c>
      <c r="E240" s="43" t="s">
        <v>341</v>
      </c>
      <c r="F240" s="16" t="s">
        <v>1732</v>
      </c>
      <c r="G240" s="14"/>
    </row>
    <row r="241" spans="1:13" ht="63" customHeight="1">
      <c r="A241" s="11"/>
      <c r="B241" s="16"/>
      <c r="C241" s="13" t="s">
        <v>1733</v>
      </c>
      <c r="D241" s="435">
        <v>1</v>
      </c>
      <c r="E241" s="43" t="s">
        <v>341</v>
      </c>
      <c r="F241" s="16" t="s">
        <v>1734</v>
      </c>
      <c r="G241" s="14"/>
    </row>
    <row r="242" spans="1:13" ht="31.5" customHeight="1">
      <c r="A242" s="11" t="s">
        <v>1735</v>
      </c>
      <c r="B242" s="16" t="s">
        <v>644</v>
      </c>
      <c r="C242" s="13" t="s">
        <v>1736</v>
      </c>
      <c r="D242" s="435">
        <v>1</v>
      </c>
      <c r="E242" s="43" t="s">
        <v>377</v>
      </c>
      <c r="F242" s="16" t="s">
        <v>1737</v>
      </c>
      <c r="G242" s="14"/>
    </row>
    <row r="243" spans="1:13" ht="92.25" customHeight="1">
      <c r="A243" s="11" t="s">
        <v>1738</v>
      </c>
      <c r="B243" s="46" t="s">
        <v>650</v>
      </c>
      <c r="C243" s="13" t="s">
        <v>1739</v>
      </c>
      <c r="D243" s="435">
        <v>1</v>
      </c>
      <c r="E243" s="491" t="s">
        <v>540</v>
      </c>
      <c r="F243" s="16" t="s">
        <v>1740</v>
      </c>
      <c r="G243" s="14"/>
    </row>
    <row r="244" spans="1:13" ht="47.25" hidden="1" customHeight="1">
      <c r="A244" s="20"/>
      <c r="B244" s="46"/>
      <c r="C244" s="13" t="s">
        <v>1741</v>
      </c>
      <c r="D244" s="435"/>
      <c r="E244" s="43" t="s">
        <v>653</v>
      </c>
      <c r="F244" s="16" t="s">
        <v>1742</v>
      </c>
      <c r="G244" s="14"/>
      <c r="J244" s="22"/>
    </row>
    <row r="245" spans="1:13" ht="45" hidden="1" customHeight="1">
      <c r="A245" s="20" t="s">
        <v>1743</v>
      </c>
      <c r="B245" s="16" t="s">
        <v>657</v>
      </c>
      <c r="C245" s="13" t="s">
        <v>1744</v>
      </c>
      <c r="D245" s="435"/>
      <c r="E245" s="43" t="s">
        <v>1745</v>
      </c>
      <c r="F245" s="16" t="s">
        <v>661</v>
      </c>
      <c r="G245" s="14"/>
      <c r="J245" s="22"/>
    </row>
    <row r="246" spans="1:13" ht="75.75" hidden="1" customHeight="1">
      <c r="A246" s="20" t="s">
        <v>1746</v>
      </c>
      <c r="B246" s="16" t="s">
        <v>663</v>
      </c>
      <c r="C246" s="13" t="s">
        <v>664</v>
      </c>
      <c r="D246" s="435"/>
      <c r="E246" s="43" t="s">
        <v>377</v>
      </c>
      <c r="F246" s="16" t="s">
        <v>1747</v>
      </c>
      <c r="G246" s="14"/>
      <c r="J246" s="22"/>
    </row>
    <row r="247" spans="1:13" ht="31.5" hidden="1" customHeight="1">
      <c r="A247" s="20" t="s">
        <v>1748</v>
      </c>
      <c r="B247" s="92" t="s">
        <v>667</v>
      </c>
      <c r="C247" s="16"/>
      <c r="D247" s="14"/>
      <c r="E247" s="21"/>
      <c r="F247" s="19"/>
      <c r="G247" s="44"/>
      <c r="H247" s="81"/>
      <c r="I247" s="81"/>
      <c r="J247" s="81"/>
      <c r="L247" s="4"/>
      <c r="M247" s="4"/>
    </row>
    <row r="248" spans="1:13" ht="35.1" customHeight="1">
      <c r="A248" s="1035" t="s">
        <v>1749</v>
      </c>
      <c r="B248" s="1305" t="s">
        <v>102</v>
      </c>
      <c r="C248" s="1306"/>
      <c r="D248" s="1306"/>
      <c r="E248" s="1306"/>
      <c r="F248" s="1306"/>
      <c r="G248" s="1307"/>
      <c r="H248" s="22">
        <f>SUM(D249:D253)</f>
        <v>2</v>
      </c>
      <c r="I248" s="22">
        <f>COUNT(D249:D253)*2</f>
        <v>4</v>
      </c>
    </row>
    <row r="249" spans="1:13" ht="47.25" customHeight="1">
      <c r="A249" s="111" t="s">
        <v>1750</v>
      </c>
      <c r="B249" s="16" t="s">
        <v>670</v>
      </c>
      <c r="C249" s="109" t="s">
        <v>1751</v>
      </c>
      <c r="D249" s="435">
        <v>1</v>
      </c>
      <c r="E249" s="43" t="s">
        <v>341</v>
      </c>
      <c r="F249" s="16" t="s">
        <v>1752</v>
      </c>
      <c r="G249" s="14"/>
    </row>
    <row r="250" spans="1:13" ht="60.75" hidden="1" customHeight="1">
      <c r="A250" s="20" t="s">
        <v>1753</v>
      </c>
      <c r="B250" s="16" t="s">
        <v>675</v>
      </c>
      <c r="C250" s="13" t="s">
        <v>1754</v>
      </c>
      <c r="D250" s="435"/>
      <c r="E250" s="43" t="s">
        <v>341</v>
      </c>
      <c r="F250" s="16" t="s">
        <v>1755</v>
      </c>
      <c r="G250" s="14"/>
      <c r="J250" s="22"/>
    </row>
    <row r="251" spans="1:13" ht="105.75" hidden="1" customHeight="1">
      <c r="A251" s="20" t="s">
        <v>677</v>
      </c>
      <c r="B251" s="16" t="s">
        <v>678</v>
      </c>
      <c r="C251" s="13" t="s">
        <v>679</v>
      </c>
      <c r="D251" s="435"/>
      <c r="E251" s="43" t="s">
        <v>680</v>
      </c>
      <c r="F251" s="16" t="s">
        <v>1756</v>
      </c>
      <c r="G251" s="14"/>
      <c r="J251" s="22"/>
    </row>
    <row r="252" spans="1:13" ht="50.1" customHeight="1">
      <c r="A252" s="11" t="s">
        <v>1757</v>
      </c>
      <c r="B252" s="16" t="s">
        <v>684</v>
      </c>
      <c r="C252" s="13" t="s">
        <v>1758</v>
      </c>
      <c r="D252" s="435">
        <v>1</v>
      </c>
      <c r="E252" s="43" t="s">
        <v>341</v>
      </c>
      <c r="F252" s="16" t="s">
        <v>1759</v>
      </c>
      <c r="G252" s="14"/>
    </row>
    <row r="253" spans="1:13" ht="59.1" hidden="1" customHeight="1">
      <c r="A253" s="20" t="s">
        <v>688</v>
      </c>
      <c r="B253" s="136" t="s">
        <v>689</v>
      </c>
      <c r="C253" s="13" t="s">
        <v>690</v>
      </c>
      <c r="D253" s="435"/>
      <c r="E253" s="43" t="s">
        <v>420</v>
      </c>
      <c r="F253" s="23" t="s">
        <v>1760</v>
      </c>
      <c r="G253" s="44"/>
      <c r="J253" s="22"/>
    </row>
    <row r="254" spans="1:13" ht="35.1" customHeight="1">
      <c r="A254" s="1035" t="s">
        <v>1761</v>
      </c>
      <c r="B254" s="1305" t="s">
        <v>100</v>
      </c>
      <c r="C254" s="1306"/>
      <c r="D254" s="1306"/>
      <c r="E254" s="1306"/>
      <c r="F254" s="1306"/>
      <c r="G254" s="1307"/>
      <c r="H254" s="22">
        <f>SUM(D255:D262)</f>
        <v>3</v>
      </c>
      <c r="I254" s="22">
        <f>COUNT(D255:D262)*2</f>
        <v>6</v>
      </c>
    </row>
    <row r="255" spans="1:13" ht="96" customHeight="1">
      <c r="A255" s="11" t="s">
        <v>691</v>
      </c>
      <c r="B255" s="46" t="s">
        <v>1762</v>
      </c>
      <c r="C255" s="34" t="s">
        <v>1763</v>
      </c>
      <c r="D255" s="435">
        <v>1</v>
      </c>
      <c r="E255" s="43" t="s">
        <v>341</v>
      </c>
      <c r="F255" s="16" t="s">
        <v>1764</v>
      </c>
      <c r="G255" s="14"/>
    </row>
    <row r="256" spans="1:13" ht="60" customHeight="1">
      <c r="A256" s="11" t="s">
        <v>1765</v>
      </c>
      <c r="B256" s="46" t="s">
        <v>696</v>
      </c>
      <c r="C256" s="34" t="s">
        <v>700</v>
      </c>
      <c r="D256" s="435">
        <v>1</v>
      </c>
      <c r="E256" s="43" t="s">
        <v>341</v>
      </c>
      <c r="F256" s="16" t="s">
        <v>1767</v>
      </c>
      <c r="G256" s="14"/>
    </row>
    <row r="257" spans="1:13" ht="45" hidden="1" customHeight="1">
      <c r="A257" s="20"/>
      <c r="B257" s="34"/>
      <c r="C257" s="34" t="s">
        <v>697</v>
      </c>
      <c r="D257" s="435"/>
      <c r="E257" s="43" t="s">
        <v>341</v>
      </c>
      <c r="F257" s="23" t="s">
        <v>1766</v>
      </c>
      <c r="G257" s="23"/>
      <c r="J257" s="22"/>
    </row>
    <row r="258" spans="1:13" ht="60" customHeight="1">
      <c r="A258" s="11" t="s">
        <v>1768</v>
      </c>
      <c r="B258" s="16" t="s">
        <v>702</v>
      </c>
      <c r="C258" s="127" t="s">
        <v>1769</v>
      </c>
      <c r="D258" s="435">
        <v>1</v>
      </c>
      <c r="E258" s="43" t="s">
        <v>341</v>
      </c>
      <c r="F258" s="23" t="s">
        <v>1770</v>
      </c>
      <c r="G258" s="14"/>
    </row>
    <row r="259" spans="1:13" ht="49.5" hidden="1" customHeight="1">
      <c r="A259" s="20"/>
      <c r="B259" s="16"/>
      <c r="C259" s="34" t="s">
        <v>1771</v>
      </c>
      <c r="D259" s="435"/>
      <c r="E259" s="43" t="s">
        <v>341</v>
      </c>
      <c r="F259" s="16" t="s">
        <v>1772</v>
      </c>
      <c r="G259" s="14"/>
      <c r="J259" s="22"/>
    </row>
    <row r="260" spans="1:13" ht="31.5" hidden="1" customHeight="1">
      <c r="A260" s="20" t="s">
        <v>707</v>
      </c>
      <c r="B260" s="92" t="s">
        <v>708</v>
      </c>
      <c r="C260" s="19"/>
      <c r="D260" s="19"/>
      <c r="E260" s="21"/>
      <c r="F260" s="19"/>
      <c r="G260" s="19"/>
      <c r="H260" s="81"/>
      <c r="I260" s="81"/>
      <c r="J260" s="81"/>
      <c r="L260" s="4"/>
      <c r="M260" s="4"/>
    </row>
    <row r="261" spans="1:13" ht="31.5" hidden="1" customHeight="1">
      <c r="A261" s="20" t="s">
        <v>1773</v>
      </c>
      <c r="B261" s="16" t="s">
        <v>710</v>
      </c>
      <c r="C261" s="13" t="s">
        <v>1774</v>
      </c>
      <c r="D261" s="435"/>
      <c r="E261" s="43" t="s">
        <v>341</v>
      </c>
      <c r="F261" s="16" t="s">
        <v>1775</v>
      </c>
      <c r="G261" s="14"/>
      <c r="J261" s="22"/>
    </row>
    <row r="262" spans="1:13" ht="31.5" hidden="1" customHeight="1">
      <c r="A262" s="20" t="s">
        <v>712</v>
      </c>
      <c r="B262" s="16" t="s">
        <v>713</v>
      </c>
      <c r="C262" s="13" t="s">
        <v>714</v>
      </c>
      <c r="D262" s="435"/>
      <c r="E262" s="43" t="s">
        <v>341</v>
      </c>
      <c r="F262" s="16" t="s">
        <v>1776</v>
      </c>
      <c r="G262" s="14"/>
      <c r="J262" s="22"/>
    </row>
    <row r="263" spans="1:13" ht="35.1" customHeight="1">
      <c r="A263" s="1035" t="s">
        <v>1777</v>
      </c>
      <c r="B263" s="1455" t="s">
        <v>98</v>
      </c>
      <c r="C263" s="1456"/>
      <c r="D263" s="1456"/>
      <c r="E263" s="1456"/>
      <c r="F263" s="1456"/>
      <c r="G263" s="1457"/>
      <c r="H263" s="22">
        <f>SUM(D264:D266)</f>
        <v>2</v>
      </c>
      <c r="I263" s="22">
        <f>COUNT(D264:D266)*2</f>
        <v>4</v>
      </c>
    </row>
    <row r="264" spans="1:13" ht="47.25" customHeight="1">
      <c r="A264" s="11" t="s">
        <v>1778</v>
      </c>
      <c r="B264" s="16" t="s">
        <v>716</v>
      </c>
      <c r="C264" s="13" t="s">
        <v>1779</v>
      </c>
      <c r="D264" s="435">
        <v>1</v>
      </c>
      <c r="E264" s="43" t="s">
        <v>379</v>
      </c>
      <c r="F264" s="16" t="s">
        <v>1780</v>
      </c>
      <c r="G264" s="14"/>
    </row>
    <row r="265" spans="1:13" ht="47.25" customHeight="1">
      <c r="A265" s="11" t="s">
        <v>1781</v>
      </c>
      <c r="B265" s="16" t="s">
        <v>719</v>
      </c>
      <c r="C265" s="13" t="s">
        <v>1782</v>
      </c>
      <c r="D265" s="435">
        <v>1</v>
      </c>
      <c r="E265" s="43" t="s">
        <v>379</v>
      </c>
      <c r="F265" s="16" t="s">
        <v>1783</v>
      </c>
      <c r="G265" s="14"/>
    </row>
    <row r="266" spans="1:13" ht="47.25" hidden="1" customHeight="1">
      <c r="A266" s="137" t="s">
        <v>723</v>
      </c>
      <c r="B266" s="46" t="s">
        <v>724</v>
      </c>
      <c r="C266" s="16" t="s">
        <v>725</v>
      </c>
      <c r="D266" s="14"/>
      <c r="E266" s="21"/>
      <c r="F266" s="16"/>
      <c r="G266" s="14"/>
      <c r="H266" s="81"/>
      <c r="I266" s="81"/>
      <c r="J266" s="81"/>
      <c r="L266" s="4"/>
      <c r="M266" s="4"/>
    </row>
    <row r="267" spans="1:13" ht="40.35" hidden="1" customHeight="1">
      <c r="A267" s="137" t="s">
        <v>97</v>
      </c>
      <c r="B267" s="1366" t="s">
        <v>96</v>
      </c>
      <c r="C267" s="1458"/>
      <c r="D267" s="1458"/>
      <c r="E267" s="1458"/>
      <c r="F267" s="1458"/>
      <c r="G267" s="1459"/>
      <c r="H267" s="81">
        <f>SUM(D268:D270)</f>
        <v>0</v>
      </c>
      <c r="I267" s="81">
        <f>COUNT(D268:D270)*2</f>
        <v>0</v>
      </c>
      <c r="J267" s="81"/>
      <c r="L267" s="4"/>
      <c r="M267" s="4"/>
    </row>
    <row r="268" spans="1:13" ht="31.5" hidden="1" customHeight="1">
      <c r="A268" s="57" t="s">
        <v>726</v>
      </c>
      <c r="B268" s="92" t="s">
        <v>727</v>
      </c>
      <c r="C268" s="19"/>
      <c r="D268" s="19"/>
      <c r="E268" s="21"/>
      <c r="F268" s="19"/>
      <c r="G268" s="19"/>
      <c r="H268" s="81"/>
      <c r="I268" s="81"/>
      <c r="J268" s="81"/>
      <c r="L268" s="4"/>
      <c r="M268" s="4"/>
    </row>
    <row r="269" spans="1:13" ht="31.5" hidden="1" customHeight="1">
      <c r="A269" s="57" t="s">
        <v>728</v>
      </c>
      <c r="B269" s="92" t="s">
        <v>729</v>
      </c>
      <c r="C269" s="19"/>
      <c r="D269" s="19"/>
      <c r="E269" s="21"/>
      <c r="F269" s="19"/>
      <c r="G269" s="19"/>
      <c r="H269" s="81"/>
      <c r="I269" s="81"/>
      <c r="J269" s="81"/>
      <c r="L269" s="4"/>
      <c r="M269" s="4"/>
    </row>
    <row r="270" spans="1:13" ht="60" hidden="1" customHeight="1">
      <c r="A270" s="57" t="s">
        <v>730</v>
      </c>
      <c r="B270" s="16" t="s">
        <v>731</v>
      </c>
      <c r="C270" s="19"/>
      <c r="D270" s="19"/>
      <c r="E270" s="21"/>
      <c r="F270" s="19"/>
      <c r="G270" s="19"/>
      <c r="H270" s="81"/>
      <c r="I270" s="81"/>
      <c r="J270" s="81"/>
      <c r="L270" s="4"/>
      <c r="M270" s="4"/>
    </row>
    <row r="271" spans="1:13" ht="40.35" hidden="1" customHeight="1">
      <c r="A271" s="137" t="s">
        <v>1784</v>
      </c>
      <c r="B271" s="1366" t="s">
        <v>94</v>
      </c>
      <c r="C271" s="1466"/>
      <c r="D271" s="1306"/>
      <c r="E271" s="1306"/>
      <c r="F271" s="1467"/>
      <c r="G271" s="1459"/>
      <c r="H271" s="22">
        <f>SUM(D272:D274)</f>
        <v>0</v>
      </c>
      <c r="I271" s="22">
        <f>COUNT(D272:D274)*2</f>
        <v>0</v>
      </c>
      <c r="J271" s="22" t="e">
        <f>H271*100/I271</f>
        <v>#DIV/0!</v>
      </c>
    </row>
    <row r="272" spans="1:13" ht="62.1" hidden="1" customHeight="1">
      <c r="A272" s="20" t="s">
        <v>1785</v>
      </c>
      <c r="B272" s="16" t="s">
        <v>733</v>
      </c>
      <c r="C272" s="13" t="s">
        <v>1786</v>
      </c>
      <c r="D272" s="435"/>
      <c r="E272" s="43" t="s">
        <v>377</v>
      </c>
      <c r="F272" s="16" t="s">
        <v>1787</v>
      </c>
      <c r="G272" s="14"/>
      <c r="J272" s="22"/>
    </row>
    <row r="273" spans="1:13" ht="47.25" hidden="1" customHeight="1">
      <c r="A273" s="20" t="s">
        <v>1788</v>
      </c>
      <c r="B273" s="92" t="s">
        <v>736</v>
      </c>
      <c r="C273" s="19"/>
      <c r="D273" s="44"/>
      <c r="E273" s="21"/>
      <c r="F273" s="19"/>
      <c r="G273" s="44"/>
      <c r="H273" s="81"/>
      <c r="I273" s="81"/>
      <c r="J273" s="81"/>
      <c r="L273" s="4"/>
      <c r="M273" s="4"/>
    </row>
    <row r="274" spans="1:13" ht="79.5" hidden="1" customHeight="1">
      <c r="A274" s="20" t="s">
        <v>738</v>
      </c>
      <c r="B274" s="16" t="s">
        <v>739</v>
      </c>
      <c r="C274" s="34" t="s">
        <v>1789</v>
      </c>
      <c r="D274" s="435"/>
      <c r="E274" s="43" t="s">
        <v>540</v>
      </c>
      <c r="F274" s="101" t="s">
        <v>1790</v>
      </c>
      <c r="G274" s="19"/>
      <c r="J274" s="22"/>
    </row>
    <row r="275" spans="1:13" ht="40.35" hidden="1" customHeight="1">
      <c r="A275" s="137" t="s">
        <v>93</v>
      </c>
      <c r="B275" s="1366" t="s">
        <v>92</v>
      </c>
      <c r="C275" s="1458"/>
      <c r="D275" s="1458"/>
      <c r="E275" s="1458"/>
      <c r="F275" s="1458"/>
      <c r="G275" s="1459"/>
      <c r="H275" s="81">
        <f>SUM(D276:D277)</f>
        <v>0</v>
      </c>
      <c r="I275" s="81">
        <f>COUNT(D276:D277)*2</f>
        <v>0</v>
      </c>
      <c r="J275" s="81"/>
      <c r="L275" s="4"/>
      <c r="M275" s="4"/>
    </row>
    <row r="276" spans="1:13" ht="47.25" hidden="1" customHeight="1">
      <c r="A276" s="20" t="s">
        <v>741</v>
      </c>
      <c r="B276" s="92" t="s">
        <v>742</v>
      </c>
      <c r="C276" s="19"/>
      <c r="D276" s="19"/>
      <c r="E276" s="21"/>
      <c r="F276" s="19"/>
      <c r="G276" s="19"/>
      <c r="H276" s="81"/>
      <c r="I276" s="81"/>
      <c r="J276" s="81"/>
      <c r="L276" s="4"/>
      <c r="M276" s="4"/>
    </row>
    <row r="277" spans="1:13" ht="47.25" hidden="1" customHeight="1">
      <c r="A277" s="20" t="s">
        <v>743</v>
      </c>
      <c r="B277" s="12" t="s">
        <v>744</v>
      </c>
      <c r="C277" s="19"/>
      <c r="D277" s="19"/>
      <c r="E277" s="21"/>
      <c r="F277" s="19"/>
      <c r="G277" s="19"/>
      <c r="H277" s="81"/>
      <c r="I277" s="81"/>
      <c r="J277" s="81"/>
      <c r="L277" s="4"/>
      <c r="M277" s="4"/>
    </row>
    <row r="278" spans="1:13" ht="40.35" hidden="1" customHeight="1">
      <c r="A278" s="138" t="s">
        <v>91</v>
      </c>
      <c r="B278" s="1366" t="s">
        <v>90</v>
      </c>
      <c r="C278" s="1458"/>
      <c r="D278" s="1458"/>
      <c r="E278" s="1458"/>
      <c r="F278" s="1458"/>
      <c r="G278" s="1459"/>
      <c r="H278" s="81">
        <f>SUM(D279:D280)</f>
        <v>0</v>
      </c>
      <c r="I278" s="81">
        <f>COUNT(D279:D280)*2</f>
        <v>0</v>
      </c>
      <c r="J278" s="81"/>
      <c r="L278" s="4"/>
      <c r="M278" s="4"/>
    </row>
    <row r="279" spans="1:13" ht="31.5" hidden="1" customHeight="1">
      <c r="A279" s="20" t="s">
        <v>745</v>
      </c>
      <c r="B279" s="92" t="s">
        <v>746</v>
      </c>
      <c r="C279" s="19"/>
      <c r="D279" s="19"/>
      <c r="E279" s="21"/>
      <c r="F279" s="19"/>
      <c r="G279" s="19"/>
      <c r="H279" s="81"/>
      <c r="I279" s="81"/>
      <c r="J279" s="81"/>
      <c r="L279" s="4"/>
      <c r="M279" s="4"/>
    </row>
    <row r="280" spans="1:13" ht="47.25" hidden="1" customHeight="1">
      <c r="A280" s="20" t="s">
        <v>747</v>
      </c>
      <c r="B280" s="92" t="s">
        <v>748</v>
      </c>
      <c r="C280" s="19"/>
      <c r="D280" s="19"/>
      <c r="E280" s="21"/>
      <c r="F280" s="19"/>
      <c r="G280" s="19"/>
      <c r="H280" s="81"/>
      <c r="I280" s="81"/>
      <c r="J280" s="81"/>
      <c r="L280" s="4"/>
      <c r="M280" s="4"/>
    </row>
    <row r="281" spans="1:13" ht="40.35" hidden="1" customHeight="1">
      <c r="A281" s="137" t="s">
        <v>1791</v>
      </c>
      <c r="B281" s="1366" t="s">
        <v>1792</v>
      </c>
      <c r="C281" s="1458"/>
      <c r="D281" s="1458"/>
      <c r="E281" s="1458"/>
      <c r="F281" s="1458"/>
      <c r="G281" s="1459"/>
      <c r="H281" s="81">
        <f>SUM(D282:D284)</f>
        <v>0</v>
      </c>
      <c r="I281" s="81">
        <f>COUNT(D282:D284)*2</f>
        <v>0</v>
      </c>
      <c r="J281" s="81"/>
      <c r="L281" s="4"/>
      <c r="M281" s="4"/>
    </row>
    <row r="282" spans="1:13" ht="47.25" hidden="1" customHeight="1">
      <c r="A282" s="20" t="s">
        <v>1793</v>
      </c>
      <c r="B282" s="92" t="s">
        <v>1794</v>
      </c>
      <c r="C282" s="19"/>
      <c r="D282" s="19"/>
      <c r="E282" s="21"/>
      <c r="F282" s="19"/>
      <c r="G282" s="19"/>
      <c r="H282" s="81"/>
      <c r="I282" s="81"/>
      <c r="J282" s="81"/>
      <c r="L282" s="4"/>
      <c r="M282" s="4"/>
    </row>
    <row r="283" spans="1:13" ht="47.25" hidden="1" customHeight="1">
      <c r="A283" s="20" t="s">
        <v>752</v>
      </c>
      <c r="B283" s="92" t="s">
        <v>753</v>
      </c>
      <c r="C283" s="19"/>
      <c r="D283" s="19"/>
      <c r="E283" s="21"/>
      <c r="F283" s="19"/>
      <c r="G283" s="19"/>
      <c r="H283" s="81"/>
      <c r="I283" s="81"/>
      <c r="J283" s="81"/>
      <c r="L283" s="4"/>
      <c r="M283" s="4"/>
    </row>
    <row r="284" spans="1:13" ht="32.25" hidden="1" customHeight="1">
      <c r="A284" s="20" t="s">
        <v>1795</v>
      </c>
      <c r="B284" s="135" t="s">
        <v>755</v>
      </c>
      <c r="C284" s="19"/>
      <c r="D284" s="19"/>
      <c r="E284" s="21"/>
      <c r="F284" s="19"/>
      <c r="G284" s="19"/>
      <c r="H284" s="81"/>
      <c r="I284" s="81"/>
      <c r="J284" s="81"/>
      <c r="L284" s="4"/>
      <c r="M284" s="4"/>
    </row>
    <row r="285" spans="1:13" ht="40.35" hidden="1" customHeight="1">
      <c r="A285" s="137" t="s">
        <v>1796</v>
      </c>
      <c r="B285" s="1366" t="s">
        <v>1797</v>
      </c>
      <c r="C285" s="1466"/>
      <c r="D285" s="1306"/>
      <c r="E285" s="1306"/>
      <c r="F285" s="1467"/>
      <c r="G285" s="1459"/>
      <c r="H285" s="22">
        <f>SUM(D286:D289)</f>
        <v>0</v>
      </c>
      <c r="I285" s="22">
        <f>COUNT(D286:D289)*2</f>
        <v>0</v>
      </c>
      <c r="J285" s="22" t="e">
        <f>H285*100/I285</f>
        <v>#DIV/0!</v>
      </c>
    </row>
    <row r="286" spans="1:13" ht="31.5" hidden="1" customHeight="1">
      <c r="A286" s="20" t="s">
        <v>1798</v>
      </c>
      <c r="B286" s="12" t="s">
        <v>758</v>
      </c>
      <c r="C286" s="12"/>
      <c r="D286" s="14"/>
      <c r="E286" s="21"/>
      <c r="F286" s="15"/>
      <c r="G286" s="14"/>
      <c r="H286" s="81"/>
      <c r="I286" s="81"/>
      <c r="J286" s="81"/>
      <c r="L286" s="4"/>
      <c r="M286" s="4"/>
    </row>
    <row r="287" spans="1:13" ht="47.25" hidden="1" customHeight="1">
      <c r="A287" s="20" t="s">
        <v>1799</v>
      </c>
      <c r="B287" s="16" t="s">
        <v>1800</v>
      </c>
      <c r="C287" s="13" t="s">
        <v>762</v>
      </c>
      <c r="D287" s="435"/>
      <c r="E287" s="43" t="s">
        <v>653</v>
      </c>
      <c r="F287" s="16" t="s">
        <v>763</v>
      </c>
      <c r="G287" s="14"/>
      <c r="J287" s="22"/>
    </row>
    <row r="288" spans="1:13" ht="47.25" hidden="1" customHeight="1">
      <c r="A288" s="20"/>
      <c r="B288" s="16"/>
      <c r="C288" s="13" t="s">
        <v>1801</v>
      </c>
      <c r="D288" s="435"/>
      <c r="E288" s="43" t="s">
        <v>653</v>
      </c>
      <c r="F288" s="4" t="s">
        <v>1802</v>
      </c>
      <c r="G288" s="14"/>
      <c r="J288" s="22"/>
    </row>
    <row r="289" spans="1:13" ht="60" hidden="1" customHeight="1">
      <c r="A289" s="20" t="s">
        <v>1803</v>
      </c>
      <c r="B289" s="16" t="s">
        <v>766</v>
      </c>
      <c r="C289" s="48" t="s">
        <v>767</v>
      </c>
      <c r="D289" s="435"/>
      <c r="E289" s="43" t="s">
        <v>341</v>
      </c>
      <c r="F289" s="16" t="s">
        <v>1804</v>
      </c>
      <c r="G289" s="14"/>
      <c r="J289" s="22"/>
    </row>
    <row r="290" spans="1:13" ht="60" hidden="1" customHeight="1">
      <c r="A290" s="20" t="s">
        <v>85</v>
      </c>
      <c r="B290" s="1301" t="s">
        <v>84</v>
      </c>
      <c r="C290" s="1301"/>
      <c r="D290" s="1301"/>
      <c r="E290" s="1301"/>
      <c r="F290" s="1301"/>
      <c r="G290" s="1301"/>
      <c r="H290" s="81">
        <f>SUM(D291:D292)</f>
        <v>0</v>
      </c>
      <c r="I290" s="81">
        <f>SUM(D291:D292)*2</f>
        <v>0</v>
      </c>
      <c r="J290" s="81"/>
      <c r="L290" s="4"/>
      <c r="M290" s="4"/>
    </row>
    <row r="291" spans="1:13" ht="75" hidden="1" customHeight="1">
      <c r="A291" s="20" t="s">
        <v>768</v>
      </c>
      <c r="B291" s="60" t="s">
        <v>769</v>
      </c>
      <c r="C291" s="41"/>
      <c r="D291" s="44"/>
      <c r="E291" s="21"/>
      <c r="F291" s="23"/>
      <c r="G291" s="14"/>
      <c r="H291" s="81"/>
      <c r="I291" s="81"/>
      <c r="J291" s="81"/>
      <c r="L291" s="4"/>
      <c r="M291" s="4"/>
    </row>
    <row r="292" spans="1:13" ht="30" hidden="1" customHeight="1">
      <c r="A292" s="25" t="s">
        <v>772</v>
      </c>
      <c r="B292" s="139" t="s">
        <v>773</v>
      </c>
      <c r="C292" s="105"/>
      <c r="D292" s="105"/>
      <c r="E292" s="27"/>
      <c r="F292" s="105"/>
      <c r="G292" s="105"/>
      <c r="H292" s="81"/>
      <c r="I292" s="81"/>
      <c r="J292" s="81"/>
      <c r="L292" s="4"/>
      <c r="M292" s="4"/>
    </row>
    <row r="293" spans="1:13" ht="21">
      <c r="A293" s="91"/>
      <c r="B293" s="1463" t="s">
        <v>774</v>
      </c>
      <c r="C293" s="1464"/>
      <c r="D293" s="1463"/>
      <c r="E293" s="1463"/>
      <c r="F293" s="1465"/>
      <c r="G293" s="1463"/>
      <c r="H293" s="22">
        <f>H294+H300+H306+H318+H325+H328+H332+H341+H365+H369+H389+H402+H440+H351+H355+H359+H380+H384+H395+H451+H462+H469+H475</f>
        <v>73</v>
      </c>
      <c r="I293" s="22">
        <f>I294+I300+I306+I318+I325+I328+I332+I341+I365+I369+I389+I402+I440+ I351+I355+I359+I380+I384+I395+I451+I462+I469+I475</f>
        <v>146</v>
      </c>
    </row>
    <row r="294" spans="1:13" ht="35.1" customHeight="1">
      <c r="A294" s="1040" t="s">
        <v>1805</v>
      </c>
      <c r="B294" s="1455" t="s">
        <v>82</v>
      </c>
      <c r="C294" s="1456"/>
      <c r="D294" s="1456"/>
      <c r="E294" s="1456"/>
      <c r="F294" s="1456"/>
      <c r="G294" s="1457"/>
      <c r="H294" s="22">
        <f>SUM(D295:D299)</f>
        <v>2</v>
      </c>
      <c r="I294" s="22">
        <f>COUNT(D295:D299)*2</f>
        <v>4</v>
      </c>
    </row>
    <row r="295" spans="1:13" ht="73.5" customHeight="1">
      <c r="A295" s="11" t="s">
        <v>1806</v>
      </c>
      <c r="B295" s="103" t="s">
        <v>776</v>
      </c>
      <c r="C295" s="13" t="s">
        <v>1807</v>
      </c>
      <c r="D295" s="473">
        <v>1</v>
      </c>
      <c r="E295" s="43" t="s">
        <v>648</v>
      </c>
      <c r="F295" s="16" t="s">
        <v>1808</v>
      </c>
      <c r="G295" s="44"/>
    </row>
    <row r="296" spans="1:13" ht="31.5" hidden="1" customHeight="1">
      <c r="A296" s="20" t="s">
        <v>780</v>
      </c>
      <c r="B296" s="94" t="s">
        <v>781</v>
      </c>
      <c r="C296" s="92"/>
      <c r="D296" s="19"/>
      <c r="E296" s="21"/>
      <c r="F296" s="19"/>
      <c r="G296" s="19"/>
      <c r="H296" s="81"/>
      <c r="I296" s="81"/>
      <c r="J296" s="81"/>
      <c r="L296" s="4"/>
      <c r="M296" s="4"/>
    </row>
    <row r="297" spans="1:13" ht="55.5" customHeight="1">
      <c r="A297" s="11" t="s">
        <v>1809</v>
      </c>
      <c r="B297" s="16" t="s">
        <v>783</v>
      </c>
      <c r="C297" s="34" t="s">
        <v>1811</v>
      </c>
      <c r="D297" s="473">
        <v>1</v>
      </c>
      <c r="E297" s="43" t="s">
        <v>1745</v>
      </c>
      <c r="F297" s="16" t="s">
        <v>1813</v>
      </c>
      <c r="G297" s="14"/>
    </row>
    <row r="298" spans="1:13" ht="45" hidden="1" customHeight="1">
      <c r="A298" s="20"/>
      <c r="B298" s="13"/>
      <c r="C298" s="13" t="s">
        <v>1810</v>
      </c>
      <c r="D298" s="473"/>
      <c r="E298" s="43" t="s">
        <v>1812</v>
      </c>
      <c r="F298" s="16" t="s">
        <v>787</v>
      </c>
      <c r="G298" s="16"/>
      <c r="J298" s="22"/>
    </row>
    <row r="299" spans="1:13" ht="60" hidden="1" customHeight="1">
      <c r="A299" s="20" t="s">
        <v>1814</v>
      </c>
      <c r="B299" s="16" t="s">
        <v>795</v>
      </c>
      <c r="C299" s="13" t="s">
        <v>1815</v>
      </c>
      <c r="D299" s="473"/>
      <c r="E299" s="43" t="s">
        <v>379</v>
      </c>
      <c r="F299" s="16" t="s">
        <v>1816</v>
      </c>
      <c r="G299" s="14"/>
      <c r="J299" s="22"/>
    </row>
    <row r="300" spans="1:13" ht="35.1" customHeight="1">
      <c r="A300" s="1035" t="s">
        <v>1817</v>
      </c>
      <c r="B300" s="1455" t="s">
        <v>80</v>
      </c>
      <c r="C300" s="1456"/>
      <c r="D300" s="1456"/>
      <c r="E300" s="1456"/>
      <c r="F300" s="1456"/>
      <c r="G300" s="1457"/>
      <c r="H300" s="22">
        <f>SUM(D301:D305)</f>
        <v>5</v>
      </c>
      <c r="I300" s="22">
        <f>COUNT(D301:D305)*2</f>
        <v>10</v>
      </c>
    </row>
    <row r="301" spans="1:13" ht="110.1" customHeight="1">
      <c r="A301" s="11" t="s">
        <v>1818</v>
      </c>
      <c r="B301" s="16" t="s">
        <v>798</v>
      </c>
      <c r="C301" s="48" t="s">
        <v>1819</v>
      </c>
      <c r="D301" s="497">
        <v>1</v>
      </c>
      <c r="E301" s="492" t="s">
        <v>1820</v>
      </c>
      <c r="F301" s="46" t="s">
        <v>1821</v>
      </c>
      <c r="G301" s="14"/>
    </row>
    <row r="302" spans="1:13" ht="108" customHeight="1">
      <c r="A302" s="11"/>
      <c r="B302" s="16"/>
      <c r="C302" s="48" t="s">
        <v>1822</v>
      </c>
      <c r="D302" s="497">
        <v>1</v>
      </c>
      <c r="E302" s="492" t="s">
        <v>653</v>
      </c>
      <c r="F302" s="46" t="s">
        <v>1823</v>
      </c>
      <c r="G302" s="14"/>
    </row>
    <row r="303" spans="1:13" ht="66.75" customHeight="1">
      <c r="A303" s="11"/>
      <c r="B303" s="16"/>
      <c r="C303" s="48" t="s">
        <v>1824</v>
      </c>
      <c r="D303" s="497">
        <v>1</v>
      </c>
      <c r="E303" s="492" t="s">
        <v>648</v>
      </c>
      <c r="F303" s="46" t="s">
        <v>1825</v>
      </c>
      <c r="G303" s="14"/>
    </row>
    <row r="304" spans="1:13" ht="71.25" customHeight="1">
      <c r="A304" s="11"/>
      <c r="B304" s="16"/>
      <c r="C304" s="48" t="s">
        <v>1826</v>
      </c>
      <c r="D304" s="497">
        <v>1</v>
      </c>
      <c r="E304" s="492" t="s">
        <v>653</v>
      </c>
      <c r="F304" s="46" t="s">
        <v>1827</v>
      </c>
      <c r="G304" s="14"/>
    </row>
    <row r="305" spans="1:13" ht="60" customHeight="1">
      <c r="A305" s="11" t="s">
        <v>1828</v>
      </c>
      <c r="B305" s="16" t="s">
        <v>804</v>
      </c>
      <c r="C305" s="13" t="s">
        <v>1829</v>
      </c>
      <c r="D305" s="497">
        <v>1</v>
      </c>
      <c r="E305" s="491" t="s">
        <v>851</v>
      </c>
      <c r="F305" s="16" t="s">
        <v>1830</v>
      </c>
      <c r="G305" s="14"/>
    </row>
    <row r="306" spans="1:13" ht="35.1" customHeight="1">
      <c r="A306" s="1035" t="s">
        <v>1831</v>
      </c>
      <c r="B306" s="1455" t="s">
        <v>1832</v>
      </c>
      <c r="C306" s="1456"/>
      <c r="D306" s="1456"/>
      <c r="E306" s="1456"/>
      <c r="F306" s="1456"/>
      <c r="G306" s="1457"/>
      <c r="H306" s="22">
        <f>SUM(D307:D317)</f>
        <v>6</v>
      </c>
      <c r="I306" s="22">
        <f>COUNT(D307:D317)*2</f>
        <v>12</v>
      </c>
    </row>
    <row r="307" spans="1:13" ht="113.1" customHeight="1">
      <c r="A307" s="11" t="s">
        <v>1833</v>
      </c>
      <c r="B307" s="16" t="s">
        <v>1834</v>
      </c>
      <c r="C307" s="13" t="s">
        <v>1835</v>
      </c>
      <c r="D307" s="435">
        <v>1</v>
      </c>
      <c r="E307" s="43" t="s">
        <v>540</v>
      </c>
      <c r="F307" s="16" t="s">
        <v>1836</v>
      </c>
      <c r="G307" s="14"/>
    </row>
    <row r="308" spans="1:13" ht="63" hidden="1" customHeight="1">
      <c r="A308" s="145"/>
      <c r="B308" s="16"/>
      <c r="C308" s="13" t="s">
        <v>1837</v>
      </c>
      <c r="D308" s="435"/>
      <c r="E308" s="490" t="s">
        <v>540</v>
      </c>
      <c r="F308" s="16" t="s">
        <v>1838</v>
      </c>
      <c r="G308" s="14"/>
      <c r="J308" s="22"/>
    </row>
    <row r="309" spans="1:13" ht="190.5" customHeight="1">
      <c r="A309" s="11" t="s">
        <v>1839</v>
      </c>
      <c r="B309" s="16" t="s">
        <v>1840</v>
      </c>
      <c r="C309" s="34" t="s">
        <v>1841</v>
      </c>
      <c r="D309" s="473">
        <v>1</v>
      </c>
      <c r="E309" s="43" t="s">
        <v>648</v>
      </c>
      <c r="F309" s="23" t="s">
        <v>1842</v>
      </c>
      <c r="G309" s="14"/>
    </row>
    <row r="310" spans="1:13" ht="115.5" customHeight="1">
      <c r="A310" s="11"/>
      <c r="B310" s="16"/>
      <c r="C310" s="34" t="s">
        <v>1843</v>
      </c>
      <c r="D310" s="473">
        <v>1</v>
      </c>
      <c r="E310" s="438" t="s">
        <v>369</v>
      </c>
      <c r="F310" s="23" t="s">
        <v>1844</v>
      </c>
      <c r="G310" s="14"/>
    </row>
    <row r="311" spans="1:13" ht="80.25" hidden="1" customHeight="1">
      <c r="A311" s="20"/>
      <c r="B311" s="16"/>
      <c r="C311" s="13" t="s">
        <v>1845</v>
      </c>
      <c r="D311" s="435"/>
      <c r="E311" s="490" t="s">
        <v>540</v>
      </c>
      <c r="F311" s="141" t="s">
        <v>1846</v>
      </c>
      <c r="G311" s="14"/>
      <c r="J311" s="22"/>
    </row>
    <row r="312" spans="1:13" ht="166.5" customHeight="1">
      <c r="A312" s="11"/>
      <c r="B312" s="16"/>
      <c r="C312" s="13" t="s">
        <v>813</v>
      </c>
      <c r="D312" s="435">
        <v>1</v>
      </c>
      <c r="E312" s="490" t="s">
        <v>653</v>
      </c>
      <c r="F312" s="16" t="s">
        <v>1847</v>
      </c>
      <c r="G312" s="14"/>
    </row>
    <row r="313" spans="1:13" ht="90" customHeight="1">
      <c r="A313" s="11"/>
      <c r="B313" s="21"/>
      <c r="C313" s="13" t="s">
        <v>1848</v>
      </c>
      <c r="D313" s="435">
        <v>1</v>
      </c>
      <c r="E313" s="490" t="s">
        <v>540</v>
      </c>
      <c r="F313" s="16" t="s">
        <v>1849</v>
      </c>
      <c r="G313" s="14"/>
    </row>
    <row r="314" spans="1:13" ht="126" hidden="1" customHeight="1">
      <c r="A314" s="145"/>
      <c r="B314" s="21"/>
      <c r="C314" s="13" t="s">
        <v>1850</v>
      </c>
      <c r="D314" s="435"/>
      <c r="E314" s="490" t="s">
        <v>648</v>
      </c>
      <c r="F314" s="16" t="s">
        <v>1851</v>
      </c>
      <c r="G314" s="14"/>
      <c r="J314" s="22"/>
    </row>
    <row r="315" spans="1:13" ht="90.75" customHeight="1">
      <c r="A315" s="11"/>
      <c r="B315" s="21"/>
      <c r="C315" s="13" t="s">
        <v>1852</v>
      </c>
      <c r="D315" s="435">
        <v>1</v>
      </c>
      <c r="E315" s="490" t="s">
        <v>540</v>
      </c>
      <c r="F315" s="16" t="s">
        <v>1853</v>
      </c>
      <c r="G315" s="14"/>
    </row>
    <row r="316" spans="1:13" ht="31.5" hidden="1" customHeight="1">
      <c r="A316" s="20" t="s">
        <v>1854</v>
      </c>
      <c r="B316" s="16" t="s">
        <v>823</v>
      </c>
      <c r="C316" s="13" t="s">
        <v>1855</v>
      </c>
      <c r="D316" s="435"/>
      <c r="E316" s="43" t="s">
        <v>653</v>
      </c>
      <c r="F316" s="16" t="s">
        <v>1856</v>
      </c>
      <c r="G316" s="14"/>
      <c r="J316" s="22"/>
    </row>
    <row r="317" spans="1:13" ht="31.5" hidden="1" customHeight="1">
      <c r="A317" s="20" t="s">
        <v>825</v>
      </c>
      <c r="B317" s="94" t="s">
        <v>1857</v>
      </c>
      <c r="C317" s="19"/>
      <c r="D317" s="19"/>
      <c r="E317" s="21"/>
      <c r="F317" s="19"/>
      <c r="G317" s="19"/>
      <c r="H317" s="81"/>
      <c r="I317" s="81"/>
      <c r="J317" s="81"/>
      <c r="L317" s="4"/>
      <c r="M317" s="4"/>
    </row>
    <row r="318" spans="1:13" ht="35.1" customHeight="1">
      <c r="A318" s="1035" t="s">
        <v>1858</v>
      </c>
      <c r="B318" s="1455" t="s">
        <v>76</v>
      </c>
      <c r="C318" s="1456"/>
      <c r="D318" s="1456"/>
      <c r="E318" s="1456"/>
      <c r="F318" s="1456"/>
      <c r="G318" s="1457"/>
      <c r="H318" s="22">
        <f>SUM(D319:D324)</f>
        <v>3</v>
      </c>
      <c r="I318" s="22">
        <f>COUNT(D319:D324)*2</f>
        <v>6</v>
      </c>
    </row>
    <row r="319" spans="1:13" ht="48.75" customHeight="1">
      <c r="A319" s="11" t="s">
        <v>1859</v>
      </c>
      <c r="B319" s="16" t="s">
        <v>828</v>
      </c>
      <c r="C319" s="13" t="s">
        <v>829</v>
      </c>
      <c r="D319" s="435">
        <v>1</v>
      </c>
      <c r="E319" s="43" t="s">
        <v>379</v>
      </c>
      <c r="F319" s="16" t="s">
        <v>1860</v>
      </c>
      <c r="G319" s="14"/>
    </row>
    <row r="320" spans="1:13" ht="47.25" hidden="1" customHeight="1">
      <c r="A320" s="20" t="s">
        <v>1861</v>
      </c>
      <c r="B320" s="16" t="s">
        <v>832</v>
      </c>
      <c r="C320" s="13" t="s">
        <v>835</v>
      </c>
      <c r="D320" s="435"/>
      <c r="E320" s="43" t="s">
        <v>540</v>
      </c>
      <c r="F320" s="16" t="s">
        <v>1862</v>
      </c>
      <c r="G320" s="14"/>
      <c r="J320" s="22"/>
    </row>
    <row r="321" spans="1:13" ht="80.099999999999994" customHeight="1">
      <c r="A321" s="11" t="s">
        <v>1863</v>
      </c>
      <c r="B321" s="16" t="s">
        <v>838</v>
      </c>
      <c r="C321" s="13" t="s">
        <v>839</v>
      </c>
      <c r="D321" s="435">
        <v>1</v>
      </c>
      <c r="E321" s="43" t="s">
        <v>653</v>
      </c>
      <c r="F321" s="16" t="s">
        <v>6857</v>
      </c>
      <c r="G321" s="14"/>
    </row>
    <row r="322" spans="1:13" ht="47.25" hidden="1" customHeight="1">
      <c r="A322" s="20"/>
      <c r="B322" s="16"/>
      <c r="C322" s="13" t="s">
        <v>841</v>
      </c>
      <c r="D322" s="435"/>
      <c r="E322" s="43" t="s">
        <v>1745</v>
      </c>
      <c r="F322" s="16" t="s">
        <v>1864</v>
      </c>
      <c r="G322" s="14"/>
      <c r="J322" s="22"/>
    </row>
    <row r="323" spans="1:13" ht="28.5" hidden="1" customHeight="1">
      <c r="A323" s="20" t="s">
        <v>1865</v>
      </c>
      <c r="B323" s="94" t="s">
        <v>843</v>
      </c>
      <c r="C323" s="16"/>
      <c r="D323" s="21"/>
      <c r="E323" s="21"/>
      <c r="F323" s="16"/>
      <c r="G323" s="19"/>
      <c r="H323" s="81"/>
      <c r="I323" s="81"/>
      <c r="J323" s="81"/>
      <c r="L323" s="4"/>
      <c r="M323" s="4"/>
    </row>
    <row r="324" spans="1:13" ht="92.25" customHeight="1">
      <c r="A324" s="11" t="s">
        <v>1866</v>
      </c>
      <c r="B324" s="103" t="s">
        <v>847</v>
      </c>
      <c r="C324" s="142" t="s">
        <v>848</v>
      </c>
      <c r="D324" s="435">
        <v>1</v>
      </c>
      <c r="E324" s="489" t="s">
        <v>653</v>
      </c>
      <c r="F324" s="46" t="s">
        <v>1867</v>
      </c>
      <c r="G324" s="131"/>
    </row>
    <row r="325" spans="1:13" ht="35.1" customHeight="1">
      <c r="A325" s="1035" t="s">
        <v>1868</v>
      </c>
      <c r="B325" s="1455" t="s">
        <v>1869</v>
      </c>
      <c r="C325" s="1456"/>
      <c r="D325" s="1456"/>
      <c r="E325" s="1456"/>
      <c r="F325" s="1456"/>
      <c r="G325" s="1457"/>
      <c r="H325" s="22">
        <f>SUM(D326:D327)</f>
        <v>2</v>
      </c>
      <c r="I325" s="22">
        <f>COUNT(D326:D327)*2</f>
        <v>4</v>
      </c>
    </row>
    <row r="326" spans="1:13" ht="63" customHeight="1">
      <c r="A326" s="111" t="s">
        <v>1870</v>
      </c>
      <c r="B326" s="103" t="s">
        <v>854</v>
      </c>
      <c r="C326" s="133" t="s">
        <v>855</v>
      </c>
      <c r="D326" s="473">
        <v>1</v>
      </c>
      <c r="E326" s="43" t="s">
        <v>379</v>
      </c>
      <c r="F326" s="23" t="s">
        <v>1871</v>
      </c>
      <c r="G326" s="44"/>
    </row>
    <row r="327" spans="1:13" ht="75.75" customHeight="1">
      <c r="A327" s="11" t="s">
        <v>1872</v>
      </c>
      <c r="B327" s="16" t="s">
        <v>858</v>
      </c>
      <c r="C327" s="13" t="s">
        <v>1873</v>
      </c>
      <c r="D327" s="473">
        <v>1</v>
      </c>
      <c r="E327" s="43" t="s">
        <v>379</v>
      </c>
      <c r="F327" s="16" t="s">
        <v>1874</v>
      </c>
      <c r="G327" s="14"/>
    </row>
    <row r="328" spans="1:13" ht="35.1" customHeight="1">
      <c r="A328" s="1035" t="s">
        <v>1875</v>
      </c>
      <c r="B328" s="1455" t="s">
        <v>1876</v>
      </c>
      <c r="C328" s="1456"/>
      <c r="D328" s="1456"/>
      <c r="E328" s="1456"/>
      <c r="F328" s="1456"/>
      <c r="G328" s="1457"/>
      <c r="H328" s="22">
        <f>SUM(D329:D331)</f>
        <v>2</v>
      </c>
      <c r="I328" s="22">
        <f>COUNT(D329:D331)*2</f>
        <v>4</v>
      </c>
    </row>
    <row r="329" spans="1:13" ht="46.5" customHeight="1">
      <c r="A329" s="11" t="s">
        <v>1877</v>
      </c>
      <c r="B329" s="16" t="s">
        <v>1878</v>
      </c>
      <c r="C329" s="13" t="s">
        <v>1879</v>
      </c>
      <c r="D329" s="435">
        <v>1</v>
      </c>
      <c r="E329" s="43" t="s">
        <v>648</v>
      </c>
      <c r="F329" s="16" t="s">
        <v>1880</v>
      </c>
      <c r="G329" s="14"/>
    </row>
    <row r="330" spans="1:13" ht="93" customHeight="1">
      <c r="A330" s="11" t="s">
        <v>1881</v>
      </c>
      <c r="B330" s="58" t="s">
        <v>864</v>
      </c>
      <c r="C330" s="34" t="s">
        <v>1882</v>
      </c>
      <c r="D330" s="435">
        <v>1</v>
      </c>
      <c r="E330" s="43" t="s">
        <v>648</v>
      </c>
      <c r="F330" s="101" t="s">
        <v>1883</v>
      </c>
      <c r="G330" s="144"/>
    </row>
    <row r="331" spans="1:13" ht="45" hidden="1" customHeight="1">
      <c r="A331" s="20"/>
      <c r="B331" s="16"/>
      <c r="C331" s="13" t="s">
        <v>866</v>
      </c>
      <c r="D331" s="435"/>
      <c r="E331" s="43" t="s">
        <v>540</v>
      </c>
      <c r="F331" s="16" t="s">
        <v>1884</v>
      </c>
      <c r="G331" s="14"/>
      <c r="J331" s="22"/>
    </row>
    <row r="332" spans="1:13" ht="35.1" customHeight="1">
      <c r="A332" s="1035" t="s">
        <v>1885</v>
      </c>
      <c r="B332" s="1455" t="s">
        <v>1886</v>
      </c>
      <c r="C332" s="1456"/>
      <c r="D332" s="1456"/>
      <c r="E332" s="1456"/>
      <c r="F332" s="1456"/>
      <c r="G332" s="1457"/>
      <c r="H332" s="22">
        <f>SUM(D333:D340)</f>
        <v>5</v>
      </c>
      <c r="I332" s="22">
        <f>COUNT(D333:D340)*2</f>
        <v>10</v>
      </c>
    </row>
    <row r="333" spans="1:13" ht="129" customHeight="1">
      <c r="A333" s="11" t="s">
        <v>1887</v>
      </c>
      <c r="B333" s="46" t="s">
        <v>1888</v>
      </c>
      <c r="C333" s="13" t="s">
        <v>871</v>
      </c>
      <c r="D333" s="435">
        <v>1</v>
      </c>
      <c r="E333" s="43" t="s">
        <v>271</v>
      </c>
      <c r="F333" s="16" t="s">
        <v>6858</v>
      </c>
      <c r="G333" s="96"/>
    </row>
    <row r="334" spans="1:13" ht="105" customHeight="1">
      <c r="A334" s="11"/>
      <c r="B334" s="46"/>
      <c r="C334" s="13" t="s">
        <v>1889</v>
      </c>
      <c r="D334" s="435">
        <v>1</v>
      </c>
      <c r="E334" s="43" t="s">
        <v>540</v>
      </c>
      <c r="F334" s="16" t="s">
        <v>1890</v>
      </c>
      <c r="G334" s="14"/>
    </row>
    <row r="335" spans="1:13" ht="54" customHeight="1">
      <c r="A335" s="11" t="s">
        <v>1891</v>
      </c>
      <c r="B335" s="16" t="s">
        <v>878</v>
      </c>
      <c r="C335" s="13" t="s">
        <v>879</v>
      </c>
      <c r="D335" s="435">
        <v>1</v>
      </c>
      <c r="E335" s="43" t="s">
        <v>648</v>
      </c>
      <c r="F335" s="16" t="s">
        <v>1892</v>
      </c>
      <c r="G335" s="14"/>
    </row>
    <row r="336" spans="1:13" ht="63" customHeight="1">
      <c r="A336" s="11"/>
      <c r="B336" s="16"/>
      <c r="C336" s="13" t="s">
        <v>880</v>
      </c>
      <c r="D336" s="435">
        <v>1</v>
      </c>
      <c r="E336" s="43" t="s">
        <v>653</v>
      </c>
      <c r="F336" s="16" t="s">
        <v>1892</v>
      </c>
      <c r="G336" s="14"/>
    </row>
    <row r="337" spans="1:13" ht="63.75" hidden="1" customHeight="1">
      <c r="A337" s="20" t="s">
        <v>1893</v>
      </c>
      <c r="B337" s="16" t="s">
        <v>882</v>
      </c>
      <c r="C337" s="98" t="s">
        <v>883</v>
      </c>
      <c r="D337" s="435"/>
      <c r="E337" s="43" t="s">
        <v>379</v>
      </c>
      <c r="F337" s="16" t="s">
        <v>1894</v>
      </c>
      <c r="G337" s="14"/>
      <c r="J337" s="22"/>
    </row>
    <row r="338" spans="1:13" ht="48" hidden="1" customHeight="1">
      <c r="A338" s="20"/>
      <c r="B338" s="16"/>
      <c r="C338" s="13" t="s">
        <v>888</v>
      </c>
      <c r="D338" s="435"/>
      <c r="E338" s="43" t="s">
        <v>653</v>
      </c>
      <c r="F338" s="16" t="s">
        <v>1895</v>
      </c>
      <c r="G338" s="14"/>
      <c r="J338" s="22"/>
    </row>
    <row r="339" spans="1:13" ht="78.75" customHeight="1">
      <c r="A339" s="11" t="s">
        <v>1896</v>
      </c>
      <c r="B339" s="16" t="s">
        <v>890</v>
      </c>
      <c r="C339" s="13" t="s">
        <v>1897</v>
      </c>
      <c r="D339" s="435">
        <v>1</v>
      </c>
      <c r="E339" s="43" t="s">
        <v>540</v>
      </c>
      <c r="F339" s="16" t="s">
        <v>1898</v>
      </c>
      <c r="G339" s="14"/>
    </row>
    <row r="340" spans="1:13" ht="31.5" hidden="1" customHeight="1">
      <c r="A340" s="20" t="s">
        <v>1899</v>
      </c>
      <c r="B340" s="94" t="s">
        <v>893</v>
      </c>
      <c r="C340" s="19"/>
      <c r="D340" s="19"/>
      <c r="E340" s="21"/>
      <c r="F340" s="19"/>
      <c r="G340" s="19"/>
      <c r="H340" s="81"/>
      <c r="I340" s="81"/>
      <c r="J340" s="81"/>
      <c r="L340" s="4"/>
      <c r="M340" s="4"/>
    </row>
    <row r="341" spans="1:13" ht="35.1" customHeight="1">
      <c r="A341" s="1035" t="s">
        <v>1900</v>
      </c>
      <c r="B341" s="1455" t="s">
        <v>1901</v>
      </c>
      <c r="C341" s="1456"/>
      <c r="D341" s="1456"/>
      <c r="E341" s="1456"/>
      <c r="F341" s="1456"/>
      <c r="G341" s="1457"/>
      <c r="H341" s="22">
        <f>SUM(D342:D350)</f>
        <v>3</v>
      </c>
      <c r="I341" s="22">
        <f>COUNT(D342:D350)*2</f>
        <v>6</v>
      </c>
    </row>
    <row r="342" spans="1:13" ht="60" customHeight="1">
      <c r="A342" s="11" t="s">
        <v>1902</v>
      </c>
      <c r="B342" s="16" t="s">
        <v>897</v>
      </c>
      <c r="C342" s="13" t="s">
        <v>1903</v>
      </c>
      <c r="D342" s="435">
        <v>1</v>
      </c>
      <c r="E342" s="43" t="s">
        <v>648</v>
      </c>
      <c r="F342" s="16" t="s">
        <v>1904</v>
      </c>
      <c r="G342" s="14"/>
    </row>
    <row r="343" spans="1:13" ht="60" hidden="1" customHeight="1">
      <c r="A343" s="20" t="s">
        <v>1905</v>
      </c>
      <c r="B343" s="16" t="s">
        <v>901</v>
      </c>
      <c r="C343" s="13" t="s">
        <v>903</v>
      </c>
      <c r="D343" s="435"/>
      <c r="E343" s="43" t="s">
        <v>648</v>
      </c>
      <c r="F343" s="126" t="s">
        <v>1906</v>
      </c>
      <c r="G343" s="14"/>
      <c r="J343" s="22"/>
    </row>
    <row r="344" spans="1:13" ht="31.5" hidden="1" customHeight="1">
      <c r="A344" s="20" t="s">
        <v>1907</v>
      </c>
      <c r="B344" s="94" t="s">
        <v>905</v>
      </c>
      <c r="C344" s="19"/>
      <c r="D344" s="19"/>
      <c r="E344" s="21"/>
      <c r="F344" s="19"/>
      <c r="G344" s="19"/>
      <c r="H344" s="81"/>
      <c r="I344" s="81"/>
      <c r="J344" s="81"/>
      <c r="L344" s="4"/>
      <c r="M344" s="4"/>
    </row>
    <row r="345" spans="1:13" ht="107.25" customHeight="1">
      <c r="A345" s="11" t="s">
        <v>1908</v>
      </c>
      <c r="B345" s="46" t="s">
        <v>909</v>
      </c>
      <c r="C345" s="13" t="s">
        <v>1909</v>
      </c>
      <c r="D345" s="435">
        <v>1</v>
      </c>
      <c r="E345" s="43" t="s">
        <v>648</v>
      </c>
      <c r="F345" s="16" t="s">
        <v>1910</v>
      </c>
      <c r="G345" s="14"/>
    </row>
    <row r="346" spans="1:13" ht="79.5" customHeight="1">
      <c r="A346" s="11"/>
      <c r="B346" s="46"/>
      <c r="C346" s="13" t="s">
        <v>1911</v>
      </c>
      <c r="D346" s="435">
        <v>1</v>
      </c>
      <c r="E346" s="43" t="s">
        <v>648</v>
      </c>
      <c r="F346" s="16" t="s">
        <v>1912</v>
      </c>
      <c r="G346" s="14"/>
    </row>
    <row r="347" spans="1:13" ht="70.5" hidden="1" customHeight="1">
      <c r="A347" s="20" t="s">
        <v>1913</v>
      </c>
      <c r="B347" s="16" t="s">
        <v>913</v>
      </c>
      <c r="C347" s="13" t="s">
        <v>1914</v>
      </c>
      <c r="D347" s="435"/>
      <c r="E347" s="43" t="s">
        <v>369</v>
      </c>
      <c r="F347" s="16" t="s">
        <v>1915</v>
      </c>
      <c r="G347" s="14"/>
      <c r="J347" s="22"/>
    </row>
    <row r="348" spans="1:13" ht="92.25" hidden="1" customHeight="1">
      <c r="A348" s="20" t="s">
        <v>1916</v>
      </c>
      <c r="B348" s="16" t="s">
        <v>917</v>
      </c>
      <c r="C348" s="13" t="s">
        <v>1917</v>
      </c>
      <c r="D348" s="435"/>
      <c r="E348" s="43" t="s">
        <v>648</v>
      </c>
      <c r="F348" s="16" t="s">
        <v>1918</v>
      </c>
      <c r="G348" s="14"/>
      <c r="J348" s="22"/>
    </row>
    <row r="349" spans="1:13" ht="30" hidden="1" customHeight="1">
      <c r="A349" s="20"/>
      <c r="B349" s="16"/>
      <c r="C349" s="13" t="s">
        <v>920</v>
      </c>
      <c r="D349" s="435"/>
      <c r="E349" s="43" t="s">
        <v>648</v>
      </c>
      <c r="F349" s="16" t="s">
        <v>1919</v>
      </c>
      <c r="G349" s="14"/>
      <c r="J349" s="22"/>
    </row>
    <row r="350" spans="1:13" ht="31.5" hidden="1" customHeight="1">
      <c r="A350" s="20" t="s">
        <v>1920</v>
      </c>
      <c r="B350" s="94" t="s">
        <v>922</v>
      </c>
      <c r="C350" s="19"/>
      <c r="D350" s="19"/>
      <c r="E350" s="21"/>
      <c r="F350" s="19"/>
      <c r="G350" s="19"/>
      <c r="H350" s="81"/>
      <c r="I350" s="81"/>
      <c r="J350" s="81"/>
      <c r="L350" s="4"/>
      <c r="M350" s="4"/>
    </row>
    <row r="351" spans="1:13" ht="40.35" hidden="1" customHeight="1">
      <c r="A351" s="137" t="s">
        <v>1921</v>
      </c>
      <c r="B351" s="1468" t="s">
        <v>66</v>
      </c>
      <c r="C351" s="1469"/>
      <c r="D351" s="1469"/>
      <c r="E351" s="1469"/>
      <c r="F351" s="1469"/>
      <c r="G351" s="1470"/>
      <c r="H351" s="81">
        <f>SUM(D352:D354)</f>
        <v>0</v>
      </c>
      <c r="I351" s="81">
        <f>COUNT(D352:D354)*2</f>
        <v>0</v>
      </c>
      <c r="J351" s="81"/>
      <c r="L351" s="4"/>
      <c r="M351" s="4"/>
    </row>
    <row r="352" spans="1:13" ht="31.5" hidden="1" customHeight="1">
      <c r="A352" s="20" t="s">
        <v>1922</v>
      </c>
      <c r="B352" s="94" t="s">
        <v>925</v>
      </c>
      <c r="C352" s="19"/>
      <c r="D352" s="19"/>
      <c r="E352" s="21"/>
      <c r="F352" s="19"/>
      <c r="G352" s="19"/>
      <c r="H352" s="81"/>
      <c r="I352" s="81"/>
      <c r="J352" s="81"/>
      <c r="L352" s="4"/>
      <c r="M352" s="4"/>
    </row>
    <row r="353" spans="1:13" ht="47.25" hidden="1" customHeight="1">
      <c r="A353" s="20" t="s">
        <v>1923</v>
      </c>
      <c r="B353" s="94" t="s">
        <v>932</v>
      </c>
      <c r="C353" s="19"/>
      <c r="D353" s="19"/>
      <c r="E353" s="21"/>
      <c r="F353" s="19"/>
      <c r="G353" s="19"/>
      <c r="H353" s="81"/>
      <c r="I353" s="81"/>
      <c r="J353" s="81"/>
      <c r="L353" s="4"/>
      <c r="M353" s="4"/>
    </row>
    <row r="354" spans="1:13" ht="31.5" hidden="1" customHeight="1">
      <c r="A354" s="20" t="s">
        <v>1924</v>
      </c>
      <c r="B354" s="94" t="s">
        <v>939</v>
      </c>
      <c r="C354" s="19"/>
      <c r="D354" s="19"/>
      <c r="E354" s="21"/>
      <c r="F354" s="19"/>
      <c r="G354" s="19"/>
      <c r="H354" s="81"/>
      <c r="I354" s="81"/>
      <c r="J354" s="81"/>
      <c r="L354" s="4"/>
      <c r="M354" s="4"/>
    </row>
    <row r="355" spans="1:13" ht="40.35" hidden="1" customHeight="1">
      <c r="A355" s="137" t="s">
        <v>1925</v>
      </c>
      <c r="B355" s="1468" t="s">
        <v>64</v>
      </c>
      <c r="C355" s="1469"/>
      <c r="D355" s="1469"/>
      <c r="E355" s="1469"/>
      <c r="F355" s="1469"/>
      <c r="G355" s="1470"/>
      <c r="H355" s="81">
        <f>SUM(D356:D358)</f>
        <v>0</v>
      </c>
      <c r="I355" s="81">
        <f>COUNT(D356:D358)*2</f>
        <v>0</v>
      </c>
      <c r="J355" s="81"/>
      <c r="L355" s="4"/>
      <c r="M355" s="4"/>
    </row>
    <row r="356" spans="1:13" ht="45" hidden="1" customHeight="1">
      <c r="A356" s="20" t="s">
        <v>1926</v>
      </c>
      <c r="B356" s="103" t="s">
        <v>943</v>
      </c>
      <c r="C356" s="19"/>
      <c r="D356" s="19"/>
      <c r="E356" s="21"/>
      <c r="F356" s="19"/>
      <c r="G356" s="19"/>
      <c r="H356" s="81"/>
      <c r="I356" s="81"/>
      <c r="J356" s="81"/>
      <c r="L356" s="4"/>
      <c r="M356" s="4"/>
    </row>
    <row r="357" spans="1:13" ht="30" hidden="1" customHeight="1">
      <c r="A357" s="20" t="s">
        <v>944</v>
      </c>
      <c r="B357" s="103" t="s">
        <v>945</v>
      </c>
      <c r="C357" s="19"/>
      <c r="D357" s="19"/>
      <c r="E357" s="21"/>
      <c r="F357" s="19"/>
      <c r="G357" s="19"/>
      <c r="H357" s="81"/>
      <c r="I357" s="81"/>
      <c r="J357" s="81"/>
      <c r="L357" s="4"/>
      <c r="M357" s="4"/>
    </row>
    <row r="358" spans="1:13" ht="63" hidden="1" customHeight="1">
      <c r="A358" s="20" t="s">
        <v>1927</v>
      </c>
      <c r="B358" s="94" t="s">
        <v>1928</v>
      </c>
      <c r="C358" s="19"/>
      <c r="D358" s="19"/>
      <c r="E358" s="21"/>
      <c r="F358" s="19"/>
      <c r="G358" s="19"/>
      <c r="H358" s="81"/>
      <c r="I358" s="81"/>
      <c r="J358" s="81"/>
      <c r="L358" s="4"/>
      <c r="M358" s="4"/>
    </row>
    <row r="359" spans="1:13" ht="63" hidden="1" customHeight="1">
      <c r="A359" s="20" t="s">
        <v>63</v>
      </c>
      <c r="B359" s="1301" t="s">
        <v>62</v>
      </c>
      <c r="C359" s="1301"/>
      <c r="D359" s="1301"/>
      <c r="E359" s="1301"/>
      <c r="F359" s="1301"/>
      <c r="G359" s="1301"/>
      <c r="H359" s="81">
        <f>SUM(D360:D364)</f>
        <v>0</v>
      </c>
      <c r="I359" s="81">
        <f>COUNT(D360:D364)*2</f>
        <v>0</v>
      </c>
      <c r="J359" s="81"/>
      <c r="L359" s="4"/>
      <c r="M359" s="4"/>
    </row>
    <row r="360" spans="1:13" ht="31.5" hidden="1" customHeight="1">
      <c r="A360" s="20" t="s">
        <v>1929</v>
      </c>
      <c r="B360" s="94" t="s">
        <v>949</v>
      </c>
      <c r="C360" s="19"/>
      <c r="D360" s="19"/>
      <c r="E360" s="21"/>
      <c r="F360" s="19"/>
      <c r="G360" s="19"/>
      <c r="H360" s="81"/>
      <c r="I360" s="81"/>
      <c r="J360" s="81"/>
      <c r="L360" s="4"/>
      <c r="M360" s="4"/>
    </row>
    <row r="361" spans="1:13" ht="31.5" hidden="1" customHeight="1">
      <c r="A361" s="20" t="s">
        <v>1930</v>
      </c>
      <c r="B361" s="94" t="s">
        <v>956</v>
      </c>
      <c r="C361" s="19"/>
      <c r="D361" s="19"/>
      <c r="E361" s="21"/>
      <c r="F361" s="19"/>
      <c r="G361" s="19"/>
      <c r="H361" s="81"/>
      <c r="I361" s="81"/>
      <c r="J361" s="81"/>
      <c r="L361" s="4"/>
      <c r="M361" s="4"/>
    </row>
    <row r="362" spans="1:13" ht="31.5" hidden="1" customHeight="1">
      <c r="A362" s="20" t="s">
        <v>2514</v>
      </c>
      <c r="B362" s="94" t="s">
        <v>6500</v>
      </c>
      <c r="C362" s="19"/>
      <c r="D362" s="19"/>
      <c r="E362" s="21"/>
      <c r="F362" s="19"/>
      <c r="G362" s="19"/>
      <c r="H362" s="81"/>
      <c r="I362" s="81"/>
      <c r="J362" s="81"/>
      <c r="L362" s="4"/>
      <c r="M362" s="4"/>
    </row>
    <row r="363" spans="1:13" ht="63" hidden="1" customHeight="1">
      <c r="A363" s="20" t="s">
        <v>1931</v>
      </c>
      <c r="B363" s="119" t="s">
        <v>1932</v>
      </c>
      <c r="C363" s="19"/>
      <c r="D363" s="19"/>
      <c r="E363" s="21"/>
      <c r="F363" s="19"/>
      <c r="G363" s="19"/>
      <c r="H363" s="81"/>
      <c r="I363" s="81"/>
      <c r="J363" s="81"/>
      <c r="L363" s="4"/>
      <c r="M363" s="4"/>
    </row>
    <row r="364" spans="1:13" ht="31.5" hidden="1" customHeight="1">
      <c r="A364" s="20" t="s">
        <v>1933</v>
      </c>
      <c r="B364" s="94" t="s">
        <v>981</v>
      </c>
      <c r="C364" s="19"/>
      <c r="D364" s="19"/>
      <c r="E364" s="21"/>
      <c r="F364" s="19"/>
      <c r="G364" s="19"/>
      <c r="H364" s="81"/>
      <c r="I364" s="81"/>
      <c r="J364" s="81"/>
      <c r="L364" s="4"/>
      <c r="M364" s="4"/>
    </row>
    <row r="365" spans="1:13" ht="40.35" hidden="1" customHeight="1">
      <c r="A365" s="137" t="s">
        <v>1934</v>
      </c>
      <c r="B365" s="1468" t="s">
        <v>60</v>
      </c>
      <c r="C365" s="1471"/>
      <c r="D365" s="1456"/>
      <c r="E365" s="1456"/>
      <c r="F365" s="1472"/>
      <c r="G365" s="1470"/>
      <c r="H365" s="22">
        <f>SUM(D366:D368)</f>
        <v>0</v>
      </c>
      <c r="I365" s="22">
        <f>COUNT(D366:D368)*2</f>
        <v>0</v>
      </c>
      <c r="J365" s="22" t="e">
        <f>H365*100/I365</f>
        <v>#DIV/0!</v>
      </c>
    </row>
    <row r="366" spans="1:13" ht="31.5" hidden="1" customHeight="1">
      <c r="A366" s="20" t="s">
        <v>1935</v>
      </c>
      <c r="B366" s="94" t="s">
        <v>990</v>
      </c>
      <c r="C366" s="16"/>
      <c r="D366" s="44"/>
      <c r="E366" s="21"/>
      <c r="F366" s="19"/>
      <c r="G366" s="44"/>
      <c r="H366" s="81"/>
      <c r="I366" s="81"/>
      <c r="J366" s="81"/>
      <c r="L366" s="4"/>
      <c r="M366" s="4"/>
    </row>
    <row r="367" spans="1:13" ht="31.5" hidden="1" customHeight="1">
      <c r="A367" s="20" t="s">
        <v>992</v>
      </c>
      <c r="B367" s="94" t="s">
        <v>993</v>
      </c>
      <c r="C367" s="19"/>
      <c r="D367" s="19"/>
      <c r="E367" s="21"/>
      <c r="F367" s="19"/>
      <c r="G367" s="19"/>
      <c r="H367" s="81"/>
      <c r="I367" s="81"/>
      <c r="J367" s="81"/>
      <c r="L367" s="4"/>
      <c r="M367" s="4"/>
    </row>
    <row r="368" spans="1:13" ht="45" hidden="1" customHeight="1">
      <c r="A368" s="20" t="s">
        <v>1936</v>
      </c>
      <c r="B368" s="16" t="s">
        <v>995</v>
      </c>
      <c r="C368" s="13" t="s">
        <v>1937</v>
      </c>
      <c r="D368" s="473"/>
      <c r="E368" s="43" t="s">
        <v>540</v>
      </c>
      <c r="F368" s="16" t="s">
        <v>1938</v>
      </c>
      <c r="G368" s="14"/>
      <c r="J368" s="22"/>
    </row>
    <row r="369" spans="1:13" ht="35.1" customHeight="1">
      <c r="A369" s="1035" t="s">
        <v>1939</v>
      </c>
      <c r="B369" s="1455" t="s">
        <v>58</v>
      </c>
      <c r="C369" s="1456"/>
      <c r="D369" s="1456"/>
      <c r="E369" s="1456"/>
      <c r="F369" s="1456"/>
      <c r="G369" s="1457"/>
      <c r="H369" s="22">
        <f>SUM(D370:D379)</f>
        <v>1</v>
      </c>
      <c r="I369" s="22">
        <f>COUNT(D370:D379)*2</f>
        <v>2</v>
      </c>
    </row>
    <row r="370" spans="1:13" ht="31.5" hidden="1" customHeight="1">
      <c r="A370" s="20" t="s">
        <v>997</v>
      </c>
      <c r="B370" s="94" t="s">
        <v>998</v>
      </c>
      <c r="C370" s="19"/>
      <c r="D370" s="19"/>
      <c r="E370" s="21"/>
      <c r="F370" s="19"/>
      <c r="G370" s="19"/>
      <c r="H370" s="81"/>
      <c r="I370" s="81"/>
      <c r="J370" s="81"/>
      <c r="L370" s="4"/>
      <c r="M370" s="4"/>
    </row>
    <row r="371" spans="1:13" ht="31.5" hidden="1" customHeight="1">
      <c r="A371" s="20" t="s">
        <v>999</v>
      </c>
      <c r="B371" s="94" t="s">
        <v>1000</v>
      </c>
      <c r="C371" s="19"/>
      <c r="D371" s="19"/>
      <c r="E371" s="21"/>
      <c r="F371" s="19"/>
      <c r="G371" s="19"/>
      <c r="H371" s="81"/>
      <c r="I371" s="81"/>
      <c r="J371" s="81"/>
      <c r="L371" s="4"/>
      <c r="M371" s="4"/>
    </row>
    <row r="372" spans="1:13" ht="31.5" hidden="1" customHeight="1">
      <c r="A372" s="20" t="s">
        <v>1001</v>
      </c>
      <c r="B372" s="94" t="s">
        <v>1002</v>
      </c>
      <c r="C372" s="19"/>
      <c r="D372" s="19"/>
      <c r="E372" s="21"/>
      <c r="F372" s="19"/>
      <c r="G372" s="19"/>
      <c r="H372" s="81"/>
      <c r="I372" s="81"/>
      <c r="J372" s="81"/>
      <c r="L372" s="4"/>
      <c r="M372" s="4"/>
    </row>
    <row r="373" spans="1:13" ht="31.5" hidden="1" customHeight="1">
      <c r="A373" s="20" t="s">
        <v>1003</v>
      </c>
      <c r="B373" s="94" t="s">
        <v>1004</v>
      </c>
      <c r="C373" s="19"/>
      <c r="D373" s="19"/>
      <c r="E373" s="21"/>
      <c r="F373" s="19"/>
      <c r="G373" s="19"/>
      <c r="H373" s="81"/>
      <c r="I373" s="81"/>
      <c r="J373" s="81"/>
      <c r="L373" s="4"/>
      <c r="M373" s="4"/>
    </row>
    <row r="374" spans="1:13" ht="47.25" hidden="1" customHeight="1">
      <c r="A374" s="20" t="s">
        <v>1940</v>
      </c>
      <c r="B374" s="94" t="s">
        <v>1006</v>
      </c>
      <c r="C374" s="19"/>
      <c r="D374" s="19"/>
      <c r="E374" s="21"/>
      <c r="F374" s="19"/>
      <c r="G374" s="19"/>
      <c r="H374" s="81"/>
      <c r="I374" s="81"/>
      <c r="J374" s="81"/>
      <c r="L374" s="4"/>
      <c r="M374" s="4"/>
    </row>
    <row r="375" spans="1:13" ht="31.5" hidden="1" customHeight="1">
      <c r="A375" s="20" t="s">
        <v>1007</v>
      </c>
      <c r="B375" s="94" t="s">
        <v>1008</v>
      </c>
      <c r="C375" s="19"/>
      <c r="D375" s="19"/>
      <c r="E375" s="21"/>
      <c r="F375" s="19"/>
      <c r="G375" s="19"/>
      <c r="H375" s="81"/>
      <c r="I375" s="81"/>
      <c r="J375" s="81"/>
      <c r="L375" s="4"/>
      <c r="M375" s="4"/>
    </row>
    <row r="376" spans="1:13" ht="31.5" hidden="1" customHeight="1">
      <c r="A376" s="20" t="s">
        <v>1009</v>
      </c>
      <c r="B376" s="94" t="s">
        <v>1010</v>
      </c>
      <c r="C376" s="19"/>
      <c r="D376" s="19"/>
      <c r="E376" s="21"/>
      <c r="F376" s="19"/>
      <c r="G376" s="19"/>
      <c r="H376" s="81"/>
      <c r="I376" s="81"/>
      <c r="J376" s="81"/>
      <c r="L376" s="4"/>
      <c r="M376" s="4"/>
    </row>
    <row r="377" spans="1:13" ht="31.5" hidden="1" customHeight="1">
      <c r="A377" s="20" t="s">
        <v>1011</v>
      </c>
      <c r="B377" s="94" t="s">
        <v>1012</v>
      </c>
      <c r="C377" s="19"/>
      <c r="D377" s="19"/>
      <c r="E377" s="21"/>
      <c r="F377" s="19"/>
      <c r="G377" s="19"/>
      <c r="H377" s="81"/>
      <c r="I377" s="81"/>
      <c r="J377" s="81"/>
      <c r="L377" s="4"/>
      <c r="M377" s="4"/>
    </row>
    <row r="378" spans="1:13" ht="61.5" customHeight="1">
      <c r="A378" s="11" t="s">
        <v>1014</v>
      </c>
      <c r="B378" s="16" t="s">
        <v>1015</v>
      </c>
      <c r="C378" s="13" t="s">
        <v>1941</v>
      </c>
      <c r="D378" s="435">
        <v>1</v>
      </c>
      <c r="E378" s="43" t="s">
        <v>648</v>
      </c>
      <c r="F378" s="16" t="s">
        <v>1942</v>
      </c>
      <c r="G378" s="14"/>
    </row>
    <row r="379" spans="1:13" ht="60" hidden="1" customHeight="1">
      <c r="A379" s="20" t="s">
        <v>1021</v>
      </c>
      <c r="B379" s="12" t="s">
        <v>1022</v>
      </c>
      <c r="C379" s="18"/>
      <c r="D379" s="14"/>
      <c r="E379" s="21"/>
      <c r="F379" s="21"/>
      <c r="G379" s="14"/>
      <c r="H379" s="81"/>
      <c r="I379" s="81"/>
      <c r="J379" s="81"/>
      <c r="L379" s="4"/>
      <c r="M379" s="4"/>
    </row>
    <row r="380" spans="1:13" ht="40.35" hidden="1" customHeight="1">
      <c r="A380" s="137" t="s">
        <v>57</v>
      </c>
      <c r="B380" s="1468" t="s">
        <v>1943</v>
      </c>
      <c r="C380" s="1469"/>
      <c r="D380" s="1469"/>
      <c r="E380" s="1469"/>
      <c r="F380" s="1469"/>
      <c r="G380" s="1470"/>
      <c r="H380" s="81">
        <f>SUM(D381:D383)</f>
        <v>0</v>
      </c>
      <c r="I380" s="81">
        <f>COUNT(D381:D383)*2</f>
        <v>0</v>
      </c>
      <c r="J380" s="81"/>
      <c r="L380" s="4"/>
      <c r="M380" s="4"/>
    </row>
    <row r="381" spans="1:13" ht="47.25" hidden="1" customHeight="1">
      <c r="A381" s="20" t="s">
        <v>1024</v>
      </c>
      <c r="B381" s="94" t="s">
        <v>1944</v>
      </c>
      <c r="C381" s="19"/>
      <c r="D381" s="19"/>
      <c r="E381" s="21"/>
      <c r="F381" s="19"/>
      <c r="G381" s="19"/>
      <c r="H381" s="81"/>
      <c r="I381" s="81"/>
      <c r="J381" s="81"/>
      <c r="L381" s="4"/>
      <c r="M381" s="4"/>
    </row>
    <row r="382" spans="1:13" ht="47.25" hidden="1" customHeight="1">
      <c r="A382" s="20" t="s">
        <v>1026</v>
      </c>
      <c r="B382" s="94" t="s">
        <v>1945</v>
      </c>
      <c r="C382" s="19"/>
      <c r="D382" s="19"/>
      <c r="E382" s="21"/>
      <c r="F382" s="19"/>
      <c r="G382" s="19"/>
      <c r="H382" s="81"/>
      <c r="I382" s="81"/>
      <c r="J382" s="81"/>
      <c r="L382" s="4"/>
      <c r="M382" s="4"/>
    </row>
    <row r="383" spans="1:13" ht="31.5" hidden="1" customHeight="1">
      <c r="A383" s="20" t="s">
        <v>1028</v>
      </c>
      <c r="B383" s="94" t="s">
        <v>1946</v>
      </c>
      <c r="C383" s="19"/>
      <c r="D383" s="19"/>
      <c r="E383" s="21"/>
      <c r="F383" s="19"/>
      <c r="G383" s="19"/>
      <c r="H383" s="81"/>
      <c r="I383" s="81"/>
      <c r="J383" s="81"/>
      <c r="L383" s="4"/>
      <c r="M383" s="4"/>
    </row>
    <row r="384" spans="1:13" ht="40.35" hidden="1" customHeight="1">
      <c r="A384" s="137" t="s">
        <v>1947</v>
      </c>
      <c r="B384" s="1468" t="s">
        <v>1948</v>
      </c>
      <c r="C384" s="1469"/>
      <c r="D384" s="1469"/>
      <c r="E384" s="1469"/>
      <c r="F384" s="1469"/>
      <c r="G384" s="1470"/>
      <c r="H384" s="81">
        <f>SUM(D385:D388)</f>
        <v>0</v>
      </c>
      <c r="I384" s="81">
        <f>COUNT(D385:D388)*2</f>
        <v>0</v>
      </c>
      <c r="J384" s="81"/>
      <c r="L384" s="4"/>
      <c r="M384" s="4"/>
    </row>
    <row r="385" spans="1:13" ht="31.5" hidden="1" customHeight="1">
      <c r="A385" s="20" t="s">
        <v>1949</v>
      </c>
      <c r="B385" s="94" t="s">
        <v>1950</v>
      </c>
      <c r="C385" s="19"/>
      <c r="D385" s="19"/>
      <c r="E385" s="21"/>
      <c r="F385" s="19"/>
      <c r="G385" s="19"/>
      <c r="H385" s="81"/>
      <c r="I385" s="81"/>
      <c r="J385" s="81"/>
      <c r="L385" s="4"/>
      <c r="M385" s="4"/>
    </row>
    <row r="386" spans="1:13" ht="31.5" hidden="1" customHeight="1">
      <c r="A386" s="20" t="s">
        <v>1036</v>
      </c>
      <c r="B386" s="94" t="s">
        <v>1951</v>
      </c>
      <c r="C386" s="19"/>
      <c r="D386" s="19"/>
      <c r="E386" s="21"/>
      <c r="F386" s="19"/>
      <c r="G386" s="19"/>
      <c r="H386" s="81"/>
      <c r="I386" s="81"/>
      <c r="J386" s="81"/>
      <c r="L386" s="4"/>
      <c r="M386" s="4"/>
    </row>
    <row r="387" spans="1:13" ht="31.5" hidden="1" customHeight="1">
      <c r="A387" s="20" t="s">
        <v>1038</v>
      </c>
      <c r="B387" s="94" t="s">
        <v>1952</v>
      </c>
      <c r="C387" s="19"/>
      <c r="D387" s="19"/>
      <c r="E387" s="21"/>
      <c r="F387" s="19"/>
      <c r="G387" s="19"/>
      <c r="H387" s="81"/>
      <c r="I387" s="81"/>
      <c r="J387" s="81"/>
      <c r="L387" s="4"/>
      <c r="M387" s="4"/>
    </row>
    <row r="388" spans="1:13" ht="31.5" hidden="1" customHeight="1">
      <c r="A388" s="20" t="s">
        <v>1040</v>
      </c>
      <c r="B388" s="94" t="s">
        <v>1953</v>
      </c>
      <c r="C388" s="19"/>
      <c r="D388" s="19"/>
      <c r="E388" s="21"/>
      <c r="F388" s="19"/>
      <c r="G388" s="19"/>
      <c r="H388" s="81"/>
      <c r="I388" s="81"/>
      <c r="J388" s="81"/>
      <c r="L388" s="4"/>
      <c r="M388" s="4"/>
    </row>
    <row r="389" spans="1:13" ht="35.1" customHeight="1">
      <c r="A389" s="1035" t="s">
        <v>1954</v>
      </c>
      <c r="B389" s="1455" t="s">
        <v>52</v>
      </c>
      <c r="C389" s="1456"/>
      <c r="D389" s="1456"/>
      <c r="E389" s="1456"/>
      <c r="F389" s="1456"/>
      <c r="G389" s="1457"/>
      <c r="H389" s="22">
        <f>SUM(D390:D393)</f>
        <v>1</v>
      </c>
      <c r="I389" s="22">
        <f>COUNT(D390:D393)*2</f>
        <v>2</v>
      </c>
    </row>
    <row r="390" spans="1:13" ht="72.75" hidden="1" customHeight="1">
      <c r="A390" s="137" t="s">
        <v>2522</v>
      </c>
      <c r="B390" s="16" t="s">
        <v>6501</v>
      </c>
      <c r="C390" s="407"/>
      <c r="D390" s="493"/>
      <c r="E390" s="493"/>
      <c r="F390" s="407"/>
      <c r="G390" s="407"/>
      <c r="J390" s="22"/>
      <c r="K390" s="22"/>
      <c r="L390" s="4"/>
      <c r="M390" s="4"/>
    </row>
    <row r="391" spans="1:13" ht="123" customHeight="1">
      <c r="A391" s="11" t="s">
        <v>1955</v>
      </c>
      <c r="B391" s="16" t="s">
        <v>1047</v>
      </c>
      <c r="C391" s="13" t="s">
        <v>1956</v>
      </c>
      <c r="D391" s="435">
        <v>1</v>
      </c>
      <c r="E391" s="43" t="s">
        <v>648</v>
      </c>
      <c r="F391" s="32" t="s">
        <v>1957</v>
      </c>
      <c r="G391" s="14"/>
    </row>
    <row r="392" spans="1:13" ht="60" hidden="1" customHeight="1">
      <c r="A392" s="20"/>
      <c r="B392" s="21"/>
      <c r="C392" s="13" t="s">
        <v>1958</v>
      </c>
      <c r="D392" s="435"/>
      <c r="E392" s="43" t="s">
        <v>540</v>
      </c>
      <c r="F392" s="32" t="s">
        <v>1959</v>
      </c>
      <c r="G392" s="14"/>
      <c r="J392" s="22"/>
    </row>
    <row r="393" spans="1:13" ht="47.25" hidden="1" customHeight="1">
      <c r="A393" s="20" t="s">
        <v>1054</v>
      </c>
      <c r="B393" s="94" t="s">
        <v>1059</v>
      </c>
      <c r="C393" s="19"/>
      <c r="D393" s="19"/>
      <c r="E393" s="21"/>
      <c r="F393" s="19"/>
      <c r="G393" s="19"/>
      <c r="H393" s="81"/>
      <c r="I393" s="81"/>
      <c r="J393" s="81"/>
      <c r="L393" s="4"/>
      <c r="M393" s="4"/>
    </row>
    <row r="394" spans="1:13" ht="31.5" customHeight="1">
      <c r="A394" s="11"/>
      <c r="B394" s="1473" t="s">
        <v>4621</v>
      </c>
      <c r="C394" s="1474"/>
      <c r="D394" s="1474"/>
      <c r="E394" s="1474"/>
      <c r="F394" s="1474"/>
      <c r="G394" s="1474"/>
    </row>
    <row r="395" spans="1:13" ht="40.35" hidden="1" customHeight="1">
      <c r="A395" s="137" t="s">
        <v>51</v>
      </c>
      <c r="B395" s="1468" t="s">
        <v>1960</v>
      </c>
      <c r="C395" s="1469"/>
      <c r="D395" s="1469"/>
      <c r="E395" s="1469"/>
      <c r="F395" s="1469"/>
      <c r="G395" s="1470"/>
      <c r="H395" s="81">
        <f>SUM(D396:D401)</f>
        <v>0</v>
      </c>
      <c r="I395" s="81">
        <f>COUNT(D396:D401)*2</f>
        <v>0</v>
      </c>
      <c r="J395" s="81"/>
      <c r="L395" s="4"/>
      <c r="M395" s="4"/>
    </row>
    <row r="396" spans="1:13" ht="63" hidden="1" customHeight="1">
      <c r="A396" s="20" t="s">
        <v>1060</v>
      </c>
      <c r="B396" s="12" t="s">
        <v>1061</v>
      </c>
      <c r="C396" s="12"/>
      <c r="D396" s="14"/>
      <c r="E396" s="21"/>
      <c r="F396" s="21"/>
      <c r="G396" s="14"/>
      <c r="H396" s="81"/>
      <c r="I396" s="81"/>
      <c r="J396" s="81"/>
      <c r="L396" s="4"/>
      <c r="M396" s="4"/>
    </row>
    <row r="397" spans="1:13" ht="47.25" hidden="1" customHeight="1">
      <c r="A397" s="20" t="s">
        <v>1062</v>
      </c>
      <c r="B397" s="94" t="s">
        <v>1961</v>
      </c>
      <c r="C397" s="19"/>
      <c r="D397" s="19"/>
      <c r="E397" s="21"/>
      <c r="F397" s="19"/>
      <c r="G397" s="19"/>
      <c r="H397" s="81"/>
      <c r="I397" s="81"/>
      <c r="J397" s="81"/>
      <c r="L397" s="4"/>
      <c r="M397" s="4"/>
    </row>
    <row r="398" spans="1:13" ht="63" hidden="1" customHeight="1">
      <c r="A398" s="20" t="s">
        <v>1064</v>
      </c>
      <c r="B398" s="94" t="s">
        <v>1962</v>
      </c>
      <c r="C398" s="136"/>
      <c r="D398" s="44"/>
      <c r="E398" s="21"/>
      <c r="F398" s="19"/>
      <c r="G398" s="44"/>
      <c r="H398" s="81"/>
      <c r="I398" s="81"/>
      <c r="J398" s="81"/>
      <c r="L398" s="4"/>
      <c r="M398" s="4"/>
    </row>
    <row r="399" spans="1:13" ht="47.25" hidden="1" customHeight="1">
      <c r="A399" s="20" t="s">
        <v>1066</v>
      </c>
      <c r="B399" s="94" t="s">
        <v>1067</v>
      </c>
      <c r="C399" s="19"/>
      <c r="D399" s="19"/>
      <c r="E399" s="21"/>
      <c r="F399" s="19"/>
      <c r="G399" s="19"/>
      <c r="H399" s="81"/>
      <c r="I399" s="81"/>
      <c r="J399" s="81"/>
      <c r="L399" s="4"/>
      <c r="M399" s="4"/>
    </row>
    <row r="400" spans="1:13" ht="30" hidden="1" customHeight="1">
      <c r="A400" s="20" t="s">
        <v>1068</v>
      </c>
      <c r="B400" s="94" t="s">
        <v>1069</v>
      </c>
      <c r="C400" s="19"/>
      <c r="D400" s="19"/>
      <c r="E400" s="21"/>
      <c r="F400" s="19"/>
      <c r="G400" s="19"/>
      <c r="H400" s="81"/>
      <c r="I400" s="81"/>
      <c r="J400" s="81"/>
      <c r="L400" s="4"/>
      <c r="M400" s="4"/>
    </row>
    <row r="401" spans="1:13" ht="31.5" hidden="1" customHeight="1">
      <c r="A401" s="20" t="s">
        <v>1070</v>
      </c>
      <c r="B401" s="103" t="s">
        <v>1071</v>
      </c>
      <c r="C401" s="19"/>
      <c r="D401" s="19"/>
      <c r="E401" s="21"/>
      <c r="F401" s="19"/>
      <c r="G401" s="19"/>
      <c r="H401" s="81"/>
      <c r="I401" s="81"/>
      <c r="J401" s="81"/>
      <c r="L401" s="4"/>
      <c r="M401" s="4"/>
    </row>
    <row r="402" spans="1:13" ht="35.1" customHeight="1">
      <c r="A402" s="1035" t="s">
        <v>49</v>
      </c>
      <c r="B402" s="1455" t="s">
        <v>1963</v>
      </c>
      <c r="C402" s="1456"/>
      <c r="D402" s="1456"/>
      <c r="E402" s="1456"/>
      <c r="F402" s="1456"/>
      <c r="G402" s="1457"/>
      <c r="H402" s="22">
        <f>SUM(D403:D439)</f>
        <v>37</v>
      </c>
      <c r="I402" s="22">
        <f>COUNT(D403:D439)*2</f>
        <v>74</v>
      </c>
    </row>
    <row r="403" spans="1:13" ht="93.75" customHeight="1">
      <c r="A403" s="111" t="s">
        <v>1072</v>
      </c>
      <c r="B403" s="16" t="s">
        <v>1964</v>
      </c>
      <c r="C403" s="48" t="s">
        <v>1965</v>
      </c>
      <c r="D403" s="498">
        <v>1</v>
      </c>
      <c r="E403" s="492" t="s">
        <v>271</v>
      </c>
      <c r="F403" s="46" t="s">
        <v>1966</v>
      </c>
      <c r="G403" s="608"/>
    </row>
    <row r="404" spans="1:13" ht="46.5" customHeight="1">
      <c r="A404" s="111"/>
      <c r="B404" s="16"/>
      <c r="C404" s="48" t="s">
        <v>1967</v>
      </c>
      <c r="D404" s="498">
        <v>1</v>
      </c>
      <c r="E404" s="492" t="s">
        <v>271</v>
      </c>
      <c r="F404" s="46" t="s">
        <v>1968</v>
      </c>
      <c r="G404" s="14"/>
    </row>
    <row r="405" spans="1:13" ht="60.75" customHeight="1">
      <c r="A405" s="111"/>
      <c r="B405" s="16"/>
      <c r="C405" s="48" t="s">
        <v>1969</v>
      </c>
      <c r="D405" s="498">
        <v>1</v>
      </c>
      <c r="E405" s="492" t="s">
        <v>271</v>
      </c>
      <c r="F405" s="46" t="s">
        <v>1970</v>
      </c>
      <c r="G405" s="14"/>
    </row>
    <row r="406" spans="1:13" ht="48" customHeight="1">
      <c r="A406" s="111"/>
      <c r="B406" s="16"/>
      <c r="C406" s="13" t="s">
        <v>1971</v>
      </c>
      <c r="D406" s="498">
        <v>1</v>
      </c>
      <c r="E406" s="492" t="s">
        <v>540</v>
      </c>
      <c r="F406" s="46" t="s">
        <v>1972</v>
      </c>
      <c r="G406" s="14"/>
    </row>
    <row r="407" spans="1:13" ht="104.25" customHeight="1">
      <c r="A407" s="111"/>
      <c r="B407" s="16"/>
      <c r="C407" s="48" t="s">
        <v>1973</v>
      </c>
      <c r="D407" s="498">
        <v>1</v>
      </c>
      <c r="E407" s="489" t="s">
        <v>540</v>
      </c>
      <c r="F407" s="146" t="s">
        <v>1974</v>
      </c>
      <c r="G407" s="14"/>
    </row>
    <row r="408" spans="1:13" ht="50.25" customHeight="1">
      <c r="A408" s="111" t="s">
        <v>1073</v>
      </c>
      <c r="B408" s="16" t="s">
        <v>1975</v>
      </c>
      <c r="C408" s="48" t="s">
        <v>1976</v>
      </c>
      <c r="D408" s="498">
        <v>1</v>
      </c>
      <c r="E408" s="489" t="s">
        <v>420</v>
      </c>
      <c r="F408" s="16" t="s">
        <v>1977</v>
      </c>
      <c r="G408" s="14"/>
    </row>
    <row r="409" spans="1:13" ht="74.45" customHeight="1">
      <c r="A409" s="111"/>
      <c r="B409" s="16"/>
      <c r="C409" s="48" t="s">
        <v>1978</v>
      </c>
      <c r="D409" s="498">
        <v>1</v>
      </c>
      <c r="E409" s="492" t="s">
        <v>540</v>
      </c>
      <c r="F409" s="46" t="s">
        <v>1979</v>
      </c>
      <c r="G409" s="14"/>
    </row>
    <row r="410" spans="1:13" ht="47.25" customHeight="1">
      <c r="A410" s="111"/>
      <c r="B410" s="16"/>
      <c r="C410" s="48" t="s">
        <v>1980</v>
      </c>
      <c r="D410" s="498">
        <v>1</v>
      </c>
      <c r="E410" s="489" t="s">
        <v>540</v>
      </c>
      <c r="F410" s="46" t="s">
        <v>1981</v>
      </c>
      <c r="G410" s="14"/>
    </row>
    <row r="411" spans="1:13" ht="47.25" customHeight="1">
      <c r="A411" s="111"/>
      <c r="B411" s="16"/>
      <c r="C411" s="48" t="s">
        <v>1982</v>
      </c>
      <c r="D411" s="498">
        <v>1</v>
      </c>
      <c r="E411" s="489" t="s">
        <v>540</v>
      </c>
      <c r="F411" s="29" t="s">
        <v>1977</v>
      </c>
      <c r="G411" s="14"/>
    </row>
    <row r="412" spans="1:13" ht="47.25" customHeight="1">
      <c r="A412" s="111"/>
      <c r="B412" s="16"/>
      <c r="C412" s="48" t="s">
        <v>1983</v>
      </c>
      <c r="D412" s="498">
        <v>1</v>
      </c>
      <c r="E412" s="489" t="s">
        <v>540</v>
      </c>
      <c r="F412" s="146" t="s">
        <v>1984</v>
      </c>
      <c r="G412" s="14"/>
    </row>
    <row r="413" spans="1:13" ht="47.25" customHeight="1">
      <c r="A413" s="111" t="s">
        <v>1075</v>
      </c>
      <c r="B413" s="147" t="s">
        <v>1985</v>
      </c>
      <c r="C413" s="147" t="s">
        <v>1986</v>
      </c>
      <c r="D413" s="498">
        <v>1</v>
      </c>
      <c r="E413" s="489" t="s">
        <v>208</v>
      </c>
      <c r="F413" s="146" t="s">
        <v>1987</v>
      </c>
      <c r="G413" s="14"/>
    </row>
    <row r="414" spans="1:13" ht="47.25" customHeight="1">
      <c r="A414" s="111"/>
      <c r="B414" s="147"/>
      <c r="C414" s="147" t="s">
        <v>1988</v>
      </c>
      <c r="D414" s="498">
        <v>1</v>
      </c>
      <c r="E414" s="489" t="s">
        <v>208</v>
      </c>
      <c r="F414" s="146" t="s">
        <v>1987</v>
      </c>
      <c r="G414" s="14"/>
    </row>
    <row r="415" spans="1:13" ht="35.25" customHeight="1">
      <c r="A415" s="111"/>
      <c r="B415" s="147"/>
      <c r="C415" s="147" t="s">
        <v>1989</v>
      </c>
      <c r="D415" s="498">
        <v>1</v>
      </c>
      <c r="E415" s="489" t="s">
        <v>208</v>
      </c>
      <c r="F415" s="146" t="s">
        <v>1987</v>
      </c>
      <c r="G415" s="14"/>
    </row>
    <row r="416" spans="1:13" ht="31.5" customHeight="1">
      <c r="A416" s="111"/>
      <c r="B416" s="147"/>
      <c r="C416" s="147" t="s">
        <v>1990</v>
      </c>
      <c r="D416" s="498">
        <v>1</v>
      </c>
      <c r="E416" s="489" t="s">
        <v>208</v>
      </c>
      <c r="F416" s="146" t="s">
        <v>1987</v>
      </c>
      <c r="G416" s="14"/>
    </row>
    <row r="417" spans="1:13" s="22" customFormat="1" ht="47.25" customHeight="1">
      <c r="A417" s="111" t="s">
        <v>1076</v>
      </c>
      <c r="B417" s="16" t="s">
        <v>1074</v>
      </c>
      <c r="C417" s="48" t="s">
        <v>1991</v>
      </c>
      <c r="D417" s="498">
        <v>1</v>
      </c>
      <c r="E417" s="492" t="s">
        <v>420</v>
      </c>
      <c r="F417" s="46" t="s">
        <v>1992</v>
      </c>
      <c r="G417" s="14"/>
      <c r="J417" s="453"/>
      <c r="K417" s="81"/>
      <c r="L417" s="81"/>
      <c r="M417" s="81"/>
    </row>
    <row r="418" spans="1:13" s="22" customFormat="1" ht="151.5" customHeight="1">
      <c r="A418" s="111"/>
      <c r="B418" s="16"/>
      <c r="C418" s="148" t="s">
        <v>1993</v>
      </c>
      <c r="D418" s="498">
        <v>1</v>
      </c>
      <c r="E418" s="492" t="s">
        <v>540</v>
      </c>
      <c r="F418" s="46" t="s">
        <v>1994</v>
      </c>
      <c r="G418" s="14"/>
      <c r="J418" s="453"/>
      <c r="K418" s="81"/>
      <c r="L418" s="81"/>
      <c r="M418" s="81"/>
    </row>
    <row r="419" spans="1:13" s="22" customFormat="1" ht="47.25" customHeight="1">
      <c r="A419" s="111" t="s">
        <v>1995</v>
      </c>
      <c r="B419" s="16" t="s">
        <v>1996</v>
      </c>
      <c r="C419" s="149" t="s">
        <v>1997</v>
      </c>
      <c r="D419" s="498">
        <v>1</v>
      </c>
      <c r="E419" s="492" t="s">
        <v>540</v>
      </c>
      <c r="F419" s="146" t="s">
        <v>1987</v>
      </c>
      <c r="G419" s="14"/>
      <c r="J419" s="453"/>
      <c r="K419" s="81"/>
      <c r="L419" s="81"/>
      <c r="M419" s="81"/>
    </row>
    <row r="420" spans="1:13" s="22" customFormat="1" ht="47.25" customHeight="1">
      <c r="A420" s="111"/>
      <c r="B420" s="16"/>
      <c r="C420" s="149" t="s">
        <v>1998</v>
      </c>
      <c r="D420" s="498">
        <v>1</v>
      </c>
      <c r="E420" s="492" t="s">
        <v>255</v>
      </c>
      <c r="F420" s="146" t="s">
        <v>1987</v>
      </c>
      <c r="G420" s="14"/>
      <c r="J420" s="453"/>
      <c r="K420" s="81"/>
      <c r="L420" s="81"/>
      <c r="M420" s="81"/>
    </row>
    <row r="421" spans="1:13" s="22" customFormat="1" ht="47.25" customHeight="1">
      <c r="A421" s="111"/>
      <c r="B421" s="16"/>
      <c r="C421" s="149" t="s">
        <v>1999</v>
      </c>
      <c r="D421" s="498">
        <v>1</v>
      </c>
      <c r="E421" s="492" t="s">
        <v>540</v>
      </c>
      <c r="F421" s="146" t="s">
        <v>1987</v>
      </c>
      <c r="G421" s="14"/>
      <c r="J421" s="453"/>
      <c r="K421" s="81"/>
      <c r="L421" s="81"/>
      <c r="M421" s="81"/>
    </row>
    <row r="422" spans="1:13" s="22" customFormat="1" ht="47.25" customHeight="1">
      <c r="A422" s="111"/>
      <c r="B422" s="16"/>
      <c r="C422" s="149" t="s">
        <v>2000</v>
      </c>
      <c r="D422" s="498">
        <v>1</v>
      </c>
      <c r="E422" s="492" t="s">
        <v>255</v>
      </c>
      <c r="F422" s="146" t="s">
        <v>1987</v>
      </c>
      <c r="G422" s="14"/>
      <c r="J422" s="453"/>
      <c r="K422" s="81"/>
      <c r="L422" s="81"/>
      <c r="M422" s="81"/>
    </row>
    <row r="423" spans="1:13" s="22" customFormat="1" ht="46.5" customHeight="1">
      <c r="A423" s="111" t="s">
        <v>2001</v>
      </c>
      <c r="B423" s="16" t="s">
        <v>2002</v>
      </c>
      <c r="C423" s="150" t="s">
        <v>2003</v>
      </c>
      <c r="D423" s="498">
        <v>1</v>
      </c>
      <c r="E423" s="492" t="s">
        <v>208</v>
      </c>
      <c r="F423" s="146" t="s">
        <v>1987</v>
      </c>
      <c r="G423" s="14"/>
      <c r="J423" s="453"/>
      <c r="K423" s="81"/>
      <c r="L423" s="81"/>
      <c r="M423" s="81"/>
    </row>
    <row r="424" spans="1:13" s="22" customFormat="1" ht="78" customHeight="1">
      <c r="A424" s="111"/>
      <c r="B424" s="16"/>
      <c r="C424" s="150" t="s">
        <v>2004</v>
      </c>
      <c r="D424" s="498">
        <v>1</v>
      </c>
      <c r="E424" s="492" t="s">
        <v>2005</v>
      </c>
      <c r="F424" s="46" t="s">
        <v>2006</v>
      </c>
      <c r="G424" s="14"/>
      <c r="J424" s="453"/>
      <c r="K424" s="81"/>
      <c r="L424" s="81"/>
      <c r="M424" s="81"/>
    </row>
    <row r="425" spans="1:13" s="22" customFormat="1" ht="63.75" customHeight="1">
      <c r="A425" s="111"/>
      <c r="B425" s="16"/>
      <c r="C425" s="150" t="s">
        <v>2007</v>
      </c>
      <c r="D425" s="498">
        <v>1</v>
      </c>
      <c r="E425" s="492" t="s">
        <v>984</v>
      </c>
      <c r="F425" s="46" t="s">
        <v>2008</v>
      </c>
      <c r="G425" s="14"/>
      <c r="J425" s="453"/>
      <c r="K425" s="81"/>
      <c r="L425" s="81"/>
      <c r="M425" s="81"/>
    </row>
    <row r="426" spans="1:13" s="22" customFormat="1" ht="96.75" customHeight="1">
      <c r="A426" s="111"/>
      <c r="B426" s="16"/>
      <c r="C426" s="150" t="s">
        <v>2009</v>
      </c>
      <c r="D426" s="498">
        <v>1</v>
      </c>
      <c r="E426" s="492" t="s">
        <v>2010</v>
      </c>
      <c r="F426" s="46" t="s">
        <v>2011</v>
      </c>
      <c r="G426" s="14"/>
      <c r="J426" s="453"/>
      <c r="K426" s="81"/>
      <c r="L426" s="81"/>
      <c r="M426" s="81"/>
    </row>
    <row r="427" spans="1:13" s="22" customFormat="1" ht="93" customHeight="1">
      <c r="A427" s="111"/>
      <c r="B427" s="16"/>
      <c r="C427" s="148" t="s">
        <v>1483</v>
      </c>
      <c r="D427" s="498">
        <v>1</v>
      </c>
      <c r="E427" s="492" t="s">
        <v>540</v>
      </c>
      <c r="F427" s="46" t="s">
        <v>2012</v>
      </c>
      <c r="G427" s="14"/>
      <c r="J427" s="453"/>
      <c r="K427" s="81"/>
      <c r="L427" s="81"/>
      <c r="M427" s="81"/>
    </row>
    <row r="428" spans="1:13" s="22" customFormat="1" ht="47.25" customHeight="1">
      <c r="A428" s="111" t="s">
        <v>2013</v>
      </c>
      <c r="B428" s="16" t="s">
        <v>2014</v>
      </c>
      <c r="C428" s="148" t="s">
        <v>2015</v>
      </c>
      <c r="D428" s="498">
        <v>1</v>
      </c>
      <c r="E428" s="492" t="s">
        <v>540</v>
      </c>
      <c r="F428" s="46" t="s">
        <v>2016</v>
      </c>
      <c r="G428" s="14"/>
      <c r="J428" s="453"/>
      <c r="K428" s="81"/>
      <c r="L428" s="81"/>
      <c r="M428" s="81"/>
    </row>
    <row r="429" spans="1:13" s="22" customFormat="1" ht="47.25" customHeight="1">
      <c r="A429" s="111"/>
      <c r="B429" s="16"/>
      <c r="C429" s="148" t="s">
        <v>2017</v>
      </c>
      <c r="D429" s="498">
        <v>1</v>
      </c>
      <c r="E429" s="492" t="s">
        <v>540</v>
      </c>
      <c r="F429" s="46" t="s">
        <v>2016</v>
      </c>
      <c r="G429" s="14"/>
      <c r="J429" s="453"/>
      <c r="K429" s="81"/>
      <c r="L429" s="81"/>
      <c r="M429" s="81"/>
    </row>
    <row r="430" spans="1:13" s="22" customFormat="1" ht="93.75" customHeight="1">
      <c r="A430" s="111" t="s">
        <v>2018</v>
      </c>
      <c r="B430" s="16" t="s">
        <v>2019</v>
      </c>
      <c r="C430" s="148" t="s">
        <v>2020</v>
      </c>
      <c r="D430" s="498">
        <v>1</v>
      </c>
      <c r="E430" s="492" t="s">
        <v>540</v>
      </c>
      <c r="F430" s="46" t="s">
        <v>2021</v>
      </c>
      <c r="G430" s="14"/>
      <c r="J430" s="453"/>
      <c r="K430" s="81"/>
      <c r="L430" s="81"/>
      <c r="M430" s="81"/>
    </row>
    <row r="431" spans="1:13" s="22" customFormat="1" ht="47.25" customHeight="1">
      <c r="A431" s="111"/>
      <c r="B431" s="16"/>
      <c r="C431" s="148" t="s">
        <v>2022</v>
      </c>
      <c r="D431" s="498">
        <v>1</v>
      </c>
      <c r="E431" s="492" t="s">
        <v>540</v>
      </c>
      <c r="F431" s="46" t="s">
        <v>2023</v>
      </c>
      <c r="G431" s="14"/>
      <c r="J431" s="453"/>
      <c r="K431" s="81"/>
      <c r="L431" s="81"/>
      <c r="M431" s="81"/>
    </row>
    <row r="432" spans="1:13" s="22" customFormat="1" ht="47.25" customHeight="1">
      <c r="A432" s="111"/>
      <c r="B432" s="16"/>
      <c r="C432" s="148" t="s">
        <v>2024</v>
      </c>
      <c r="D432" s="498">
        <v>1</v>
      </c>
      <c r="E432" s="492" t="s">
        <v>540</v>
      </c>
      <c r="F432" s="46" t="s">
        <v>2025</v>
      </c>
      <c r="G432" s="14"/>
      <c r="J432" s="453"/>
      <c r="K432" s="81"/>
      <c r="L432" s="81"/>
      <c r="M432" s="81"/>
    </row>
    <row r="433" spans="1:10" s="81" customFormat="1" ht="47.25" customHeight="1">
      <c r="A433" s="111" t="s">
        <v>2026</v>
      </c>
      <c r="B433" s="16" t="s">
        <v>2027</v>
      </c>
      <c r="C433" s="148" t="s">
        <v>2028</v>
      </c>
      <c r="D433" s="498">
        <v>1</v>
      </c>
      <c r="E433" s="492" t="s">
        <v>540</v>
      </c>
      <c r="F433" s="46" t="s">
        <v>2025</v>
      </c>
      <c r="G433" s="14"/>
      <c r="H433" s="22"/>
      <c r="I433" s="22"/>
      <c r="J433" s="453"/>
    </row>
    <row r="434" spans="1:10" s="81" customFormat="1" ht="47.25" customHeight="1">
      <c r="A434" s="111"/>
      <c r="B434" s="16"/>
      <c r="C434" s="148" t="s">
        <v>2029</v>
      </c>
      <c r="D434" s="498">
        <v>1</v>
      </c>
      <c r="E434" s="492" t="s">
        <v>540</v>
      </c>
      <c r="F434" s="46" t="s">
        <v>2025</v>
      </c>
      <c r="G434" s="14"/>
      <c r="H434" s="22"/>
      <c r="I434" s="22"/>
      <c r="J434" s="453"/>
    </row>
    <row r="435" spans="1:10" s="81" customFormat="1" ht="60.75" customHeight="1">
      <c r="A435" s="111" t="s">
        <v>2030</v>
      </c>
      <c r="B435" s="16" t="s">
        <v>2031</v>
      </c>
      <c r="C435" s="148" t="s">
        <v>2032</v>
      </c>
      <c r="D435" s="498">
        <v>1</v>
      </c>
      <c r="E435" s="492" t="s">
        <v>271</v>
      </c>
      <c r="F435" s="46" t="s">
        <v>2033</v>
      </c>
      <c r="G435" s="14"/>
      <c r="H435" s="22"/>
      <c r="I435" s="22"/>
      <c r="J435" s="453"/>
    </row>
    <row r="436" spans="1:10" s="81" customFormat="1" ht="80.25" customHeight="1">
      <c r="A436" s="111"/>
      <c r="B436" s="16"/>
      <c r="C436" s="148" t="s">
        <v>2034</v>
      </c>
      <c r="D436" s="498">
        <v>1</v>
      </c>
      <c r="E436" s="492" t="s">
        <v>208</v>
      </c>
      <c r="F436" s="46" t="s">
        <v>2035</v>
      </c>
      <c r="G436" s="14"/>
      <c r="H436" s="22"/>
      <c r="I436" s="22"/>
      <c r="J436" s="453"/>
    </row>
    <row r="437" spans="1:10" s="81" customFormat="1" ht="80.25" customHeight="1">
      <c r="A437" s="111"/>
      <c r="B437" s="16"/>
      <c r="C437" s="148" t="s">
        <v>2036</v>
      </c>
      <c r="D437" s="498">
        <v>1</v>
      </c>
      <c r="E437" s="492" t="s">
        <v>208</v>
      </c>
      <c r="F437" s="46" t="s">
        <v>2037</v>
      </c>
      <c r="G437" s="14"/>
      <c r="H437" s="22"/>
      <c r="I437" s="22"/>
      <c r="J437" s="453"/>
    </row>
    <row r="438" spans="1:10" s="81" customFormat="1" ht="61.5" customHeight="1">
      <c r="A438" s="111" t="s">
        <v>2038</v>
      </c>
      <c r="B438" s="16" t="s">
        <v>2039</v>
      </c>
      <c r="C438" s="48" t="s">
        <v>2040</v>
      </c>
      <c r="D438" s="498">
        <v>1</v>
      </c>
      <c r="E438" s="489" t="s">
        <v>432</v>
      </c>
      <c r="F438" s="46"/>
      <c r="G438" s="14"/>
      <c r="H438" s="22"/>
      <c r="I438" s="22"/>
      <c r="J438" s="453"/>
    </row>
    <row r="439" spans="1:10" s="81" customFormat="1" ht="57.95" customHeight="1">
      <c r="A439" s="111"/>
      <c r="B439" s="16"/>
      <c r="C439" s="48" t="s">
        <v>2041</v>
      </c>
      <c r="D439" s="498">
        <v>1</v>
      </c>
      <c r="E439" s="489" t="s">
        <v>432</v>
      </c>
      <c r="F439" s="46"/>
      <c r="G439" s="14"/>
      <c r="H439" s="22"/>
      <c r="I439" s="22"/>
      <c r="J439" s="453"/>
    </row>
    <row r="440" spans="1:10" s="81" customFormat="1" ht="35.1" customHeight="1">
      <c r="A440" s="1035" t="s">
        <v>47</v>
      </c>
      <c r="B440" s="1455" t="s">
        <v>2042</v>
      </c>
      <c r="C440" s="1456"/>
      <c r="D440" s="1456"/>
      <c r="E440" s="1456"/>
      <c r="F440" s="1456"/>
      <c r="G440" s="1457"/>
      <c r="H440" s="22">
        <f>SUM(D441:D450)</f>
        <v>6</v>
      </c>
      <c r="I440" s="22">
        <f>COUNT(D441:D450)*2</f>
        <v>12</v>
      </c>
      <c r="J440" s="453"/>
    </row>
    <row r="441" spans="1:10" s="81" customFormat="1" ht="76.5" customHeight="1">
      <c r="A441" s="11" t="s">
        <v>1077</v>
      </c>
      <c r="B441" s="16" t="s">
        <v>2043</v>
      </c>
      <c r="C441" s="13" t="s">
        <v>2044</v>
      </c>
      <c r="D441" s="435">
        <v>1</v>
      </c>
      <c r="E441" s="43" t="s">
        <v>2045</v>
      </c>
      <c r="F441" s="16" t="s">
        <v>2046</v>
      </c>
      <c r="G441" s="14"/>
      <c r="H441" s="22"/>
      <c r="I441" s="22"/>
      <c r="J441" s="453"/>
    </row>
    <row r="442" spans="1:10" s="81" customFormat="1" ht="52.7" hidden="1" customHeight="1">
      <c r="A442" s="20"/>
      <c r="B442" s="16"/>
      <c r="C442" s="13" t="s">
        <v>2047</v>
      </c>
      <c r="D442" s="435"/>
      <c r="E442" s="43" t="s">
        <v>660</v>
      </c>
      <c r="F442" s="21" t="s">
        <v>2048</v>
      </c>
      <c r="G442" s="14"/>
      <c r="H442" s="22"/>
      <c r="I442" s="22"/>
      <c r="J442" s="22"/>
    </row>
    <row r="443" spans="1:10" s="81" customFormat="1" ht="45" hidden="1" customHeight="1">
      <c r="A443" s="20"/>
      <c r="B443" s="58"/>
      <c r="C443" s="152" t="s">
        <v>2049</v>
      </c>
      <c r="D443" s="435"/>
      <c r="E443" s="436" t="s">
        <v>2050</v>
      </c>
      <c r="F443" s="126" t="s">
        <v>2051</v>
      </c>
      <c r="G443" s="27"/>
      <c r="H443" s="22"/>
      <c r="I443" s="22"/>
      <c r="J443" s="22"/>
    </row>
    <row r="444" spans="1:10" s="81" customFormat="1" ht="90.75" customHeight="1">
      <c r="A444" s="11" t="s">
        <v>1078</v>
      </c>
      <c r="B444" s="16" t="s">
        <v>2052</v>
      </c>
      <c r="C444" s="13" t="s">
        <v>2053</v>
      </c>
      <c r="D444" s="435">
        <v>1</v>
      </c>
      <c r="E444" s="43" t="s">
        <v>432</v>
      </c>
      <c r="F444" s="16" t="s">
        <v>2054</v>
      </c>
      <c r="G444" s="14"/>
      <c r="H444" s="22"/>
      <c r="I444" s="22"/>
      <c r="J444" s="453"/>
    </row>
    <row r="445" spans="1:10" s="81" customFormat="1" ht="47.25" customHeight="1">
      <c r="A445" s="11" t="s">
        <v>1079</v>
      </c>
      <c r="B445" s="16" t="s">
        <v>2055</v>
      </c>
      <c r="C445" s="13" t="s">
        <v>2056</v>
      </c>
      <c r="D445" s="435">
        <v>1</v>
      </c>
      <c r="E445" s="43" t="s">
        <v>540</v>
      </c>
      <c r="F445" s="16" t="s">
        <v>6859</v>
      </c>
      <c r="G445" s="14"/>
      <c r="H445" s="22"/>
      <c r="I445" s="22"/>
      <c r="J445" s="453"/>
    </row>
    <row r="446" spans="1:10" s="81" customFormat="1" ht="47.25" customHeight="1">
      <c r="A446" s="11"/>
      <c r="B446" s="16"/>
      <c r="C446" s="13" t="s">
        <v>2058</v>
      </c>
      <c r="D446" s="435">
        <v>1</v>
      </c>
      <c r="E446" s="43" t="s">
        <v>2045</v>
      </c>
      <c r="F446" s="16"/>
      <c r="G446" s="21"/>
      <c r="H446" s="22"/>
      <c r="I446" s="22"/>
      <c r="J446" s="453"/>
    </row>
    <row r="447" spans="1:10" s="81" customFormat="1" ht="47.25" customHeight="1">
      <c r="A447" s="11"/>
      <c r="B447" s="16"/>
      <c r="C447" s="13" t="s">
        <v>2059</v>
      </c>
      <c r="D447" s="435">
        <v>1</v>
      </c>
      <c r="E447" s="43" t="s">
        <v>2045</v>
      </c>
      <c r="F447" s="16" t="s">
        <v>2059</v>
      </c>
      <c r="G447" s="21"/>
      <c r="H447" s="22"/>
      <c r="I447" s="22"/>
      <c r="J447" s="453"/>
    </row>
    <row r="448" spans="1:10" s="81" customFormat="1" ht="47.25" customHeight="1">
      <c r="A448" s="11" t="s">
        <v>2060</v>
      </c>
      <c r="B448" s="16" t="s">
        <v>2061</v>
      </c>
      <c r="C448" s="13" t="s">
        <v>2062</v>
      </c>
      <c r="D448" s="435">
        <v>1</v>
      </c>
      <c r="E448" s="43" t="s">
        <v>540</v>
      </c>
      <c r="F448" s="16" t="s">
        <v>2063</v>
      </c>
      <c r="G448" s="21"/>
      <c r="H448" s="22"/>
      <c r="I448" s="22"/>
      <c r="J448" s="453"/>
    </row>
    <row r="449" spans="1:11" s="4" customFormat="1" ht="47.25" hidden="1" customHeight="1">
      <c r="A449" s="20" t="s">
        <v>6095</v>
      </c>
      <c r="B449" s="16" t="s">
        <v>6096</v>
      </c>
      <c r="C449" s="13"/>
      <c r="D449" s="14"/>
      <c r="E449" s="21"/>
      <c r="F449" s="16"/>
      <c r="G449" s="21"/>
      <c r="H449" s="81"/>
      <c r="I449" s="81"/>
      <c r="J449" s="81"/>
      <c r="K449" s="81"/>
    </row>
    <row r="450" spans="1:11" s="4" customFormat="1" ht="47.25" hidden="1" customHeight="1">
      <c r="A450" s="20" t="s">
        <v>6094</v>
      </c>
      <c r="B450" s="94" t="s">
        <v>1082</v>
      </c>
      <c r="C450" s="19"/>
      <c r="D450" s="19"/>
      <c r="E450" s="21"/>
      <c r="F450" s="19"/>
      <c r="G450" s="19"/>
      <c r="H450" s="81"/>
      <c r="I450" s="81"/>
      <c r="J450" s="81"/>
      <c r="K450" s="81"/>
    </row>
    <row r="451" spans="1:11" s="4" customFormat="1" ht="40.35" hidden="1" customHeight="1">
      <c r="A451" s="137" t="s">
        <v>45</v>
      </c>
      <c r="B451" s="1468" t="s">
        <v>44</v>
      </c>
      <c r="C451" s="1469"/>
      <c r="D451" s="1469"/>
      <c r="E451" s="1469"/>
      <c r="F451" s="1469"/>
      <c r="G451" s="1470"/>
      <c r="H451" s="81">
        <f>SUM(D452:D461)</f>
        <v>0</v>
      </c>
      <c r="I451" s="81">
        <f>COUNT(D452:D461)*2</f>
        <v>0</v>
      </c>
      <c r="J451" s="81"/>
      <c r="K451" s="81"/>
    </row>
    <row r="452" spans="1:11" s="4" customFormat="1" ht="60" hidden="1" customHeight="1">
      <c r="A452" s="20" t="s">
        <v>1083</v>
      </c>
      <c r="B452" s="12" t="s">
        <v>1084</v>
      </c>
      <c r="C452" s="19"/>
      <c r="D452" s="19"/>
      <c r="E452" s="21"/>
      <c r="F452" s="19"/>
      <c r="G452" s="19"/>
      <c r="H452" s="81"/>
      <c r="I452" s="81"/>
      <c r="J452" s="81"/>
      <c r="K452" s="81"/>
    </row>
    <row r="453" spans="1:11" s="4" customFormat="1" ht="31.5" hidden="1" customHeight="1">
      <c r="A453" s="20" t="s">
        <v>1085</v>
      </c>
      <c r="B453" s="12" t="s">
        <v>1086</v>
      </c>
      <c r="C453" s="19"/>
      <c r="D453" s="19"/>
      <c r="E453" s="21"/>
      <c r="F453" s="19"/>
      <c r="G453" s="19"/>
      <c r="H453" s="81"/>
      <c r="I453" s="81"/>
      <c r="J453" s="81"/>
      <c r="K453" s="81"/>
    </row>
    <row r="454" spans="1:11" s="4" customFormat="1" ht="47.25" hidden="1" customHeight="1">
      <c r="A454" s="20" t="s">
        <v>1087</v>
      </c>
      <c r="B454" s="12" t="s">
        <v>1088</v>
      </c>
      <c r="C454" s="19"/>
      <c r="D454" s="19"/>
      <c r="E454" s="21"/>
      <c r="F454" s="19"/>
      <c r="G454" s="19"/>
      <c r="H454" s="81"/>
      <c r="I454" s="81"/>
      <c r="J454" s="81"/>
      <c r="K454" s="81"/>
    </row>
    <row r="455" spans="1:11" s="4" customFormat="1" ht="47.25" hidden="1" customHeight="1">
      <c r="A455" s="20" t="s">
        <v>1089</v>
      </c>
      <c r="B455" s="12" t="s">
        <v>6097</v>
      </c>
      <c r="C455" s="19"/>
      <c r="D455" s="19"/>
      <c r="E455" s="21"/>
      <c r="F455" s="19"/>
      <c r="G455" s="19"/>
      <c r="H455" s="81"/>
      <c r="I455" s="81"/>
      <c r="J455" s="81"/>
      <c r="K455" s="81"/>
    </row>
    <row r="456" spans="1:11" s="4" customFormat="1" ht="47.25" hidden="1" customHeight="1">
      <c r="A456" s="20" t="s">
        <v>1090</v>
      </c>
      <c r="B456" s="12" t="s">
        <v>6098</v>
      </c>
      <c r="C456" s="19"/>
      <c r="D456" s="19"/>
      <c r="E456" s="21"/>
      <c r="F456" s="19"/>
      <c r="G456" s="19"/>
      <c r="H456" s="81"/>
      <c r="I456" s="81"/>
      <c r="J456" s="81"/>
      <c r="K456" s="81"/>
    </row>
    <row r="457" spans="1:11" s="4" customFormat="1" ht="31.5" hidden="1" customHeight="1">
      <c r="A457" s="20" t="s">
        <v>1092</v>
      </c>
      <c r="B457" s="12" t="s">
        <v>6099</v>
      </c>
      <c r="C457" s="19"/>
      <c r="D457" s="19"/>
      <c r="E457" s="21"/>
      <c r="F457" s="19"/>
      <c r="G457" s="19"/>
      <c r="H457" s="81"/>
      <c r="I457" s="81"/>
      <c r="J457" s="81"/>
      <c r="K457" s="81"/>
    </row>
    <row r="458" spans="1:11" s="4" customFormat="1" ht="31.5" hidden="1" customHeight="1">
      <c r="A458" s="20" t="s">
        <v>1094</v>
      </c>
      <c r="B458" s="12" t="s">
        <v>1091</v>
      </c>
      <c r="C458" s="19"/>
      <c r="D458" s="19"/>
      <c r="E458" s="21"/>
      <c r="F458" s="19"/>
      <c r="G458" s="19"/>
      <c r="H458" s="81"/>
      <c r="I458" s="81"/>
      <c r="J458" s="81"/>
      <c r="K458" s="81"/>
    </row>
    <row r="459" spans="1:11" s="4" customFormat="1" ht="31.5" hidden="1" customHeight="1">
      <c r="A459" s="20" t="s">
        <v>3403</v>
      </c>
      <c r="B459" s="12" t="s">
        <v>6100</v>
      </c>
      <c r="C459" s="19"/>
      <c r="D459" s="19"/>
      <c r="E459" s="21"/>
      <c r="F459" s="19"/>
      <c r="G459" s="19"/>
      <c r="H459" s="81"/>
      <c r="I459" s="81"/>
      <c r="J459" s="81"/>
      <c r="K459" s="81"/>
    </row>
    <row r="460" spans="1:11" s="4" customFormat="1" ht="31.5" hidden="1" customHeight="1">
      <c r="A460" s="20" t="s">
        <v>3404</v>
      </c>
      <c r="B460" s="12" t="s">
        <v>1095</v>
      </c>
      <c r="C460" s="19"/>
      <c r="D460" s="19"/>
      <c r="E460" s="21"/>
      <c r="F460" s="19"/>
      <c r="G460" s="19"/>
      <c r="H460" s="81"/>
      <c r="I460" s="81"/>
      <c r="J460" s="81"/>
      <c r="K460" s="81"/>
    </row>
    <row r="461" spans="1:11" s="4" customFormat="1" ht="31.5" hidden="1" customHeight="1">
      <c r="A461" s="20" t="s">
        <v>6101</v>
      </c>
      <c r="B461" s="12" t="s">
        <v>6102</v>
      </c>
      <c r="C461" s="19"/>
      <c r="D461" s="19"/>
      <c r="E461" s="21"/>
      <c r="F461" s="19"/>
      <c r="G461" s="19"/>
      <c r="H461" s="81"/>
      <c r="I461" s="81"/>
      <c r="J461" s="81"/>
      <c r="K461" s="81"/>
    </row>
    <row r="462" spans="1:11" s="4" customFormat="1" ht="40.35" hidden="1" customHeight="1">
      <c r="A462" s="137" t="s">
        <v>43</v>
      </c>
      <c r="B462" s="1468" t="s">
        <v>2064</v>
      </c>
      <c r="C462" s="1469"/>
      <c r="D462" s="1469"/>
      <c r="E462" s="1469"/>
      <c r="F462" s="1469"/>
      <c r="G462" s="1470"/>
      <c r="H462" s="81">
        <f>SUM(D463:D468)</f>
        <v>0</v>
      </c>
      <c r="I462" s="81">
        <f>COUNT(D463:D468)*2</f>
        <v>0</v>
      </c>
      <c r="J462" s="81"/>
      <c r="K462" s="81"/>
    </row>
    <row r="463" spans="1:11" s="4" customFormat="1" ht="31.5" hidden="1" customHeight="1">
      <c r="A463" s="20" t="s">
        <v>1096</v>
      </c>
      <c r="B463" s="94" t="s">
        <v>1097</v>
      </c>
      <c r="C463" s="19"/>
      <c r="D463" s="19"/>
      <c r="E463" s="21"/>
      <c r="F463" s="19"/>
      <c r="G463" s="19"/>
      <c r="H463" s="81"/>
      <c r="I463" s="81"/>
      <c r="J463" s="81"/>
      <c r="K463" s="81"/>
    </row>
    <row r="464" spans="1:11" s="4" customFormat="1" ht="31.5" hidden="1" customHeight="1">
      <c r="A464" s="20" t="s">
        <v>1098</v>
      </c>
      <c r="B464" s="94" t="s">
        <v>2065</v>
      </c>
      <c r="C464" s="19"/>
      <c r="D464" s="19"/>
      <c r="E464" s="21"/>
      <c r="F464" s="19"/>
      <c r="G464" s="19"/>
      <c r="H464" s="81"/>
      <c r="I464" s="81"/>
      <c r="J464" s="81"/>
      <c r="K464" s="81"/>
    </row>
    <row r="465" spans="1:11" s="4" customFormat="1" ht="31.5" hidden="1" customHeight="1">
      <c r="A465" s="20" t="s">
        <v>1100</v>
      </c>
      <c r="B465" s="94" t="s">
        <v>2066</v>
      </c>
      <c r="C465" s="19"/>
      <c r="D465" s="19"/>
      <c r="E465" s="21"/>
      <c r="F465" s="19"/>
      <c r="G465" s="19"/>
      <c r="H465" s="81"/>
      <c r="I465" s="81"/>
      <c r="J465" s="81"/>
      <c r="K465" s="81"/>
    </row>
    <row r="466" spans="1:11" s="4" customFormat="1" ht="31.5" hidden="1" customHeight="1">
      <c r="A466" s="20" t="s">
        <v>1102</v>
      </c>
      <c r="B466" s="94" t="s">
        <v>2067</v>
      </c>
      <c r="C466" s="19"/>
      <c r="D466" s="19"/>
      <c r="E466" s="21"/>
      <c r="F466" s="19"/>
      <c r="G466" s="19"/>
      <c r="H466" s="81"/>
      <c r="I466" s="81"/>
      <c r="J466" s="81"/>
      <c r="K466" s="81"/>
    </row>
    <row r="467" spans="1:11" s="4" customFormat="1" ht="31.5" hidden="1" customHeight="1">
      <c r="A467" s="20" t="s">
        <v>1104</v>
      </c>
      <c r="B467" s="94" t="s">
        <v>2068</v>
      </c>
      <c r="C467" s="19"/>
      <c r="D467" s="19"/>
      <c r="E467" s="21"/>
      <c r="F467" s="19"/>
      <c r="G467" s="19"/>
      <c r="H467" s="81"/>
      <c r="I467" s="81"/>
      <c r="J467" s="81"/>
      <c r="K467" s="81"/>
    </row>
    <row r="468" spans="1:11" s="4" customFormat="1" ht="47.25" hidden="1" customHeight="1">
      <c r="A468" s="20" t="s">
        <v>1106</v>
      </c>
      <c r="B468" s="94" t="s">
        <v>2069</v>
      </c>
      <c r="C468" s="19"/>
      <c r="D468" s="19"/>
      <c r="E468" s="21"/>
      <c r="F468" s="19"/>
      <c r="G468" s="19"/>
      <c r="H468" s="81"/>
      <c r="I468" s="81"/>
      <c r="J468" s="81"/>
      <c r="K468" s="81"/>
    </row>
    <row r="469" spans="1:11" s="4" customFormat="1" ht="40.35" hidden="1" customHeight="1">
      <c r="A469" s="137" t="s">
        <v>41</v>
      </c>
      <c r="B469" s="1468" t="s">
        <v>2070</v>
      </c>
      <c r="C469" s="1469"/>
      <c r="D469" s="1469"/>
      <c r="E469" s="1469"/>
      <c r="F469" s="1469"/>
      <c r="G469" s="1470"/>
      <c r="H469" s="81">
        <f>SUM(D470:D473)</f>
        <v>0</v>
      </c>
      <c r="I469" s="81">
        <f>COUNT(D470:D473)*2</f>
        <v>0</v>
      </c>
      <c r="J469" s="81"/>
      <c r="K469" s="81"/>
    </row>
    <row r="470" spans="1:11" s="4" customFormat="1" ht="31.5" hidden="1" customHeight="1">
      <c r="A470" s="20" t="s">
        <v>1108</v>
      </c>
      <c r="B470" s="94" t="s">
        <v>2071</v>
      </c>
      <c r="C470" s="19"/>
      <c r="D470" s="19"/>
      <c r="E470" s="21"/>
      <c r="F470" s="19"/>
      <c r="G470" s="19"/>
      <c r="H470" s="81"/>
      <c r="I470" s="81"/>
      <c r="J470" s="81"/>
      <c r="K470" s="81"/>
    </row>
    <row r="471" spans="1:11" s="4" customFormat="1" ht="31.5" hidden="1" customHeight="1">
      <c r="A471" s="20" t="s">
        <v>1110</v>
      </c>
      <c r="B471" s="94" t="s">
        <v>2072</v>
      </c>
      <c r="C471" s="19"/>
      <c r="D471" s="19"/>
      <c r="E471" s="21"/>
      <c r="F471" s="19"/>
      <c r="G471" s="19"/>
      <c r="H471" s="81"/>
      <c r="I471" s="81"/>
      <c r="J471" s="81"/>
      <c r="K471" s="81"/>
    </row>
    <row r="472" spans="1:11" s="4" customFormat="1" ht="31.5" hidden="1" customHeight="1">
      <c r="A472" s="20" t="s">
        <v>1112</v>
      </c>
      <c r="B472" s="94" t="s">
        <v>2073</v>
      </c>
      <c r="C472" s="19"/>
      <c r="D472" s="19"/>
      <c r="E472" s="21"/>
      <c r="F472" s="19"/>
      <c r="G472" s="19"/>
      <c r="H472" s="81"/>
      <c r="I472" s="81"/>
      <c r="J472" s="81"/>
      <c r="K472" s="81"/>
    </row>
    <row r="473" spans="1:11" s="4" customFormat="1" ht="47.25" hidden="1" customHeight="1">
      <c r="A473" s="20" t="s">
        <v>1114</v>
      </c>
      <c r="B473" s="94" t="s">
        <v>2074</v>
      </c>
      <c r="C473" s="19"/>
      <c r="D473" s="19"/>
      <c r="E473" s="21"/>
      <c r="F473" s="19"/>
      <c r="G473" s="19"/>
      <c r="H473" s="81"/>
      <c r="I473" s="81"/>
      <c r="J473" s="81"/>
      <c r="K473" s="81"/>
    </row>
    <row r="474" spans="1:11" s="4" customFormat="1" ht="18.75" hidden="1" customHeight="1">
      <c r="A474" s="137"/>
      <c r="B474" s="1314" t="s">
        <v>6403</v>
      </c>
      <c r="C474" s="1315"/>
      <c r="D474" s="1315"/>
      <c r="E474" s="1315"/>
      <c r="F474" s="1315"/>
      <c r="G474" s="1315"/>
      <c r="H474" s="81"/>
      <c r="I474" s="81"/>
      <c r="J474" s="81"/>
      <c r="K474" s="81"/>
    </row>
    <row r="475" spans="1:11" s="4" customFormat="1" ht="27" hidden="1" customHeight="1">
      <c r="A475" s="137" t="s">
        <v>39</v>
      </c>
      <c r="B475" s="1468" t="s">
        <v>2075</v>
      </c>
      <c r="C475" s="1469"/>
      <c r="D475" s="1469"/>
      <c r="E475" s="1469"/>
      <c r="F475" s="1469"/>
      <c r="G475" s="1470"/>
      <c r="H475" s="81">
        <f>SUM(D476:D485)</f>
        <v>0</v>
      </c>
      <c r="I475" s="81">
        <f>COUNT(D476:D485)*2</f>
        <v>0</v>
      </c>
      <c r="J475" s="81"/>
      <c r="K475" s="81"/>
    </row>
    <row r="476" spans="1:11" s="4" customFormat="1" ht="47.25" hidden="1" customHeight="1">
      <c r="A476" s="20" t="s">
        <v>1116</v>
      </c>
      <c r="B476" s="94" t="s">
        <v>293</v>
      </c>
      <c r="C476" s="19"/>
      <c r="D476" s="19"/>
      <c r="E476" s="21"/>
      <c r="F476" s="19"/>
      <c r="G476" s="19"/>
      <c r="H476" s="81"/>
      <c r="I476" s="81"/>
      <c r="J476" s="81"/>
      <c r="K476" s="81"/>
    </row>
    <row r="477" spans="1:11" s="4" customFormat="1" ht="47.25" hidden="1" customHeight="1">
      <c r="A477" s="20" t="s">
        <v>1118</v>
      </c>
      <c r="B477" s="94" t="s">
        <v>295</v>
      </c>
      <c r="C477" s="19"/>
      <c r="D477" s="19"/>
      <c r="E477" s="21"/>
      <c r="F477" s="19"/>
      <c r="G477" s="19"/>
      <c r="H477" s="81"/>
      <c r="I477" s="81"/>
      <c r="J477" s="81"/>
      <c r="K477" s="81"/>
    </row>
    <row r="478" spans="1:11" s="4" customFormat="1" ht="47.25" hidden="1" customHeight="1">
      <c r="A478" s="20" t="s">
        <v>1120</v>
      </c>
      <c r="B478" s="94" t="s">
        <v>297</v>
      </c>
      <c r="C478" s="19"/>
      <c r="D478" s="19"/>
      <c r="E478" s="21"/>
      <c r="F478" s="19"/>
      <c r="G478" s="19"/>
      <c r="H478" s="81"/>
      <c r="I478" s="81"/>
      <c r="J478" s="81"/>
      <c r="K478" s="81"/>
    </row>
    <row r="479" spans="1:11" s="4" customFormat="1" ht="47.25" hidden="1" customHeight="1">
      <c r="A479" s="20" t="s">
        <v>1122</v>
      </c>
      <c r="B479" s="94" t="s">
        <v>299</v>
      </c>
      <c r="C479" s="19"/>
      <c r="D479" s="19"/>
      <c r="E479" s="21"/>
      <c r="F479" s="19"/>
      <c r="G479" s="19"/>
      <c r="H479" s="81"/>
      <c r="I479" s="81"/>
      <c r="J479" s="81"/>
      <c r="K479" s="81"/>
    </row>
    <row r="480" spans="1:11" s="4" customFormat="1" ht="47.25" hidden="1" customHeight="1">
      <c r="A480" s="20" t="s">
        <v>1124</v>
      </c>
      <c r="B480" s="94" t="s">
        <v>2076</v>
      </c>
      <c r="C480" s="19"/>
      <c r="D480" s="19"/>
      <c r="E480" s="21"/>
      <c r="F480" s="19"/>
      <c r="G480" s="19"/>
      <c r="H480" s="81"/>
      <c r="I480" s="81"/>
      <c r="J480" s="81"/>
      <c r="K480" s="81"/>
    </row>
    <row r="481" spans="1:13" ht="78.75" hidden="1" customHeight="1">
      <c r="A481" s="20" t="s">
        <v>1126</v>
      </c>
      <c r="B481" s="94" t="s">
        <v>303</v>
      </c>
      <c r="C481" s="19"/>
      <c r="D481" s="19"/>
      <c r="E481" s="21"/>
      <c r="F481" s="19"/>
      <c r="G481" s="19"/>
      <c r="H481" s="81"/>
      <c r="I481" s="81"/>
      <c r="J481" s="81"/>
      <c r="L481" s="4"/>
      <c r="M481" s="4"/>
    </row>
    <row r="482" spans="1:13" ht="47.25" hidden="1" customHeight="1">
      <c r="A482" s="20" t="s">
        <v>1128</v>
      </c>
      <c r="B482" s="94" t="s">
        <v>305</v>
      </c>
      <c r="C482" s="19"/>
      <c r="D482" s="19"/>
      <c r="E482" s="21"/>
      <c r="F482" s="19"/>
      <c r="G482" s="19"/>
      <c r="H482" s="81"/>
      <c r="I482" s="81"/>
      <c r="J482" s="81"/>
      <c r="L482" s="4"/>
      <c r="M482" s="4"/>
    </row>
    <row r="483" spans="1:13" ht="47.25" hidden="1" customHeight="1">
      <c r="A483" s="20" t="s">
        <v>1130</v>
      </c>
      <c r="B483" s="94" t="s">
        <v>2077</v>
      </c>
      <c r="C483" s="19"/>
      <c r="D483" s="19"/>
      <c r="E483" s="21"/>
      <c r="F483" s="19"/>
      <c r="G483" s="19"/>
      <c r="H483" s="81"/>
      <c r="I483" s="81"/>
      <c r="J483" s="81"/>
      <c r="L483" s="4"/>
      <c r="M483" s="4"/>
    </row>
    <row r="484" spans="1:13" ht="47.25" hidden="1">
      <c r="A484" s="20" t="s">
        <v>1132</v>
      </c>
      <c r="B484" s="94" t="s">
        <v>2078</v>
      </c>
      <c r="C484" s="19"/>
      <c r="D484" s="19"/>
      <c r="E484" s="21"/>
      <c r="F484" s="19"/>
      <c r="G484" s="19"/>
      <c r="H484" s="81"/>
      <c r="I484" s="81"/>
      <c r="J484" s="81"/>
      <c r="L484" s="4"/>
      <c r="M484" s="4"/>
    </row>
    <row r="485" spans="1:13" ht="63" hidden="1" customHeight="1">
      <c r="A485" s="25" t="s">
        <v>1134</v>
      </c>
      <c r="B485" s="154" t="s">
        <v>2079</v>
      </c>
      <c r="C485" s="155"/>
      <c r="D485" s="105"/>
      <c r="E485" s="27"/>
      <c r="F485" s="105"/>
      <c r="G485" s="105"/>
      <c r="H485" s="81"/>
      <c r="I485" s="81"/>
      <c r="J485" s="81"/>
      <c r="L485" s="4"/>
      <c r="M485" s="4"/>
    </row>
    <row r="486" spans="1:13" ht="21.75" customHeight="1">
      <c r="A486" s="156"/>
      <c r="B486" s="1463" t="s">
        <v>1136</v>
      </c>
      <c r="C486" s="1464"/>
      <c r="D486" s="1463"/>
      <c r="E486" s="1463"/>
      <c r="F486" s="1465"/>
      <c r="G486" s="1463"/>
      <c r="H486" s="22">
        <f>H487+H494+H502+H511+H518+H526</f>
        <v>21</v>
      </c>
      <c r="I486" s="22">
        <f>I487+I494+I502+I511+I518+I526</f>
        <v>42</v>
      </c>
    </row>
    <row r="487" spans="1:13" ht="35.1" customHeight="1">
      <c r="A487" s="1035" t="s">
        <v>2080</v>
      </c>
      <c r="B487" s="1305" t="s">
        <v>2081</v>
      </c>
      <c r="C487" s="1306"/>
      <c r="D487" s="1306"/>
      <c r="E487" s="1306"/>
      <c r="F487" s="1306"/>
      <c r="G487" s="1307"/>
      <c r="H487" s="22">
        <f>SUM(D488:D493)</f>
        <v>1</v>
      </c>
      <c r="I487" s="22">
        <f>COUNT(D488:D493)*2</f>
        <v>2</v>
      </c>
    </row>
    <row r="488" spans="1:13" ht="31.5" hidden="1" customHeight="1">
      <c r="A488" s="67" t="s">
        <v>1137</v>
      </c>
      <c r="B488" s="92" t="s">
        <v>2082</v>
      </c>
      <c r="C488" s="584"/>
      <c r="D488" s="584"/>
      <c r="E488" s="15"/>
      <c r="F488" s="584"/>
      <c r="G488" s="584"/>
      <c r="H488" s="81"/>
      <c r="I488" s="81"/>
      <c r="J488" s="81"/>
      <c r="L488" s="4"/>
      <c r="M488" s="4"/>
    </row>
    <row r="489" spans="1:13" ht="66.75" customHeight="1">
      <c r="A489" s="157" t="s">
        <v>2083</v>
      </c>
      <c r="B489" s="23" t="s">
        <v>2084</v>
      </c>
      <c r="C489" s="34" t="s">
        <v>2085</v>
      </c>
      <c r="D489" s="435">
        <v>1</v>
      </c>
      <c r="E489" s="43" t="s">
        <v>540</v>
      </c>
      <c r="F489" s="16" t="s">
        <v>2086</v>
      </c>
      <c r="G489" s="158"/>
    </row>
    <row r="490" spans="1:13" ht="31.5" hidden="1" customHeight="1">
      <c r="A490" s="67" t="s">
        <v>1143</v>
      </c>
      <c r="B490" s="92" t="s">
        <v>2087</v>
      </c>
      <c r="C490" s="584"/>
      <c r="D490" s="584"/>
      <c r="E490" s="15"/>
      <c r="F490" s="584"/>
      <c r="G490" s="584"/>
      <c r="H490" s="81"/>
      <c r="I490" s="81"/>
      <c r="J490" s="81"/>
      <c r="L490" s="4"/>
      <c r="M490" s="4"/>
    </row>
    <row r="491" spans="1:13" ht="47.25" hidden="1" customHeight="1">
      <c r="A491" s="67" t="s">
        <v>2088</v>
      </c>
      <c r="B491" s="23" t="s">
        <v>2089</v>
      </c>
      <c r="C491" s="13" t="s">
        <v>2090</v>
      </c>
      <c r="D491" s="435"/>
      <c r="E491" s="43" t="s">
        <v>540</v>
      </c>
      <c r="F491" s="16" t="s">
        <v>2091</v>
      </c>
      <c r="G491" s="158"/>
      <c r="J491" s="22"/>
    </row>
    <row r="492" spans="1:13" ht="31.5" hidden="1" customHeight="1">
      <c r="A492" s="67" t="s">
        <v>2092</v>
      </c>
      <c r="B492" s="23" t="s">
        <v>2093</v>
      </c>
      <c r="C492" s="133" t="s">
        <v>1152</v>
      </c>
      <c r="D492" s="435"/>
      <c r="E492" s="43" t="s">
        <v>540</v>
      </c>
      <c r="F492" s="23" t="s">
        <v>1153</v>
      </c>
      <c r="G492" s="158"/>
      <c r="J492" s="22"/>
    </row>
    <row r="493" spans="1:13" ht="30" hidden="1" customHeight="1">
      <c r="A493" s="67" t="s">
        <v>1154</v>
      </c>
      <c r="B493" s="159" t="s">
        <v>2094</v>
      </c>
      <c r="C493" s="584"/>
      <c r="D493" s="584"/>
      <c r="E493" s="15"/>
      <c r="F493" s="584"/>
      <c r="G493" s="584"/>
      <c r="H493" s="81"/>
      <c r="I493" s="81"/>
      <c r="J493" s="81"/>
      <c r="L493" s="4"/>
      <c r="M493" s="4"/>
    </row>
    <row r="494" spans="1:13" ht="35.1" customHeight="1">
      <c r="A494" s="1035" t="s">
        <v>2095</v>
      </c>
      <c r="B494" s="1305" t="s">
        <v>2096</v>
      </c>
      <c r="C494" s="1306"/>
      <c r="D494" s="1306"/>
      <c r="E494" s="1306"/>
      <c r="F494" s="1306"/>
      <c r="G494" s="1307"/>
      <c r="H494" s="22">
        <f>SUM(D495:D501)</f>
        <v>4</v>
      </c>
      <c r="I494" s="22">
        <f>COUNT(D495:D501)*2</f>
        <v>8</v>
      </c>
    </row>
    <row r="495" spans="1:13" ht="95.45" customHeight="1">
      <c r="A495" s="157" t="s">
        <v>2097</v>
      </c>
      <c r="B495" s="16" t="s">
        <v>1158</v>
      </c>
      <c r="C495" s="13" t="s">
        <v>2098</v>
      </c>
      <c r="D495" s="435">
        <v>1</v>
      </c>
      <c r="E495" s="43" t="s">
        <v>341</v>
      </c>
      <c r="F495" s="41" t="s">
        <v>6860</v>
      </c>
      <c r="G495" s="70"/>
    </row>
    <row r="496" spans="1:13" ht="64.5" hidden="1" customHeight="1">
      <c r="A496" s="67"/>
      <c r="B496" s="16"/>
      <c r="C496" s="13" t="s">
        <v>1163</v>
      </c>
      <c r="D496" s="435"/>
      <c r="E496" s="43" t="s">
        <v>379</v>
      </c>
      <c r="F496" s="23" t="s">
        <v>2100</v>
      </c>
      <c r="G496" s="70"/>
      <c r="J496" s="22"/>
    </row>
    <row r="497" spans="1:10" s="81" customFormat="1" ht="47.25" customHeight="1">
      <c r="A497" s="157"/>
      <c r="B497" s="16"/>
      <c r="C497" s="13" t="s">
        <v>1167</v>
      </c>
      <c r="D497" s="435">
        <v>1</v>
      </c>
      <c r="E497" s="43" t="s">
        <v>341</v>
      </c>
      <c r="F497" s="23" t="s">
        <v>1168</v>
      </c>
      <c r="G497" s="70"/>
      <c r="H497" s="22"/>
      <c r="I497" s="22"/>
      <c r="J497" s="453"/>
    </row>
    <row r="498" spans="1:10" s="81" customFormat="1" ht="59.1" customHeight="1">
      <c r="A498" s="157"/>
      <c r="B498" s="16"/>
      <c r="C498" s="13" t="s">
        <v>2101</v>
      </c>
      <c r="D498" s="435">
        <v>1</v>
      </c>
      <c r="E498" s="43" t="s">
        <v>341</v>
      </c>
      <c r="F498" s="16" t="s">
        <v>2102</v>
      </c>
      <c r="G498" s="70"/>
      <c r="H498" s="22"/>
      <c r="I498" s="22"/>
      <c r="J498" s="453"/>
    </row>
    <row r="499" spans="1:10" s="81" customFormat="1" ht="56.25" customHeight="1">
      <c r="A499" s="157" t="s">
        <v>2103</v>
      </c>
      <c r="B499" s="16" t="s">
        <v>2104</v>
      </c>
      <c r="C499" s="13" t="s">
        <v>2105</v>
      </c>
      <c r="D499" s="435">
        <v>1</v>
      </c>
      <c r="E499" s="43" t="s">
        <v>271</v>
      </c>
      <c r="F499" s="23" t="s">
        <v>2106</v>
      </c>
      <c r="G499" s="70"/>
      <c r="H499" s="22"/>
      <c r="I499" s="22"/>
      <c r="J499" s="453"/>
    </row>
    <row r="500" spans="1:10" s="81" customFormat="1" ht="78.75" hidden="1" customHeight="1">
      <c r="A500" s="67" t="s">
        <v>2107</v>
      </c>
      <c r="B500" s="16" t="s">
        <v>2108</v>
      </c>
      <c r="C500" s="13" t="s">
        <v>2109</v>
      </c>
      <c r="D500" s="435"/>
      <c r="E500" s="43" t="s">
        <v>341</v>
      </c>
      <c r="F500" s="16" t="s">
        <v>2110</v>
      </c>
      <c r="G500" s="70"/>
      <c r="H500" s="22"/>
      <c r="I500" s="22"/>
      <c r="J500" s="22"/>
    </row>
    <row r="501" spans="1:10" s="81" customFormat="1" ht="54.75" hidden="1" customHeight="1">
      <c r="A501" s="67"/>
      <c r="B501" s="16"/>
      <c r="C501" s="34" t="s">
        <v>2111</v>
      </c>
      <c r="D501" s="435"/>
      <c r="E501" s="43" t="s">
        <v>420</v>
      </c>
      <c r="F501" s="16" t="s">
        <v>2112</v>
      </c>
      <c r="G501" s="160"/>
      <c r="H501" s="22"/>
      <c r="I501" s="22"/>
      <c r="J501" s="22"/>
    </row>
    <row r="502" spans="1:10" s="81" customFormat="1" ht="35.1" customHeight="1">
      <c r="A502" s="1035" t="s">
        <v>2113</v>
      </c>
      <c r="B502" s="1305" t="s">
        <v>2114</v>
      </c>
      <c r="C502" s="1306"/>
      <c r="D502" s="1306"/>
      <c r="E502" s="1306"/>
      <c r="F502" s="1306"/>
      <c r="G502" s="1307"/>
      <c r="H502" s="22">
        <f>SUM(D503:D510)</f>
        <v>5</v>
      </c>
      <c r="I502" s="22">
        <f>COUNT(D503:D510)*2</f>
        <v>10</v>
      </c>
      <c r="J502" s="453"/>
    </row>
    <row r="503" spans="1:10" s="81" customFormat="1" ht="79.5" customHeight="1">
      <c r="A503" s="157" t="s">
        <v>2115</v>
      </c>
      <c r="B503" s="16" t="s">
        <v>2116</v>
      </c>
      <c r="C503" s="13" t="s">
        <v>6861</v>
      </c>
      <c r="D503" s="435">
        <v>1</v>
      </c>
      <c r="E503" s="43" t="s">
        <v>2117</v>
      </c>
      <c r="F503" s="16" t="s">
        <v>2118</v>
      </c>
      <c r="G503" s="70"/>
      <c r="H503" s="22"/>
      <c r="I503" s="22"/>
      <c r="J503" s="453"/>
    </row>
    <row r="504" spans="1:10" s="81" customFormat="1" ht="72.75" hidden="1" customHeight="1">
      <c r="A504" s="67"/>
      <c r="B504" s="16"/>
      <c r="C504" s="13" t="s">
        <v>2119</v>
      </c>
      <c r="D504" s="435"/>
      <c r="E504" s="43" t="s">
        <v>2120</v>
      </c>
      <c r="F504" s="16" t="s">
        <v>2118</v>
      </c>
      <c r="G504" s="70"/>
      <c r="H504" s="22"/>
      <c r="I504" s="22"/>
      <c r="J504" s="22"/>
    </row>
    <row r="505" spans="1:10" s="81" customFormat="1" ht="80.25" customHeight="1">
      <c r="A505" s="157"/>
      <c r="B505" s="16"/>
      <c r="C505" s="161" t="s">
        <v>2121</v>
      </c>
      <c r="D505" s="435">
        <v>1</v>
      </c>
      <c r="E505" s="43" t="s">
        <v>2120</v>
      </c>
      <c r="F505" s="16" t="s">
        <v>2118</v>
      </c>
      <c r="G505" s="70"/>
      <c r="H505" s="22"/>
      <c r="I505" s="22"/>
      <c r="J505" s="453"/>
    </row>
    <row r="506" spans="1:10" s="81" customFormat="1" ht="81.75" hidden="1" customHeight="1">
      <c r="A506" s="67"/>
      <c r="B506" s="16"/>
      <c r="C506" s="13" t="s">
        <v>2122</v>
      </c>
      <c r="D506" s="435"/>
      <c r="E506" s="43" t="s">
        <v>2120</v>
      </c>
      <c r="F506" s="16" t="s">
        <v>2118</v>
      </c>
      <c r="G506" s="70"/>
      <c r="H506" s="22"/>
      <c r="I506" s="22"/>
      <c r="J506" s="22"/>
    </row>
    <row r="507" spans="1:10" s="81" customFormat="1" ht="80.25" hidden="1" customHeight="1">
      <c r="A507" s="67"/>
      <c r="B507" s="16"/>
      <c r="C507" s="13" t="s">
        <v>2123</v>
      </c>
      <c r="D507" s="435"/>
      <c r="E507" s="43" t="s">
        <v>2120</v>
      </c>
      <c r="F507" s="16" t="s">
        <v>2118</v>
      </c>
      <c r="G507" s="70"/>
      <c r="H507" s="22"/>
      <c r="I507" s="22"/>
      <c r="J507" s="22"/>
    </row>
    <row r="508" spans="1:10" s="81" customFormat="1" ht="45" customHeight="1">
      <c r="A508" s="157"/>
      <c r="B508" s="16"/>
      <c r="C508" s="13" t="s">
        <v>2124</v>
      </c>
      <c r="D508" s="435">
        <v>1</v>
      </c>
      <c r="E508" s="43" t="s">
        <v>379</v>
      </c>
      <c r="F508" s="16" t="s">
        <v>2125</v>
      </c>
      <c r="G508" s="162"/>
      <c r="H508" s="22"/>
      <c r="I508" s="22"/>
      <c r="J508" s="453"/>
    </row>
    <row r="509" spans="1:10" s="81" customFormat="1" ht="60" customHeight="1">
      <c r="A509" s="157" t="s">
        <v>2126</v>
      </c>
      <c r="B509" s="16" t="s">
        <v>2127</v>
      </c>
      <c r="C509" s="13" t="s">
        <v>1186</v>
      </c>
      <c r="D509" s="435">
        <v>1</v>
      </c>
      <c r="E509" s="43" t="s">
        <v>379</v>
      </c>
      <c r="F509" s="16"/>
      <c r="G509" s="70"/>
      <c r="H509" s="22"/>
      <c r="I509" s="22"/>
      <c r="J509" s="453"/>
    </row>
    <row r="510" spans="1:10" s="81" customFormat="1" ht="45.95" customHeight="1">
      <c r="A510" s="157"/>
      <c r="B510" s="16"/>
      <c r="C510" s="13" t="s">
        <v>2128</v>
      </c>
      <c r="D510" s="435">
        <v>1</v>
      </c>
      <c r="E510" s="43" t="s">
        <v>341</v>
      </c>
      <c r="F510" s="16"/>
      <c r="G510" s="70"/>
      <c r="H510" s="22"/>
      <c r="I510" s="22"/>
      <c r="J510" s="453"/>
    </row>
    <row r="511" spans="1:10" s="81" customFormat="1" ht="35.1" customHeight="1">
      <c r="A511" s="1035" t="s">
        <v>2129</v>
      </c>
      <c r="B511" s="1305" t="s">
        <v>2130</v>
      </c>
      <c r="C511" s="1306"/>
      <c r="D511" s="1306"/>
      <c r="E511" s="1306"/>
      <c r="F511" s="1306"/>
      <c r="G511" s="1307"/>
      <c r="H511" s="22">
        <f>SUM(D512:D517)</f>
        <v>3</v>
      </c>
      <c r="I511" s="22">
        <f>COUNT(D512:D517)*2</f>
        <v>6</v>
      </c>
      <c r="J511" s="453"/>
    </row>
    <row r="512" spans="1:10" s="81" customFormat="1" ht="63" customHeight="1">
      <c r="A512" s="157" t="s">
        <v>2131</v>
      </c>
      <c r="B512" s="16" t="s">
        <v>2132</v>
      </c>
      <c r="C512" s="13" t="s">
        <v>2133</v>
      </c>
      <c r="D512" s="435">
        <v>1</v>
      </c>
      <c r="E512" s="43" t="s">
        <v>271</v>
      </c>
      <c r="F512" s="23" t="s">
        <v>2134</v>
      </c>
      <c r="G512" s="70"/>
      <c r="H512" s="22"/>
      <c r="I512" s="22"/>
      <c r="J512" s="453"/>
    </row>
    <row r="513" spans="1:13" ht="60" hidden="1" customHeight="1">
      <c r="A513" s="67"/>
      <c r="B513" s="16"/>
      <c r="C513" s="13" t="s">
        <v>1198</v>
      </c>
      <c r="D513" s="435"/>
      <c r="E513" s="43" t="s">
        <v>271</v>
      </c>
      <c r="F513" s="23" t="s">
        <v>1199</v>
      </c>
      <c r="G513" s="70"/>
      <c r="J513" s="22"/>
    </row>
    <row r="514" spans="1:13" ht="60" hidden="1" customHeight="1">
      <c r="A514" s="67"/>
      <c r="B514" s="16"/>
      <c r="C514" s="34" t="s">
        <v>2135</v>
      </c>
      <c r="D514" s="435"/>
      <c r="E514" s="43" t="s">
        <v>271</v>
      </c>
      <c r="F514" s="16" t="s">
        <v>2136</v>
      </c>
      <c r="G514" s="70"/>
      <c r="J514" s="22"/>
    </row>
    <row r="515" spans="1:13" ht="45" customHeight="1">
      <c r="A515" s="157" t="s">
        <v>2137</v>
      </c>
      <c r="B515" s="16" t="s">
        <v>2138</v>
      </c>
      <c r="C515" s="609" t="s">
        <v>2139</v>
      </c>
      <c r="D515" s="435">
        <v>1</v>
      </c>
      <c r="E515" s="437" t="s">
        <v>379</v>
      </c>
      <c r="F515" s="23" t="s">
        <v>2140</v>
      </c>
      <c r="G515" s="70"/>
    </row>
    <row r="516" spans="1:13" ht="78.75" hidden="1" customHeight="1">
      <c r="A516" s="67"/>
      <c r="B516" s="16"/>
      <c r="C516" s="13" t="s">
        <v>2141</v>
      </c>
      <c r="D516" s="435"/>
      <c r="E516" s="437" t="s">
        <v>379</v>
      </c>
      <c r="F516" s="23" t="s">
        <v>2142</v>
      </c>
      <c r="G516" s="163"/>
      <c r="J516" s="22"/>
    </row>
    <row r="517" spans="1:13" ht="45" customHeight="1">
      <c r="A517" s="157"/>
      <c r="B517" s="16"/>
      <c r="C517" s="34" t="s">
        <v>2143</v>
      </c>
      <c r="D517" s="435">
        <v>1</v>
      </c>
      <c r="E517" s="437" t="s">
        <v>379</v>
      </c>
      <c r="F517" s="23" t="s">
        <v>2144</v>
      </c>
      <c r="G517" s="70"/>
    </row>
    <row r="518" spans="1:13" ht="35.1" customHeight="1">
      <c r="A518" s="1035" t="s">
        <v>2145</v>
      </c>
      <c r="B518" s="1305" t="s">
        <v>28</v>
      </c>
      <c r="C518" s="1306"/>
      <c r="D518" s="1306"/>
      <c r="E518" s="1306"/>
      <c r="F518" s="1306"/>
      <c r="G518" s="1307"/>
      <c r="H518" s="22">
        <f>SUM(D519:D525)</f>
        <v>3</v>
      </c>
      <c r="I518" s="22">
        <f>COUNT(D519:D525)*2</f>
        <v>6</v>
      </c>
    </row>
    <row r="519" spans="1:13" ht="45" hidden="1" customHeight="1">
      <c r="A519" s="67" t="s">
        <v>2146</v>
      </c>
      <c r="B519" s="16" t="s">
        <v>1211</v>
      </c>
      <c r="C519" s="13" t="s">
        <v>2147</v>
      </c>
      <c r="D519" s="435"/>
      <c r="E519" s="43" t="s">
        <v>341</v>
      </c>
      <c r="F519" s="16"/>
      <c r="G519" s="70"/>
      <c r="J519" s="22"/>
    </row>
    <row r="520" spans="1:13" ht="45" customHeight="1">
      <c r="A520" s="157" t="s">
        <v>2148</v>
      </c>
      <c r="B520" s="16" t="s">
        <v>2149</v>
      </c>
      <c r="C520" s="13" t="s">
        <v>2150</v>
      </c>
      <c r="D520" s="435">
        <v>1</v>
      </c>
      <c r="E520" s="43" t="s">
        <v>379</v>
      </c>
      <c r="F520" s="16" t="s">
        <v>2151</v>
      </c>
      <c r="G520" s="70"/>
    </row>
    <row r="521" spans="1:13" ht="45" customHeight="1">
      <c r="A521" s="157" t="s">
        <v>2152</v>
      </c>
      <c r="B521" s="16" t="s">
        <v>2153</v>
      </c>
      <c r="C521" s="13" t="s">
        <v>2154</v>
      </c>
      <c r="D521" s="495">
        <v>1</v>
      </c>
      <c r="E521" s="490" t="s">
        <v>540</v>
      </c>
      <c r="F521" s="16" t="s">
        <v>2155</v>
      </c>
      <c r="G521" s="70"/>
    </row>
    <row r="522" spans="1:13" ht="30" hidden="1" customHeight="1">
      <c r="A522" s="67"/>
      <c r="B522" s="16"/>
      <c r="C522" s="13" t="s">
        <v>2156</v>
      </c>
      <c r="D522" s="435"/>
      <c r="E522" s="43" t="s">
        <v>540</v>
      </c>
      <c r="F522" s="16" t="s">
        <v>1223</v>
      </c>
      <c r="G522" s="70"/>
      <c r="J522" s="22"/>
    </row>
    <row r="523" spans="1:13" ht="55.5" customHeight="1">
      <c r="A523" s="157"/>
      <c r="B523" s="16"/>
      <c r="C523" s="13" t="s">
        <v>2157</v>
      </c>
      <c r="D523" s="435">
        <v>1</v>
      </c>
      <c r="E523" s="43" t="s">
        <v>379</v>
      </c>
      <c r="F523" s="16" t="s">
        <v>2158</v>
      </c>
      <c r="G523" s="70"/>
    </row>
    <row r="524" spans="1:13" ht="63" hidden="1" customHeight="1">
      <c r="A524" s="67" t="s">
        <v>2159</v>
      </c>
      <c r="B524" s="23" t="s">
        <v>2160</v>
      </c>
      <c r="C524" s="41"/>
      <c r="D524" s="124"/>
      <c r="E524" s="15"/>
      <c r="F524" s="584"/>
      <c r="G524" s="158"/>
      <c r="H524" s="81"/>
      <c r="I524" s="81"/>
      <c r="J524" s="81"/>
      <c r="L524" s="4"/>
      <c r="M524" s="4"/>
    </row>
    <row r="525" spans="1:13" ht="30" hidden="1" customHeight="1">
      <c r="A525" s="67" t="s">
        <v>1232</v>
      </c>
      <c r="B525" s="23" t="s">
        <v>2161</v>
      </c>
      <c r="C525" s="584"/>
      <c r="D525" s="584"/>
      <c r="E525" s="15"/>
      <c r="F525" s="584"/>
      <c r="G525" s="584"/>
      <c r="H525" s="81"/>
      <c r="I525" s="81"/>
      <c r="J525" s="81"/>
      <c r="L525" s="4"/>
      <c r="M525" s="4"/>
    </row>
    <row r="526" spans="1:13" ht="35.1" customHeight="1">
      <c r="A526" s="1035" t="s">
        <v>2162</v>
      </c>
      <c r="B526" s="1305" t="s">
        <v>2163</v>
      </c>
      <c r="C526" s="1306"/>
      <c r="D526" s="1306"/>
      <c r="E526" s="1306"/>
      <c r="F526" s="1306"/>
      <c r="G526" s="1307"/>
      <c r="H526" s="22">
        <f>SUM(D527:D534)</f>
        <v>5</v>
      </c>
      <c r="I526" s="22">
        <f>COUNT(D527:D534)*2</f>
        <v>10</v>
      </c>
    </row>
    <row r="527" spans="1:13" ht="60" customHeight="1">
      <c r="A527" s="157" t="s">
        <v>2164</v>
      </c>
      <c r="B527" s="16" t="s">
        <v>2165</v>
      </c>
      <c r="C527" s="13" t="s">
        <v>2166</v>
      </c>
      <c r="D527" s="435">
        <v>1</v>
      </c>
      <c r="E527" s="43" t="s">
        <v>341</v>
      </c>
      <c r="F527" s="34" t="s">
        <v>3476</v>
      </c>
      <c r="G527" s="70"/>
    </row>
    <row r="528" spans="1:13" ht="30" customHeight="1">
      <c r="A528" s="157"/>
      <c r="B528" s="16"/>
      <c r="C528" s="34" t="s">
        <v>2167</v>
      </c>
      <c r="D528" s="435">
        <v>1</v>
      </c>
      <c r="E528" s="43" t="s">
        <v>379</v>
      </c>
      <c r="F528" s="18" t="s">
        <v>6542</v>
      </c>
      <c r="G528" s="70"/>
    </row>
    <row r="529" spans="1:13" ht="30" customHeight="1">
      <c r="A529" s="157"/>
      <c r="B529" s="16"/>
      <c r="C529" s="34" t="s">
        <v>2168</v>
      </c>
      <c r="D529" s="435">
        <v>1</v>
      </c>
      <c r="E529" s="43" t="s">
        <v>341</v>
      </c>
      <c r="F529" s="18" t="s">
        <v>6541</v>
      </c>
      <c r="G529" s="70"/>
    </row>
    <row r="530" spans="1:13" ht="30" customHeight="1">
      <c r="A530" s="157"/>
      <c r="B530" s="16"/>
      <c r="C530" s="13" t="s">
        <v>1237</v>
      </c>
      <c r="D530" s="435">
        <v>1</v>
      </c>
      <c r="E530" s="43" t="s">
        <v>341</v>
      </c>
      <c r="F530" s="34" t="s">
        <v>3477</v>
      </c>
      <c r="G530" s="70"/>
    </row>
    <row r="531" spans="1:13" ht="84.75" customHeight="1">
      <c r="A531" s="157" t="s">
        <v>2169</v>
      </c>
      <c r="B531" s="16" t="s">
        <v>2170</v>
      </c>
      <c r="C531" s="16" t="s">
        <v>6535</v>
      </c>
      <c r="D531" s="435">
        <v>1</v>
      </c>
      <c r="E531" s="43" t="s">
        <v>341</v>
      </c>
      <c r="F531" s="23" t="s">
        <v>2173</v>
      </c>
      <c r="G531" s="70"/>
    </row>
    <row r="532" spans="1:13" ht="67.5" hidden="1" customHeight="1">
      <c r="A532" s="67"/>
      <c r="C532" s="13" t="s">
        <v>2171</v>
      </c>
      <c r="D532" s="435"/>
      <c r="E532" s="43" t="s">
        <v>379</v>
      </c>
      <c r="F532" s="23" t="s">
        <v>2172</v>
      </c>
      <c r="J532" s="22"/>
    </row>
    <row r="533" spans="1:13" ht="60" hidden="1" customHeight="1">
      <c r="A533" s="67"/>
      <c r="B533" s="16"/>
      <c r="C533" s="13" t="s">
        <v>6537</v>
      </c>
      <c r="D533" s="435"/>
      <c r="E533" s="43" t="s">
        <v>341</v>
      </c>
      <c r="F533" s="23" t="s">
        <v>6536</v>
      </c>
      <c r="G533" s="70"/>
      <c r="J533" s="22"/>
    </row>
    <row r="534" spans="1:13" ht="47.25" hidden="1" customHeight="1">
      <c r="A534" s="67" t="s">
        <v>2174</v>
      </c>
      <c r="B534" s="16" t="s">
        <v>2175</v>
      </c>
      <c r="C534" s="34" t="s">
        <v>1249</v>
      </c>
      <c r="D534" s="435"/>
      <c r="E534" s="436" t="s">
        <v>660</v>
      </c>
      <c r="F534" s="16" t="s">
        <v>2176</v>
      </c>
      <c r="G534" s="70"/>
      <c r="J534" s="22"/>
    </row>
    <row r="535" spans="1:13" ht="25.5" customHeight="1">
      <c r="A535" s="156"/>
      <c r="B535" s="1463" t="s">
        <v>2177</v>
      </c>
      <c r="C535" s="1464"/>
      <c r="D535" s="1463"/>
      <c r="E535" s="1463"/>
      <c r="F535" s="1465"/>
      <c r="G535" s="1463"/>
      <c r="H535" s="22">
        <f>H536+H543+H547+H562+H566+H575+H583+H539+H593</f>
        <v>23</v>
      </c>
      <c r="I535" s="22">
        <f>I536+I543+I547+I562+I566+I575+I583+I539+I593</f>
        <v>46</v>
      </c>
    </row>
    <row r="536" spans="1:13" ht="35.1" customHeight="1">
      <c r="A536" s="1040" t="s">
        <v>25</v>
      </c>
      <c r="B536" s="1305" t="s">
        <v>24</v>
      </c>
      <c r="C536" s="1306"/>
      <c r="D536" s="1306"/>
      <c r="E536" s="1306"/>
      <c r="F536" s="1306"/>
      <c r="G536" s="1307"/>
      <c r="H536" s="22">
        <f>SUM(D537:D538)</f>
        <v>1</v>
      </c>
      <c r="I536" s="22">
        <f>COUNT(D537:D538)*2</f>
        <v>2</v>
      </c>
    </row>
    <row r="537" spans="1:13" ht="45.6" customHeight="1">
      <c r="A537" s="35" t="s">
        <v>1254</v>
      </c>
      <c r="B537" s="16" t="s">
        <v>1255</v>
      </c>
      <c r="C537" s="34" t="s">
        <v>2178</v>
      </c>
      <c r="D537" s="473">
        <v>1</v>
      </c>
      <c r="E537" s="43" t="s">
        <v>540</v>
      </c>
      <c r="F537" s="23" t="s">
        <v>2179</v>
      </c>
      <c r="G537" s="14"/>
    </row>
    <row r="538" spans="1:13" ht="47.25" hidden="1" customHeight="1">
      <c r="A538" s="57" t="s">
        <v>1257</v>
      </c>
      <c r="B538" s="23" t="s">
        <v>1258</v>
      </c>
      <c r="C538" s="19"/>
      <c r="D538" s="19"/>
      <c r="E538" s="21"/>
      <c r="F538" s="19"/>
      <c r="G538" s="19"/>
      <c r="H538" s="81"/>
      <c r="I538" s="81"/>
      <c r="J538" s="81"/>
      <c r="L538" s="4"/>
      <c r="M538" s="4"/>
    </row>
    <row r="539" spans="1:13" ht="35.1" customHeight="1">
      <c r="A539" s="1040" t="s">
        <v>23</v>
      </c>
      <c r="B539" s="1305" t="s">
        <v>2180</v>
      </c>
      <c r="C539" s="1306"/>
      <c r="D539" s="1306"/>
      <c r="E539" s="1306"/>
      <c r="F539" s="1306"/>
      <c r="G539" s="1307"/>
      <c r="H539" s="22">
        <f>SUM(D540:D542)</f>
        <v>2</v>
      </c>
      <c r="I539" s="22">
        <f>COUNT(D540:D542)*2</f>
        <v>4</v>
      </c>
    </row>
    <row r="540" spans="1:13" ht="60" customHeight="1">
      <c r="A540" s="35" t="s">
        <v>1259</v>
      </c>
      <c r="B540" s="12" t="s">
        <v>2181</v>
      </c>
      <c r="C540" s="16" t="s">
        <v>2182</v>
      </c>
      <c r="D540" s="435">
        <v>1</v>
      </c>
      <c r="E540" s="43" t="s">
        <v>648</v>
      </c>
      <c r="F540" s="23" t="s">
        <v>2184</v>
      </c>
      <c r="G540" s="21"/>
    </row>
    <row r="541" spans="1:13" ht="47.25" hidden="1" customHeight="1">
      <c r="A541" s="57" t="s">
        <v>1261</v>
      </c>
      <c r="B541" s="92" t="s">
        <v>2183</v>
      </c>
      <c r="C541" s="23" t="s">
        <v>2184</v>
      </c>
      <c r="D541" s="473"/>
      <c r="E541" s="43" t="s">
        <v>648</v>
      </c>
      <c r="F541" s="19"/>
      <c r="G541" s="19"/>
      <c r="J541" s="22"/>
    </row>
    <row r="542" spans="1:13" ht="47.25" customHeight="1">
      <c r="A542" s="35" t="s">
        <v>1263</v>
      </c>
      <c r="B542" s="92" t="s">
        <v>2185</v>
      </c>
      <c r="C542" s="23" t="s">
        <v>2186</v>
      </c>
      <c r="D542" s="473">
        <v>1</v>
      </c>
      <c r="E542" s="43" t="s">
        <v>648</v>
      </c>
      <c r="F542" s="19"/>
      <c r="G542" s="19"/>
    </row>
    <row r="543" spans="1:13" ht="40.35" hidden="1" customHeight="1">
      <c r="A543" s="137" t="s">
        <v>2187</v>
      </c>
      <c r="B543" s="1366" t="s">
        <v>2188</v>
      </c>
      <c r="C543" s="1466"/>
      <c r="D543" s="1306"/>
      <c r="E543" s="1306"/>
      <c r="F543" s="1467"/>
      <c r="G543" s="1459"/>
      <c r="H543" s="22">
        <f>SUM(D544:D546)</f>
        <v>0</v>
      </c>
      <c r="I543" s="22">
        <f>COUNT(D544:D546)*2</f>
        <v>0</v>
      </c>
      <c r="J543" s="22" t="e">
        <f>H543*100/I543</f>
        <v>#DIV/0!</v>
      </c>
    </row>
    <row r="544" spans="1:13" ht="123.75" hidden="1" customHeight="1">
      <c r="A544" s="20" t="s">
        <v>2189</v>
      </c>
      <c r="B544" s="16" t="s">
        <v>2190</v>
      </c>
      <c r="C544" s="13" t="s">
        <v>2191</v>
      </c>
      <c r="D544" s="435"/>
      <c r="E544" s="43" t="s">
        <v>540</v>
      </c>
      <c r="F544" s="16" t="s">
        <v>2192</v>
      </c>
      <c r="G544" s="14"/>
      <c r="J544" s="22"/>
    </row>
    <row r="545" spans="1:13" ht="55.5" hidden="1" customHeight="1">
      <c r="A545" s="20" t="s">
        <v>2193</v>
      </c>
      <c r="B545" s="92" t="s">
        <v>2194</v>
      </c>
      <c r="C545" s="19"/>
      <c r="D545" s="19"/>
      <c r="E545" s="21"/>
      <c r="F545" s="19"/>
      <c r="G545" s="19"/>
      <c r="H545" s="81"/>
      <c r="I545" s="81"/>
      <c r="J545" s="81"/>
      <c r="L545" s="4"/>
      <c r="M545" s="4"/>
    </row>
    <row r="546" spans="1:13" ht="79.5" hidden="1" customHeight="1">
      <c r="A546" s="20" t="s">
        <v>2195</v>
      </c>
      <c r="B546" s="46" t="s">
        <v>2196</v>
      </c>
      <c r="C546" s="13" t="s">
        <v>1274</v>
      </c>
      <c r="D546" s="435"/>
      <c r="E546" s="43" t="s">
        <v>540</v>
      </c>
      <c r="F546" s="16" t="s">
        <v>2197</v>
      </c>
      <c r="G546" s="14"/>
      <c r="J546" s="22"/>
    </row>
    <row r="547" spans="1:13" ht="35.1" customHeight="1">
      <c r="A547" s="1035" t="s">
        <v>2198</v>
      </c>
      <c r="B547" s="1305" t="s">
        <v>2199</v>
      </c>
      <c r="C547" s="1306"/>
      <c r="D547" s="1306"/>
      <c r="E547" s="1306"/>
      <c r="F547" s="1306"/>
      <c r="G547" s="1307"/>
      <c r="H547" s="22">
        <f>SUM(D548:D561)</f>
        <v>11</v>
      </c>
      <c r="I547" s="22">
        <f>COUNT(D548:D561)*2</f>
        <v>22</v>
      </c>
    </row>
    <row r="548" spans="1:13" ht="47.25" customHeight="1">
      <c r="A548" s="11" t="s">
        <v>2200</v>
      </c>
      <c r="B548" s="16" t="s">
        <v>1277</v>
      </c>
      <c r="C548" s="116" t="s">
        <v>1278</v>
      </c>
      <c r="D548" s="473">
        <v>1</v>
      </c>
      <c r="E548" s="43" t="s">
        <v>648</v>
      </c>
      <c r="F548" s="16" t="s">
        <v>6862</v>
      </c>
      <c r="G548" s="14"/>
    </row>
    <row r="549" spans="1:13" ht="52.5" hidden="1" customHeight="1">
      <c r="A549" s="20"/>
      <c r="B549" s="13"/>
      <c r="C549" s="13" t="s">
        <v>1279</v>
      </c>
      <c r="D549" s="473"/>
      <c r="E549" s="43" t="s">
        <v>377</v>
      </c>
      <c r="F549" s="16" t="s">
        <v>2201</v>
      </c>
      <c r="G549" s="14"/>
      <c r="J549" s="22"/>
    </row>
    <row r="550" spans="1:13" ht="77.25" customHeight="1">
      <c r="A550" s="11" t="s">
        <v>2202</v>
      </c>
      <c r="B550" s="16" t="s">
        <v>1281</v>
      </c>
      <c r="C550" s="164" t="s">
        <v>2203</v>
      </c>
      <c r="D550" s="473">
        <v>1</v>
      </c>
      <c r="E550" s="43" t="s">
        <v>648</v>
      </c>
      <c r="F550" s="16" t="s">
        <v>2204</v>
      </c>
      <c r="G550" s="19"/>
    </row>
    <row r="551" spans="1:13" ht="80.25" customHeight="1">
      <c r="A551" s="11"/>
      <c r="B551" s="16"/>
      <c r="C551" s="164" t="s">
        <v>2205</v>
      </c>
      <c r="D551" s="473">
        <v>1</v>
      </c>
      <c r="E551" s="43" t="s">
        <v>648</v>
      </c>
      <c r="F551" s="16" t="s">
        <v>2206</v>
      </c>
      <c r="G551" s="19"/>
    </row>
    <row r="552" spans="1:13" ht="94.5" hidden="1" customHeight="1">
      <c r="A552" s="20"/>
      <c r="B552" s="16"/>
      <c r="C552" s="164" t="s">
        <v>2207</v>
      </c>
      <c r="D552" s="473"/>
      <c r="E552" s="43" t="s">
        <v>648</v>
      </c>
      <c r="F552" s="16" t="s">
        <v>2208</v>
      </c>
      <c r="G552" s="19"/>
      <c r="J552" s="22"/>
    </row>
    <row r="553" spans="1:13" ht="96.75" customHeight="1">
      <c r="A553" s="11"/>
      <c r="B553" s="16"/>
      <c r="C553" s="164" t="s">
        <v>2209</v>
      </c>
      <c r="D553" s="473">
        <v>1</v>
      </c>
      <c r="E553" s="43" t="s">
        <v>648</v>
      </c>
      <c r="F553" s="16" t="s">
        <v>2210</v>
      </c>
      <c r="G553" s="19"/>
    </row>
    <row r="554" spans="1:13" ht="87.75" customHeight="1">
      <c r="A554" s="11"/>
      <c r="B554" s="16"/>
      <c r="C554" s="164" t="s">
        <v>2211</v>
      </c>
      <c r="D554" s="473">
        <v>1</v>
      </c>
      <c r="E554" s="43" t="s">
        <v>648</v>
      </c>
      <c r="F554" s="16" t="s">
        <v>2212</v>
      </c>
      <c r="G554" s="19"/>
    </row>
    <row r="555" spans="1:13" ht="75" customHeight="1">
      <c r="A555" s="11"/>
      <c r="B555" s="16"/>
      <c r="C555" s="164" t="s">
        <v>2213</v>
      </c>
      <c r="D555" s="473">
        <v>1</v>
      </c>
      <c r="E555" s="43" t="s">
        <v>648</v>
      </c>
      <c r="F555" s="16" t="s">
        <v>2214</v>
      </c>
      <c r="G555" s="19"/>
    </row>
    <row r="556" spans="1:13" ht="138.75" customHeight="1">
      <c r="A556" s="11"/>
      <c r="B556" s="16"/>
      <c r="C556" s="164" t="s">
        <v>2215</v>
      </c>
      <c r="D556" s="473">
        <v>1</v>
      </c>
      <c r="E556" s="43" t="s">
        <v>648</v>
      </c>
      <c r="F556" s="16" t="s">
        <v>2216</v>
      </c>
      <c r="G556" s="19"/>
    </row>
    <row r="557" spans="1:13" ht="81" customHeight="1">
      <c r="A557" s="11"/>
      <c r="B557" s="16"/>
      <c r="C557" s="164" t="s">
        <v>2217</v>
      </c>
      <c r="D557" s="473">
        <v>1</v>
      </c>
      <c r="E557" s="43" t="s">
        <v>648</v>
      </c>
      <c r="F557" s="16" t="s">
        <v>2218</v>
      </c>
      <c r="G557" s="19"/>
    </row>
    <row r="558" spans="1:13" ht="31.5" hidden="1" customHeight="1">
      <c r="A558" s="20" t="s">
        <v>2219</v>
      </c>
      <c r="B558" s="16" t="s">
        <v>2220</v>
      </c>
      <c r="C558" s="13" t="s">
        <v>2221</v>
      </c>
      <c r="D558" s="473"/>
      <c r="E558" s="43" t="s">
        <v>540</v>
      </c>
      <c r="F558" s="16" t="s">
        <v>2222</v>
      </c>
      <c r="G558" s="14"/>
      <c r="J558" s="22"/>
    </row>
    <row r="559" spans="1:13" ht="82.5" customHeight="1">
      <c r="A559" s="11" t="s">
        <v>2223</v>
      </c>
      <c r="B559" s="16" t="s">
        <v>1299</v>
      </c>
      <c r="C559" s="48" t="s">
        <v>2224</v>
      </c>
      <c r="D559" s="473">
        <v>1</v>
      </c>
      <c r="E559" s="43" t="s">
        <v>341</v>
      </c>
      <c r="F559" s="16" t="s">
        <v>2225</v>
      </c>
      <c r="G559" s="14"/>
    </row>
    <row r="560" spans="1:13" ht="82.5" customHeight="1">
      <c r="A560" s="11"/>
      <c r="B560" s="16"/>
      <c r="C560" s="48" t="s">
        <v>2226</v>
      </c>
      <c r="D560" s="473">
        <v>1</v>
      </c>
      <c r="E560" s="43" t="s">
        <v>341</v>
      </c>
      <c r="F560" s="16" t="s">
        <v>2227</v>
      </c>
      <c r="G560" s="14"/>
    </row>
    <row r="561" spans="1:13" ht="221.25" customHeight="1">
      <c r="A561" s="11"/>
      <c r="B561" s="16"/>
      <c r="C561" s="48" t="s">
        <v>2228</v>
      </c>
      <c r="D561" s="473">
        <v>1</v>
      </c>
      <c r="E561" s="43" t="s">
        <v>341</v>
      </c>
      <c r="F561" s="16" t="s">
        <v>2229</v>
      </c>
      <c r="G561" s="96"/>
    </row>
    <row r="562" spans="1:13" ht="35.1" customHeight="1">
      <c r="A562" s="1035" t="s">
        <v>2230</v>
      </c>
      <c r="B562" s="1305" t="s">
        <v>2231</v>
      </c>
      <c r="C562" s="1306"/>
      <c r="D562" s="1306"/>
      <c r="E562" s="1306"/>
      <c r="F562" s="1306"/>
      <c r="G562" s="1307"/>
      <c r="H562" s="22">
        <f>SUM(D563:D565)</f>
        <v>3</v>
      </c>
      <c r="I562" s="22">
        <f>COUNT(D563:D565)*2</f>
        <v>6</v>
      </c>
    </row>
    <row r="563" spans="1:13" ht="83.25" customHeight="1">
      <c r="A563" s="11" t="s">
        <v>2232</v>
      </c>
      <c r="B563" s="12" t="s">
        <v>2233</v>
      </c>
      <c r="C563" s="34" t="s">
        <v>1305</v>
      </c>
      <c r="D563" s="435">
        <v>1</v>
      </c>
      <c r="E563" s="43" t="s">
        <v>540</v>
      </c>
      <c r="F563" s="16" t="s">
        <v>2234</v>
      </c>
      <c r="G563" s="14"/>
    </row>
    <row r="564" spans="1:13" ht="45" customHeight="1">
      <c r="A564" s="11" t="s">
        <v>2235</v>
      </c>
      <c r="B564" s="165" t="s">
        <v>1307</v>
      </c>
      <c r="C564" s="13" t="s">
        <v>1308</v>
      </c>
      <c r="D564" s="435">
        <v>1</v>
      </c>
      <c r="E564" s="43" t="s">
        <v>540</v>
      </c>
      <c r="F564" s="16" t="s">
        <v>2236</v>
      </c>
      <c r="G564" s="166"/>
    </row>
    <row r="565" spans="1:13" ht="45" customHeight="1">
      <c r="A565" s="11" t="s">
        <v>1309</v>
      </c>
      <c r="B565" s="165" t="s">
        <v>1310</v>
      </c>
      <c r="C565" s="16" t="s">
        <v>2237</v>
      </c>
      <c r="D565" s="435">
        <v>1</v>
      </c>
      <c r="E565" s="43" t="s">
        <v>540</v>
      </c>
      <c r="F565" s="16" t="s">
        <v>2238</v>
      </c>
      <c r="G565" s="166"/>
    </row>
    <row r="566" spans="1:13" ht="35.1" customHeight="1">
      <c r="A566" s="1035" t="s">
        <v>2239</v>
      </c>
      <c r="B566" s="1305" t="s">
        <v>14</v>
      </c>
      <c r="C566" s="1306"/>
      <c r="D566" s="1306"/>
      <c r="E566" s="1306"/>
      <c r="F566" s="1306"/>
      <c r="G566" s="1307"/>
      <c r="H566" s="22">
        <f>SUM(D567:D574)</f>
        <v>4</v>
      </c>
      <c r="I566" s="22">
        <f>COUNT(D567:D574)*2</f>
        <v>8</v>
      </c>
    </row>
    <row r="567" spans="1:13" ht="75.75" hidden="1" customHeight="1">
      <c r="A567" s="20" t="s">
        <v>2240</v>
      </c>
      <c r="B567" s="16" t="s">
        <v>1313</v>
      </c>
      <c r="C567" s="13" t="s">
        <v>1314</v>
      </c>
      <c r="D567" s="435"/>
      <c r="E567" s="43" t="s">
        <v>653</v>
      </c>
      <c r="F567" s="23" t="s">
        <v>2241</v>
      </c>
      <c r="G567" s="14"/>
      <c r="J567" s="22"/>
    </row>
    <row r="568" spans="1:13" ht="15.75" hidden="1" customHeight="1">
      <c r="A568" s="20" t="s">
        <v>1315</v>
      </c>
      <c r="B568" s="12" t="s">
        <v>1316</v>
      </c>
      <c r="C568" s="18"/>
      <c r="D568" s="19"/>
      <c r="E568" s="21"/>
      <c r="F568" s="23" t="s">
        <v>2242</v>
      </c>
      <c r="G568" s="19"/>
      <c r="H568" s="81"/>
      <c r="I568" s="81"/>
      <c r="J568" s="81"/>
      <c r="L568" s="4"/>
      <c r="M568" s="4"/>
    </row>
    <row r="569" spans="1:13" ht="47.25" customHeight="1">
      <c r="A569" s="11" t="s">
        <v>2240</v>
      </c>
      <c r="B569" s="16"/>
      <c r="C569" s="48" t="s">
        <v>2243</v>
      </c>
      <c r="D569" s="435">
        <v>1</v>
      </c>
      <c r="E569" s="43" t="s">
        <v>653</v>
      </c>
      <c r="F569" s="23" t="s">
        <v>2244</v>
      </c>
      <c r="G569" s="19"/>
    </row>
    <row r="570" spans="1:13" ht="47.25" customHeight="1">
      <c r="A570" s="11"/>
      <c r="B570" s="16"/>
      <c r="C570" s="13" t="s">
        <v>2245</v>
      </c>
      <c r="D570" s="435">
        <v>1</v>
      </c>
      <c r="E570" s="43" t="s">
        <v>653</v>
      </c>
      <c r="F570" s="23" t="s">
        <v>2246</v>
      </c>
      <c r="G570" s="19"/>
    </row>
    <row r="571" spans="1:13" ht="47.25" customHeight="1">
      <c r="A571" s="11"/>
      <c r="B571" s="16"/>
      <c r="C571" s="13" t="s">
        <v>2247</v>
      </c>
      <c r="D571" s="435">
        <v>1</v>
      </c>
      <c r="E571" s="43" t="s">
        <v>653</v>
      </c>
      <c r="F571" s="23" t="s">
        <v>2248</v>
      </c>
      <c r="G571" s="19"/>
    </row>
    <row r="572" spans="1:13" ht="36.75" hidden="1" customHeight="1">
      <c r="A572" s="20" t="s">
        <v>1320</v>
      </c>
      <c r="B572" s="136" t="s">
        <v>1321</v>
      </c>
      <c r="C572" s="34" t="s">
        <v>1322</v>
      </c>
      <c r="D572" s="435"/>
      <c r="E572" s="43" t="s">
        <v>653</v>
      </c>
      <c r="F572" s="23" t="s">
        <v>2249</v>
      </c>
      <c r="G572" s="44"/>
      <c r="J572" s="22"/>
    </row>
    <row r="573" spans="1:13" ht="47.25" hidden="1" customHeight="1">
      <c r="A573" s="20" t="s">
        <v>2250</v>
      </c>
      <c r="B573" s="16" t="s">
        <v>1324</v>
      </c>
      <c r="C573" s="24" t="s">
        <v>1325</v>
      </c>
      <c r="D573" s="435"/>
      <c r="E573" s="43" t="s">
        <v>653</v>
      </c>
      <c r="F573" s="23" t="s">
        <v>2251</v>
      </c>
      <c r="G573" s="14"/>
      <c r="J573" s="22"/>
    </row>
    <row r="574" spans="1:13" ht="63.75" customHeight="1">
      <c r="A574" s="11" t="s">
        <v>2252</v>
      </c>
      <c r="B574" s="16" t="s">
        <v>2253</v>
      </c>
      <c r="C574" s="13" t="s">
        <v>2254</v>
      </c>
      <c r="D574" s="435">
        <v>1</v>
      </c>
      <c r="E574" s="43" t="s">
        <v>653</v>
      </c>
      <c r="F574" s="16" t="s">
        <v>2255</v>
      </c>
      <c r="G574" s="14"/>
    </row>
    <row r="575" spans="1:13" ht="40.35" hidden="1" customHeight="1">
      <c r="A575" s="137" t="s">
        <v>2256</v>
      </c>
      <c r="B575" s="1318" t="s">
        <v>1329</v>
      </c>
      <c r="C575" s="1476"/>
      <c r="D575" s="1299"/>
      <c r="E575" s="1299"/>
      <c r="F575" s="1477"/>
      <c r="G575" s="1478"/>
      <c r="H575" s="22">
        <f>SUM(D576:D582)</f>
        <v>0</v>
      </c>
      <c r="I575" s="22">
        <f>COUNT(D576:D582)*2</f>
        <v>0</v>
      </c>
      <c r="J575" s="22" t="e">
        <f>H575*100/I575</f>
        <v>#DIV/0!</v>
      </c>
    </row>
    <row r="576" spans="1:13" ht="40.35" hidden="1" customHeight="1">
      <c r="A576" s="73" t="s">
        <v>1330</v>
      </c>
      <c r="B576" s="41" t="s">
        <v>1332</v>
      </c>
      <c r="C576" s="41" t="s">
        <v>1333</v>
      </c>
      <c r="D576" s="74"/>
      <c r="E576" s="19" t="s">
        <v>540</v>
      </c>
      <c r="F576" s="75" t="s">
        <v>1334</v>
      </c>
      <c r="G576" s="394"/>
      <c r="H576" s="81"/>
      <c r="I576" s="81"/>
      <c r="J576" s="81"/>
      <c r="L576" s="4"/>
      <c r="M576" s="4"/>
    </row>
    <row r="577" spans="1:13" ht="40.35" hidden="1" customHeight="1">
      <c r="A577" s="73" t="s">
        <v>1335</v>
      </c>
      <c r="B577" s="41" t="s">
        <v>1336</v>
      </c>
      <c r="C577" s="41" t="s">
        <v>1337</v>
      </c>
      <c r="D577" s="74"/>
      <c r="E577" s="19" t="s">
        <v>540</v>
      </c>
      <c r="F577" s="75" t="s">
        <v>1338</v>
      </c>
      <c r="G577" s="389"/>
      <c r="H577" s="81"/>
      <c r="I577" s="81"/>
      <c r="J577" s="81"/>
      <c r="L577" s="4"/>
      <c r="M577" s="4"/>
    </row>
    <row r="578" spans="1:13" ht="40.35" hidden="1" customHeight="1">
      <c r="A578" s="73" t="s">
        <v>1339</v>
      </c>
      <c r="B578" s="41" t="s">
        <v>1340</v>
      </c>
      <c r="C578" s="41" t="s">
        <v>1341</v>
      </c>
      <c r="D578" s="74"/>
      <c r="E578" s="19" t="s">
        <v>540</v>
      </c>
      <c r="F578" s="75" t="s">
        <v>1342</v>
      </c>
      <c r="G578" s="389"/>
      <c r="H578" s="81"/>
      <c r="I578" s="81"/>
      <c r="J578" s="81"/>
      <c r="L578" s="4"/>
      <c r="M578" s="4"/>
    </row>
    <row r="579" spans="1:13" ht="122.25" hidden="1" customHeight="1">
      <c r="A579" s="137" t="s">
        <v>1343</v>
      </c>
      <c r="B579" s="41" t="s">
        <v>2257</v>
      </c>
      <c r="C579" s="34" t="s">
        <v>1345</v>
      </c>
      <c r="D579" s="499"/>
      <c r="E579" s="438" t="s">
        <v>540</v>
      </c>
      <c r="F579" s="168" t="s">
        <v>2258</v>
      </c>
      <c r="G579" s="14"/>
      <c r="J579" s="22"/>
    </row>
    <row r="580" spans="1:13" ht="90" hidden="1" customHeight="1">
      <c r="A580" s="137" t="s">
        <v>1347</v>
      </c>
      <c r="B580" s="41" t="s">
        <v>1348</v>
      </c>
      <c r="C580" s="34" t="s">
        <v>1349</v>
      </c>
      <c r="D580" s="499"/>
      <c r="E580" s="438" t="s">
        <v>540</v>
      </c>
      <c r="F580" s="168" t="s">
        <v>1350</v>
      </c>
      <c r="G580" s="14"/>
      <c r="J580" s="22"/>
    </row>
    <row r="581" spans="1:13" ht="90" hidden="1" customHeight="1">
      <c r="A581" s="73" t="s">
        <v>1351</v>
      </c>
      <c r="B581" s="41" t="s">
        <v>1352</v>
      </c>
      <c r="C581" s="41" t="s">
        <v>1353</v>
      </c>
      <c r="D581" s="74"/>
      <c r="E581" s="19" t="s">
        <v>540</v>
      </c>
      <c r="F581" s="75" t="s">
        <v>1354</v>
      </c>
      <c r="G581" s="389"/>
      <c r="H581" s="81"/>
      <c r="I581" s="81"/>
      <c r="J581" s="81"/>
      <c r="L581" s="4"/>
      <c r="M581" s="4"/>
    </row>
    <row r="582" spans="1:13" ht="90" hidden="1" customHeight="1">
      <c r="A582" s="73" t="s">
        <v>1355</v>
      </c>
      <c r="B582" s="41" t="s">
        <v>1356</v>
      </c>
      <c r="C582" s="41" t="s">
        <v>1357</v>
      </c>
      <c r="D582" s="74"/>
      <c r="E582" s="19" t="s">
        <v>540</v>
      </c>
      <c r="F582" s="75" t="s">
        <v>1358</v>
      </c>
      <c r="G582" s="389"/>
      <c r="H582" s="81"/>
      <c r="I582" s="81"/>
      <c r="J582" s="81"/>
      <c r="L582" s="4"/>
      <c r="M582" s="4"/>
    </row>
    <row r="583" spans="1:13" ht="35.1" customHeight="1">
      <c r="A583" s="1035" t="s">
        <v>2259</v>
      </c>
      <c r="B583" s="1305" t="s">
        <v>2260</v>
      </c>
      <c r="C583" s="1306"/>
      <c r="D583" s="1306"/>
      <c r="E583" s="1306"/>
      <c r="F583" s="1306"/>
      <c r="G583" s="1307"/>
      <c r="H583" s="22">
        <f>SUM(D584:D585)</f>
        <v>2</v>
      </c>
      <c r="I583" s="22">
        <f>COUNT(D584:D585)*2</f>
        <v>4</v>
      </c>
    </row>
    <row r="584" spans="1:13" ht="31.5" customHeight="1">
      <c r="A584" s="11" t="s">
        <v>2261</v>
      </c>
      <c r="B584" s="16" t="s">
        <v>2262</v>
      </c>
      <c r="C584" s="13" t="s">
        <v>1361</v>
      </c>
      <c r="D584" s="435">
        <v>1</v>
      </c>
      <c r="E584" s="43" t="s">
        <v>271</v>
      </c>
      <c r="F584" s="16" t="s">
        <v>1362</v>
      </c>
      <c r="G584" s="14"/>
    </row>
    <row r="585" spans="1:13" ht="30">
      <c r="A585" s="11" t="s">
        <v>2263</v>
      </c>
      <c r="B585" s="16" t="s">
        <v>2264</v>
      </c>
      <c r="C585" s="24" t="s">
        <v>2265</v>
      </c>
      <c r="D585" s="435">
        <v>1</v>
      </c>
      <c r="E585" s="436" t="s">
        <v>540</v>
      </c>
      <c r="F585" s="16" t="s">
        <v>1367</v>
      </c>
      <c r="G585" s="14"/>
    </row>
    <row r="586" spans="1:13" ht="15.75" hidden="1">
      <c r="A586" s="76" t="s">
        <v>10</v>
      </c>
      <c r="B586" s="1308" t="s">
        <v>1368</v>
      </c>
      <c r="C586" s="1309"/>
      <c r="D586" s="1309"/>
      <c r="E586" s="1309"/>
      <c r="F586" s="1309"/>
      <c r="G586" s="1320"/>
      <c r="H586" s="81">
        <f>SUM(D587:D592)</f>
        <v>0</v>
      </c>
      <c r="I586" s="81">
        <f>COUNT(D587:D592)*2</f>
        <v>0</v>
      </c>
      <c r="J586" s="81"/>
      <c r="L586" s="4"/>
      <c r="M586" s="4"/>
    </row>
    <row r="587" spans="1:13" ht="45" hidden="1">
      <c r="A587" s="76" t="s">
        <v>1369</v>
      </c>
      <c r="B587" s="41" t="s">
        <v>1370</v>
      </c>
      <c r="C587" s="41"/>
      <c r="D587" s="41"/>
      <c r="E587" s="41"/>
      <c r="F587" s="41"/>
      <c r="G587" s="393"/>
      <c r="H587" s="81"/>
      <c r="I587" s="81"/>
      <c r="J587" s="81"/>
      <c r="L587" s="4"/>
      <c r="M587" s="4"/>
    </row>
    <row r="588" spans="1:13" ht="45" hidden="1">
      <c r="A588" s="76" t="s">
        <v>1371</v>
      </c>
      <c r="B588" s="41" t="s">
        <v>1372</v>
      </c>
      <c r="C588" s="41"/>
      <c r="D588" s="41"/>
      <c r="E588" s="41"/>
      <c r="F588" s="41"/>
      <c r="G588" s="393"/>
      <c r="H588" s="81"/>
      <c r="I588" s="81"/>
      <c r="J588" s="81"/>
      <c r="L588" s="4"/>
      <c r="M588" s="4"/>
    </row>
    <row r="589" spans="1:13" ht="45" hidden="1">
      <c r="A589" s="76" t="s">
        <v>1373</v>
      </c>
      <c r="B589" s="41" t="s">
        <v>1374</v>
      </c>
      <c r="C589" s="41"/>
      <c r="D589" s="41"/>
      <c r="E589" s="41"/>
      <c r="F589" s="41"/>
      <c r="G589" s="393"/>
      <c r="H589" s="81"/>
      <c r="I589" s="81"/>
      <c r="J589" s="81"/>
      <c r="L589" s="4"/>
      <c r="M589" s="4"/>
    </row>
    <row r="590" spans="1:13" ht="75" hidden="1">
      <c r="A590" s="76" t="s">
        <v>1375</v>
      </c>
      <c r="B590" s="41" t="s">
        <v>1376</v>
      </c>
      <c r="C590" s="41"/>
      <c r="D590" s="41"/>
      <c r="E590" s="41"/>
      <c r="F590" s="41"/>
      <c r="G590" s="393"/>
      <c r="H590" s="81"/>
      <c r="I590" s="81"/>
      <c r="J590" s="81"/>
      <c r="L590" s="4"/>
      <c r="M590" s="4"/>
    </row>
    <row r="591" spans="1:13" ht="30" hidden="1">
      <c r="A591" s="76" t="s">
        <v>1377</v>
      </c>
      <c r="B591" s="41" t="s">
        <v>1378</v>
      </c>
      <c r="C591" s="41"/>
      <c r="D591" s="41"/>
      <c r="E591" s="41"/>
      <c r="F591" s="41"/>
      <c r="G591" s="393"/>
      <c r="H591" s="81"/>
      <c r="I591" s="81"/>
      <c r="J591" s="81"/>
      <c r="L591" s="4"/>
      <c r="M591" s="4"/>
    </row>
    <row r="592" spans="1:13" ht="30" hidden="1">
      <c r="A592" s="76" t="s">
        <v>1379</v>
      </c>
      <c r="B592" s="41" t="s">
        <v>1380</v>
      </c>
      <c r="C592" s="41"/>
      <c r="D592" s="41"/>
      <c r="E592" s="41"/>
      <c r="F592" s="41"/>
      <c r="G592" s="393"/>
      <c r="H592" s="81"/>
      <c r="I592" s="81"/>
      <c r="J592" s="81"/>
      <c r="L592" s="4"/>
      <c r="M592" s="4"/>
    </row>
    <row r="593" spans="1:13" ht="15.75" hidden="1">
      <c r="A593" s="76" t="s">
        <v>1381</v>
      </c>
      <c r="B593" s="1479" t="s">
        <v>8</v>
      </c>
      <c r="C593" s="1480"/>
      <c r="D593" s="1481"/>
      <c r="E593" s="1481"/>
      <c r="F593" s="1482"/>
      <c r="G593" s="1483"/>
      <c r="H593" s="22">
        <f>SUM(D594:D603)</f>
        <v>0</v>
      </c>
      <c r="I593" s="22">
        <f>COUNT(D594:D603)*2</f>
        <v>0</v>
      </c>
      <c r="J593" s="22" t="e">
        <f>H593*100/I593</f>
        <v>#DIV/0!</v>
      </c>
    </row>
    <row r="594" spans="1:13" ht="75" hidden="1">
      <c r="A594" s="76" t="s">
        <v>1382</v>
      </c>
      <c r="B594" s="41" t="s">
        <v>1383</v>
      </c>
      <c r="C594" s="41"/>
      <c r="D594" s="41"/>
      <c r="E594" s="41"/>
      <c r="F594" s="41"/>
      <c r="G594" s="393"/>
      <c r="H594" s="81"/>
      <c r="I594" s="81"/>
      <c r="J594" s="81"/>
      <c r="L594" s="4"/>
      <c r="M594" s="4"/>
    </row>
    <row r="595" spans="1:13" ht="60" hidden="1">
      <c r="A595" s="76" t="s">
        <v>1384</v>
      </c>
      <c r="B595" s="41" t="s">
        <v>1385</v>
      </c>
      <c r="C595" s="41"/>
      <c r="D595" s="41"/>
      <c r="E595" s="41"/>
      <c r="F595" s="41"/>
      <c r="G595" s="393"/>
      <c r="H595" s="81"/>
      <c r="I595" s="81"/>
      <c r="J595" s="81"/>
      <c r="L595" s="4"/>
      <c r="M595" s="4"/>
    </row>
    <row r="596" spans="1:13" ht="45" hidden="1">
      <c r="A596" s="76" t="s">
        <v>1386</v>
      </c>
      <c r="B596" s="41" t="s">
        <v>1387</v>
      </c>
      <c r="C596" s="41"/>
      <c r="D596" s="41"/>
      <c r="E596" s="41"/>
      <c r="F596" s="41"/>
      <c r="G596" s="393"/>
      <c r="H596" s="81"/>
      <c r="I596" s="81"/>
      <c r="J596" s="81"/>
      <c r="L596" s="4"/>
      <c r="M596" s="4"/>
    </row>
    <row r="597" spans="1:13" ht="45" hidden="1">
      <c r="A597" s="76" t="s">
        <v>1388</v>
      </c>
      <c r="B597" s="41" t="s">
        <v>1389</v>
      </c>
      <c r="C597" s="41"/>
      <c r="D597" s="41"/>
      <c r="E597" s="41"/>
      <c r="F597" s="41"/>
      <c r="G597" s="393"/>
      <c r="H597" s="81"/>
      <c r="I597" s="81"/>
      <c r="J597" s="81"/>
      <c r="L597" s="4"/>
      <c r="M597" s="4"/>
    </row>
    <row r="598" spans="1:13" s="240" customFormat="1" ht="45" hidden="1">
      <c r="A598" s="76" t="s">
        <v>1390</v>
      </c>
      <c r="B598" s="220" t="s">
        <v>1391</v>
      </c>
      <c r="C598" s="220"/>
      <c r="D598" s="220"/>
      <c r="E598" s="220"/>
      <c r="F598" s="220"/>
      <c r="G598" s="409"/>
      <c r="H598" s="82"/>
      <c r="I598" s="82"/>
      <c r="J598" s="82"/>
      <c r="K598" s="82"/>
    </row>
    <row r="599" spans="1:13" ht="60" hidden="1">
      <c r="A599" s="20" t="s">
        <v>1392</v>
      </c>
      <c r="B599" s="41" t="s">
        <v>2266</v>
      </c>
      <c r="C599" s="34" t="s">
        <v>1394</v>
      </c>
      <c r="D599" s="435"/>
      <c r="E599" s="43" t="s">
        <v>540</v>
      </c>
      <c r="F599" s="23" t="s">
        <v>2267</v>
      </c>
      <c r="G599" s="14"/>
      <c r="J599" s="22"/>
    </row>
    <row r="600" spans="1:13" ht="60" hidden="1">
      <c r="A600" s="20" t="s">
        <v>1396</v>
      </c>
      <c r="B600" s="41" t="s">
        <v>1397</v>
      </c>
      <c r="C600" s="304"/>
      <c r="D600" s="14"/>
      <c r="E600" s="21"/>
      <c r="F600" s="222"/>
      <c r="G600" s="99"/>
      <c r="H600" s="81"/>
      <c r="I600" s="81"/>
      <c r="J600" s="81"/>
      <c r="L600" s="4"/>
      <c r="M600" s="4"/>
    </row>
    <row r="601" spans="1:13" ht="30" hidden="1">
      <c r="A601" s="20" t="s">
        <v>1398</v>
      </c>
      <c r="B601" s="41" t="s">
        <v>1399</v>
      </c>
      <c r="C601" s="304"/>
      <c r="D601" s="14"/>
      <c r="E601" s="21"/>
      <c r="F601" s="222"/>
      <c r="G601" s="99"/>
      <c r="H601" s="81"/>
      <c r="I601" s="81"/>
      <c r="J601" s="81"/>
      <c r="L601" s="4"/>
      <c r="M601" s="4"/>
    </row>
    <row r="602" spans="1:13" ht="30" hidden="1">
      <c r="A602" s="20" t="s">
        <v>1400</v>
      </c>
      <c r="B602" s="41" t="s">
        <v>1401</v>
      </c>
      <c r="C602" s="304"/>
      <c r="D602" s="14"/>
      <c r="E602" s="21"/>
      <c r="F602" s="222"/>
      <c r="G602" s="99"/>
      <c r="H602" s="81"/>
      <c r="I602" s="81"/>
      <c r="J602" s="81"/>
      <c r="L602" s="4"/>
      <c r="M602" s="4"/>
    </row>
    <row r="603" spans="1:13" ht="45" hidden="1">
      <c r="A603" s="20" t="s">
        <v>1402</v>
      </c>
      <c r="B603" s="41" t="s">
        <v>1403</v>
      </c>
      <c r="C603" s="304"/>
      <c r="D603" s="14"/>
      <c r="E603" s="21"/>
      <c r="F603" s="222"/>
      <c r="G603" s="99"/>
      <c r="H603" s="81"/>
      <c r="I603" s="81"/>
      <c r="J603" s="81"/>
      <c r="L603" s="4"/>
      <c r="M603" s="4"/>
    </row>
    <row r="604" spans="1:13" ht="25.5" customHeight="1">
      <c r="A604" s="156"/>
      <c r="B604" s="1463" t="s">
        <v>2268</v>
      </c>
      <c r="C604" s="1464"/>
      <c r="D604" s="1463"/>
      <c r="E604" s="1463"/>
      <c r="F604" s="1465"/>
      <c r="G604" s="1463"/>
      <c r="H604" s="22">
        <f>H605+H610+H615+H631</f>
        <v>18</v>
      </c>
      <c r="I604" s="22">
        <f>I605+I610+I615+I631</f>
        <v>36</v>
      </c>
    </row>
    <row r="605" spans="1:13" ht="35.1" customHeight="1">
      <c r="A605" s="1040" t="s">
        <v>2269</v>
      </c>
      <c r="B605" s="1475" t="s">
        <v>6</v>
      </c>
      <c r="C605" s="1475"/>
      <c r="D605" s="1475"/>
      <c r="E605" s="1475"/>
      <c r="F605" s="1475"/>
      <c r="G605" s="1475"/>
      <c r="H605" s="22">
        <f>SUM(D606:D609)</f>
        <v>3</v>
      </c>
      <c r="I605" s="22">
        <f>COUNT(D606:D609)*2</f>
        <v>6</v>
      </c>
    </row>
    <row r="606" spans="1:13" ht="30">
      <c r="A606" s="35" t="s">
        <v>2270</v>
      </c>
      <c r="B606" s="16" t="s">
        <v>1406</v>
      </c>
      <c r="C606" s="13" t="s">
        <v>2271</v>
      </c>
      <c r="D606" s="435">
        <v>1</v>
      </c>
      <c r="E606" s="43" t="s">
        <v>648</v>
      </c>
      <c r="F606" s="16"/>
      <c r="G606" s="70"/>
    </row>
    <row r="607" spans="1:13" ht="30">
      <c r="A607" s="35"/>
      <c r="B607" s="16"/>
      <c r="C607" s="13" t="s">
        <v>2272</v>
      </c>
      <c r="D607" s="435">
        <v>1</v>
      </c>
      <c r="E607" s="43" t="s">
        <v>648</v>
      </c>
      <c r="F607" s="16"/>
      <c r="G607" s="70"/>
    </row>
    <row r="608" spans="1:13" ht="30">
      <c r="A608" s="35"/>
      <c r="B608" s="16"/>
      <c r="C608" s="13" t="s">
        <v>2273</v>
      </c>
      <c r="D608" s="435">
        <v>1</v>
      </c>
      <c r="E608" s="43" t="s">
        <v>648</v>
      </c>
      <c r="F608" s="16"/>
      <c r="G608" s="70"/>
    </row>
    <row r="609" spans="1:13" ht="45" hidden="1">
      <c r="A609" s="57" t="s">
        <v>2274</v>
      </c>
      <c r="B609" s="16" t="s">
        <v>2275</v>
      </c>
      <c r="C609" s="23"/>
      <c r="D609" s="584"/>
      <c r="E609" s="15"/>
      <c r="F609" s="41"/>
      <c r="G609" s="584"/>
      <c r="H609" s="81"/>
      <c r="I609" s="81"/>
      <c r="J609" s="81"/>
      <c r="L609" s="4"/>
      <c r="M609" s="4"/>
    </row>
    <row r="610" spans="1:13" ht="35.1" customHeight="1">
      <c r="A610" s="1035" t="s">
        <v>2276</v>
      </c>
      <c r="B610" s="1305" t="s">
        <v>4</v>
      </c>
      <c r="C610" s="1306"/>
      <c r="D610" s="1306"/>
      <c r="E610" s="1306"/>
      <c r="F610" s="1306"/>
      <c r="G610" s="1307"/>
      <c r="H610" s="22">
        <f>SUM(D611:D614)</f>
        <v>3</v>
      </c>
      <c r="I610" s="22">
        <f>COUNT(D611:D614)*2</f>
        <v>6</v>
      </c>
    </row>
    <row r="611" spans="1:13" ht="30">
      <c r="A611" s="35" t="s">
        <v>2277</v>
      </c>
      <c r="B611" s="16" t="s">
        <v>1420</v>
      </c>
      <c r="C611" s="13" t="s">
        <v>2278</v>
      </c>
      <c r="D611" s="435">
        <v>1</v>
      </c>
      <c r="E611" s="43" t="s">
        <v>648</v>
      </c>
      <c r="F611" s="16"/>
      <c r="G611" s="70"/>
    </row>
    <row r="612" spans="1:13" ht="45">
      <c r="A612" s="35"/>
      <c r="B612" s="16"/>
      <c r="C612" s="13" t="s">
        <v>2279</v>
      </c>
      <c r="D612" s="435">
        <v>1</v>
      </c>
      <c r="E612" s="43" t="s">
        <v>648</v>
      </c>
      <c r="F612" s="16"/>
      <c r="G612" s="70"/>
    </row>
    <row r="613" spans="1:13">
      <c r="A613" s="35"/>
      <c r="B613" s="16"/>
      <c r="C613" s="133" t="s">
        <v>2280</v>
      </c>
      <c r="D613" s="435">
        <v>1</v>
      </c>
      <c r="E613" s="43" t="s">
        <v>648</v>
      </c>
      <c r="F613" s="16"/>
      <c r="G613" s="70"/>
    </row>
    <row r="614" spans="1:13" ht="45" hidden="1">
      <c r="A614" s="57" t="s">
        <v>1428</v>
      </c>
      <c r="B614" s="16" t="s">
        <v>2281</v>
      </c>
      <c r="C614" s="16" t="s">
        <v>2282</v>
      </c>
      <c r="D614" s="15"/>
      <c r="E614" s="15"/>
      <c r="F614" s="18"/>
      <c r="G614" s="15"/>
      <c r="H614" s="81"/>
      <c r="I614" s="81"/>
      <c r="J614" s="81"/>
      <c r="L614" s="4"/>
      <c r="M614" s="4"/>
    </row>
    <row r="615" spans="1:13" ht="35.1" customHeight="1">
      <c r="A615" s="1035" t="s">
        <v>2283</v>
      </c>
      <c r="B615" s="1298" t="s">
        <v>2</v>
      </c>
      <c r="C615" s="1299"/>
      <c r="D615" s="1299"/>
      <c r="E615" s="1299"/>
      <c r="F615" s="1299"/>
      <c r="G615" s="1300"/>
      <c r="H615" s="22">
        <f>SUM(D616:D630)</f>
        <v>10</v>
      </c>
      <c r="I615" s="22">
        <f>COUNT(D616:D630)*2</f>
        <v>20</v>
      </c>
    </row>
    <row r="616" spans="1:13" ht="30">
      <c r="A616" s="35" t="s">
        <v>2284</v>
      </c>
      <c r="B616" s="16" t="s">
        <v>1431</v>
      </c>
      <c r="C616" s="48" t="s">
        <v>2285</v>
      </c>
      <c r="D616" s="435">
        <v>1</v>
      </c>
      <c r="E616" s="43" t="s">
        <v>648</v>
      </c>
      <c r="F616" s="16"/>
      <c r="G616" s="163"/>
    </row>
    <row r="617" spans="1:13" ht="30">
      <c r="A617" s="35"/>
      <c r="B617" s="16"/>
      <c r="C617" s="48" t="s">
        <v>2286</v>
      </c>
      <c r="D617" s="435">
        <v>1</v>
      </c>
      <c r="E617" s="43" t="s">
        <v>648</v>
      </c>
      <c r="F617" s="16"/>
      <c r="G617" s="163"/>
    </row>
    <row r="618" spans="1:13" ht="30" hidden="1">
      <c r="A618" s="57"/>
      <c r="B618" s="16"/>
      <c r="C618" s="34" t="s">
        <v>1432</v>
      </c>
      <c r="D618" s="435"/>
      <c r="E618" s="43" t="s">
        <v>648</v>
      </c>
      <c r="F618" s="23"/>
      <c r="G618" s="15"/>
      <c r="J618" s="22"/>
    </row>
    <row r="619" spans="1:13" ht="62.25" hidden="1" customHeight="1">
      <c r="A619" s="57"/>
      <c r="B619" s="16"/>
      <c r="C619" s="13" t="s">
        <v>2287</v>
      </c>
      <c r="D619" s="435"/>
      <c r="E619" s="43" t="s">
        <v>648</v>
      </c>
      <c r="F619" s="16"/>
      <c r="G619" s="163"/>
      <c r="J619" s="22"/>
    </row>
    <row r="620" spans="1:13">
      <c r="A620" s="35"/>
      <c r="B620" s="16"/>
      <c r="C620" s="13" t="s">
        <v>2288</v>
      </c>
      <c r="D620" s="435">
        <v>1</v>
      </c>
      <c r="E620" s="43" t="s">
        <v>648</v>
      </c>
      <c r="F620" s="16"/>
      <c r="G620" s="163"/>
    </row>
    <row r="621" spans="1:13" ht="30">
      <c r="A621" s="35"/>
      <c r="B621" s="16"/>
      <c r="C621" s="48" t="s">
        <v>2289</v>
      </c>
      <c r="D621" s="435">
        <v>1</v>
      </c>
      <c r="E621" s="43" t="s">
        <v>648</v>
      </c>
      <c r="F621" s="16"/>
      <c r="G621" s="163"/>
    </row>
    <row r="622" spans="1:13">
      <c r="A622" s="35"/>
      <c r="B622" s="16"/>
      <c r="C622" s="13" t="s">
        <v>2290</v>
      </c>
      <c r="D622" s="435">
        <v>1</v>
      </c>
      <c r="E622" s="43" t="s">
        <v>648</v>
      </c>
      <c r="F622" s="16"/>
      <c r="G622" s="163"/>
    </row>
    <row r="623" spans="1:13">
      <c r="A623" s="35"/>
      <c r="B623" s="16"/>
      <c r="C623" s="13" t="s">
        <v>2291</v>
      </c>
      <c r="D623" s="435">
        <v>1</v>
      </c>
      <c r="E623" s="43" t="s">
        <v>648</v>
      </c>
      <c r="F623" s="16"/>
      <c r="G623" s="163"/>
    </row>
    <row r="624" spans="1:13" ht="30">
      <c r="A624" s="35"/>
      <c r="B624" s="16"/>
      <c r="C624" s="13" t="s">
        <v>2292</v>
      </c>
      <c r="D624" s="435">
        <v>1</v>
      </c>
      <c r="E624" s="43" t="s">
        <v>648</v>
      </c>
      <c r="F624" s="16"/>
      <c r="G624" s="163"/>
    </row>
    <row r="625" spans="1:13" ht="30">
      <c r="A625" s="35"/>
      <c r="B625" s="16"/>
      <c r="C625" s="13" t="s">
        <v>2293</v>
      </c>
      <c r="D625" s="435">
        <v>1</v>
      </c>
      <c r="E625" s="43" t="s">
        <v>648</v>
      </c>
      <c r="F625" s="16"/>
      <c r="G625" s="163"/>
    </row>
    <row r="626" spans="1:13" ht="30">
      <c r="A626" s="35"/>
      <c r="B626" s="16"/>
      <c r="C626" s="13" t="s">
        <v>2294</v>
      </c>
      <c r="D626" s="435">
        <v>1</v>
      </c>
      <c r="E626" s="43" t="s">
        <v>648</v>
      </c>
      <c r="F626" s="16"/>
      <c r="G626" s="163"/>
    </row>
    <row r="627" spans="1:13">
      <c r="A627" s="35"/>
      <c r="B627" s="16"/>
      <c r="C627" s="13" t="s">
        <v>2295</v>
      </c>
      <c r="D627" s="435">
        <v>1</v>
      </c>
      <c r="E627" s="43" t="s">
        <v>648</v>
      </c>
      <c r="F627" s="16"/>
      <c r="G627" s="163"/>
    </row>
    <row r="628" spans="1:13" ht="47.25" hidden="1">
      <c r="A628" s="57" t="s">
        <v>1435</v>
      </c>
      <c r="B628" s="23" t="s">
        <v>2296</v>
      </c>
      <c r="C628" s="170" t="s">
        <v>2297</v>
      </c>
      <c r="D628" s="15"/>
      <c r="E628" s="15"/>
      <c r="F628" s="18"/>
      <c r="G628" s="171"/>
      <c r="H628" s="81"/>
      <c r="I628" s="81"/>
      <c r="J628" s="81"/>
      <c r="L628" s="4"/>
      <c r="M628" s="4"/>
    </row>
    <row r="629" spans="1:13" ht="47.25" hidden="1">
      <c r="A629" s="57"/>
      <c r="B629" s="169"/>
      <c r="C629" s="170" t="s">
        <v>2298</v>
      </c>
      <c r="D629" s="15"/>
      <c r="E629" s="15"/>
      <c r="F629" s="18"/>
      <c r="G629" s="171"/>
      <c r="H629" s="81"/>
      <c r="I629" s="81"/>
      <c r="J629" s="81"/>
      <c r="L629" s="4"/>
      <c r="M629" s="4"/>
    </row>
    <row r="630" spans="1:13" ht="47.25" hidden="1">
      <c r="A630" s="57"/>
      <c r="B630" s="169"/>
      <c r="C630" s="170" t="s">
        <v>2299</v>
      </c>
      <c r="D630" s="15"/>
      <c r="E630" s="15"/>
      <c r="F630" s="18"/>
      <c r="G630" s="171"/>
      <c r="H630" s="81"/>
      <c r="I630" s="81"/>
      <c r="J630" s="81"/>
      <c r="L630" s="4"/>
      <c r="M630" s="4"/>
    </row>
    <row r="631" spans="1:13" ht="35.1" customHeight="1">
      <c r="A631" s="1035" t="s">
        <v>2300</v>
      </c>
      <c r="B631" s="1298" t="s">
        <v>2301</v>
      </c>
      <c r="C631" s="1299"/>
      <c r="D631" s="1299"/>
      <c r="E631" s="1299"/>
      <c r="F631" s="1299"/>
      <c r="G631" s="1300"/>
      <c r="H631" s="22">
        <f>SUM(D632:D634)</f>
        <v>2</v>
      </c>
      <c r="I631" s="22">
        <f>COUNT(D632:D634)*2</f>
        <v>4</v>
      </c>
    </row>
    <row r="632" spans="1:13" ht="30">
      <c r="A632" s="35" t="s">
        <v>2302</v>
      </c>
      <c r="B632" s="16" t="s">
        <v>1438</v>
      </c>
      <c r="C632" s="13" t="s">
        <v>2303</v>
      </c>
      <c r="D632" s="435">
        <v>1</v>
      </c>
      <c r="E632" s="43" t="s">
        <v>648</v>
      </c>
      <c r="F632" s="16"/>
      <c r="G632" s="70"/>
    </row>
    <row r="633" spans="1:13" ht="14.25" customHeight="1">
      <c r="A633" s="35"/>
      <c r="B633" s="16"/>
      <c r="C633" s="13" t="s">
        <v>2304</v>
      </c>
      <c r="D633" s="435">
        <v>1</v>
      </c>
      <c r="E633" s="43" t="s">
        <v>648</v>
      </c>
      <c r="F633" s="16"/>
      <c r="G633" s="70"/>
    </row>
    <row r="634" spans="1:13" ht="53.25" hidden="1" customHeight="1">
      <c r="A634" s="57" t="s">
        <v>1443</v>
      </c>
      <c r="B634" s="169" t="s">
        <v>2305</v>
      </c>
      <c r="C634" s="18" t="s">
        <v>2306</v>
      </c>
      <c r="D634" s="15"/>
      <c r="E634" s="15"/>
      <c r="F634" s="18" t="s">
        <v>2307</v>
      </c>
      <c r="G634" s="15"/>
      <c r="H634" s="81"/>
      <c r="I634" s="81"/>
      <c r="J634" s="81"/>
      <c r="L634" s="4"/>
      <c r="M634" s="4"/>
    </row>
    <row r="635" spans="1:13" ht="48.95" customHeight="1">
      <c r="A635" s="172"/>
      <c r="B635" s="86"/>
    </row>
    <row r="636" spans="1:13" s="946" customFormat="1">
      <c r="A636" s="1150"/>
      <c r="B636" s="1151"/>
      <c r="C636" s="1156"/>
      <c r="D636" s="1157"/>
      <c r="E636" s="1157"/>
      <c r="F636" s="1148"/>
      <c r="G636" s="1154"/>
      <c r="H636" s="1154"/>
      <c r="I636" s="1154"/>
      <c r="J636" s="453"/>
      <c r="K636" s="453"/>
      <c r="L636" s="453"/>
      <c r="M636" s="453"/>
    </row>
    <row r="637" spans="1:13" s="946" customFormat="1">
      <c r="A637" s="1150"/>
      <c r="B637" s="1151"/>
      <c r="C637" s="1156"/>
      <c r="D637" s="1157"/>
      <c r="E637" s="1157"/>
      <c r="F637" s="1148"/>
      <c r="G637" s="1154"/>
      <c r="H637" s="1154"/>
      <c r="I637" s="1154"/>
      <c r="J637" s="453"/>
      <c r="K637" s="453"/>
      <c r="L637" s="453"/>
      <c r="M637" s="453"/>
    </row>
    <row r="638" spans="1:13" s="946" customFormat="1">
      <c r="A638" s="1150"/>
      <c r="B638" s="1151" t="s">
        <v>1446</v>
      </c>
      <c r="C638" s="1156" t="s">
        <v>2308</v>
      </c>
      <c r="D638" s="1157" t="s">
        <v>1448</v>
      </c>
      <c r="E638" s="1157">
        <f>H2</f>
        <v>3</v>
      </c>
      <c r="F638" s="1148"/>
      <c r="G638" s="1154"/>
      <c r="H638" s="1154"/>
      <c r="I638" s="1154"/>
      <c r="J638" s="453"/>
      <c r="K638" s="453"/>
      <c r="L638" s="453"/>
      <c r="M638" s="453"/>
    </row>
    <row r="639" spans="1:13" s="946" customFormat="1">
      <c r="A639" s="1150" t="s">
        <v>176</v>
      </c>
      <c r="B639" s="1151">
        <f>IF(E638=0,0,H48)</f>
        <v>10</v>
      </c>
      <c r="C639" s="1151">
        <f>IF(E638=0,0,I48)</f>
        <v>20</v>
      </c>
      <c r="D639" s="1158">
        <f>IF(D647=0,0,B639/C639)</f>
        <v>0.5</v>
      </c>
      <c r="E639" s="1157"/>
      <c r="F639" s="1148"/>
      <c r="G639" s="1154"/>
      <c r="H639" s="1154"/>
      <c r="I639" s="1154"/>
      <c r="J639" s="453"/>
      <c r="K639" s="453"/>
      <c r="L639" s="453"/>
      <c r="M639" s="453"/>
    </row>
    <row r="640" spans="1:13" s="946" customFormat="1">
      <c r="A640" s="1150" t="s">
        <v>178</v>
      </c>
      <c r="B640" s="1151">
        <f>IF(E638=0,0,H109)</f>
        <v>12</v>
      </c>
      <c r="C640" s="1151">
        <f>IF(E638=0,0,I109)</f>
        <v>24</v>
      </c>
      <c r="D640" s="1158">
        <f>IF(D647=0,0,B640/C640)</f>
        <v>0.5</v>
      </c>
      <c r="E640" s="1157"/>
      <c r="F640" s="1148"/>
      <c r="G640" s="1154"/>
      <c r="H640" s="1154"/>
      <c r="I640" s="1154"/>
      <c r="J640" s="453"/>
      <c r="K640" s="453"/>
      <c r="L640" s="453"/>
      <c r="M640" s="453"/>
    </row>
    <row r="641" spans="1:13" s="946" customFormat="1">
      <c r="A641" s="1150" t="s">
        <v>180</v>
      </c>
      <c r="B641" s="1151">
        <f>IF(E638=0,0,H160)</f>
        <v>35</v>
      </c>
      <c r="C641" s="1151">
        <f>IF(E638=0,0,I160)</f>
        <v>70</v>
      </c>
      <c r="D641" s="1158">
        <f>IF(D647=0,0,B641/C641)</f>
        <v>0.5</v>
      </c>
      <c r="E641" s="1157"/>
      <c r="F641" s="1148"/>
      <c r="G641" s="1154"/>
      <c r="H641" s="1154"/>
      <c r="I641" s="1154"/>
      <c r="J641" s="453"/>
      <c r="K641" s="453"/>
      <c r="L641" s="453"/>
      <c r="M641" s="453"/>
    </row>
    <row r="642" spans="1:13" s="946" customFormat="1">
      <c r="A642" s="1150" t="s">
        <v>182</v>
      </c>
      <c r="B642" s="1153">
        <f>IF(E638=0,0,H231)</f>
        <v>13</v>
      </c>
      <c r="C642" s="1153">
        <f>IF(E638=0,0,I231)</f>
        <v>26</v>
      </c>
      <c r="D642" s="1158">
        <f>IF(D647=0,0,B642/C642)</f>
        <v>0.5</v>
      </c>
      <c r="E642" s="1157"/>
      <c r="F642" s="1148"/>
      <c r="G642" s="1154"/>
      <c r="H642" s="1154"/>
      <c r="I642" s="1154"/>
      <c r="J642" s="453"/>
      <c r="K642" s="453"/>
      <c r="L642" s="453"/>
      <c r="M642" s="453"/>
    </row>
    <row r="643" spans="1:13" s="946" customFormat="1">
      <c r="A643" s="1150" t="s">
        <v>184</v>
      </c>
      <c r="B643" s="1153">
        <f>IF(E638=0,0,H293)</f>
        <v>73</v>
      </c>
      <c r="C643" s="1153">
        <f>IF( E638=0,0,I293)</f>
        <v>146</v>
      </c>
      <c r="D643" s="1158">
        <f>IF(D647=0,0,B643/C643)</f>
        <v>0.5</v>
      </c>
      <c r="E643" s="1157"/>
      <c r="F643" s="1148"/>
      <c r="G643" s="1154"/>
      <c r="H643" s="1154"/>
      <c r="I643" s="1154"/>
      <c r="J643" s="453"/>
      <c r="K643" s="453"/>
      <c r="L643" s="453"/>
      <c r="M643" s="453"/>
    </row>
    <row r="644" spans="1:13" s="946" customFormat="1">
      <c r="A644" s="1150" t="s">
        <v>186</v>
      </c>
      <c r="B644" s="1153">
        <f>IF(E638=0,0,H486)</f>
        <v>21</v>
      </c>
      <c r="C644" s="1153">
        <f>IF(E638=0,0,I486)</f>
        <v>42</v>
      </c>
      <c r="D644" s="1158">
        <f>IF(D647=0,0,B644/C644)</f>
        <v>0.5</v>
      </c>
      <c r="E644" s="1157"/>
      <c r="F644" s="1148"/>
      <c r="G644" s="1154"/>
      <c r="H644" s="1154"/>
      <c r="I644" s="1154"/>
      <c r="J644" s="453"/>
      <c r="K644" s="453"/>
      <c r="L644" s="453"/>
      <c r="M644" s="453"/>
    </row>
    <row r="645" spans="1:13" s="946" customFormat="1">
      <c r="A645" s="1150" t="s">
        <v>187</v>
      </c>
      <c r="B645" s="1153">
        <f>IF(E638=0,0,H535)</f>
        <v>23</v>
      </c>
      <c r="C645" s="1153">
        <f>IF(E638=0,0,I535)</f>
        <v>46</v>
      </c>
      <c r="D645" s="1158">
        <f>IF(D647=0,0,B645/C645)</f>
        <v>0.5</v>
      </c>
      <c r="E645" s="1157"/>
      <c r="F645" s="1148"/>
      <c r="G645" s="1154"/>
      <c r="H645" s="1154"/>
      <c r="I645" s="1154"/>
      <c r="J645" s="453"/>
      <c r="K645" s="453"/>
      <c r="L645" s="453"/>
      <c r="M645" s="453"/>
    </row>
    <row r="646" spans="1:13" s="946" customFormat="1">
      <c r="A646" s="1150" t="s">
        <v>189</v>
      </c>
      <c r="B646" s="1153">
        <f>IF(E638=0,0,H604)</f>
        <v>18</v>
      </c>
      <c r="C646" s="1153">
        <f>IF(E638=0,0,I604)</f>
        <v>36</v>
      </c>
      <c r="D646" s="1158">
        <f>IF(D647=0,0,B646/C646)</f>
        <v>0.5</v>
      </c>
      <c r="E646" s="1157"/>
      <c r="F646" s="1148"/>
      <c r="G646" s="1154"/>
      <c r="H646" s="1154"/>
      <c r="I646" s="1154"/>
      <c r="J646" s="453"/>
      <c r="K646" s="453"/>
      <c r="L646" s="453"/>
      <c r="M646" s="453"/>
    </row>
    <row r="647" spans="1:13" s="946" customFormat="1">
      <c r="A647" s="1150" t="s">
        <v>1449</v>
      </c>
      <c r="B647" s="1151">
        <f>IF(E638=0,0,SUM(B639:B646))</f>
        <v>205</v>
      </c>
      <c r="C647" s="1151">
        <f>IF(E638=0,0,SUM(C639:C646))</f>
        <v>410</v>
      </c>
      <c r="D647" s="1158">
        <f>IF(E638=0,0,(B647/C647))</f>
        <v>0.5</v>
      </c>
      <c r="E647" s="1157"/>
      <c r="F647" s="1148"/>
      <c r="G647" s="1154"/>
      <c r="H647" s="1154"/>
      <c r="I647" s="1154"/>
      <c r="J647" s="453"/>
      <c r="K647" s="453"/>
      <c r="L647" s="453"/>
      <c r="M647" s="453"/>
    </row>
    <row r="648" spans="1:13" s="946" customFormat="1">
      <c r="A648" s="1150"/>
      <c r="B648" s="1151"/>
      <c r="C648" s="1156"/>
      <c r="D648" s="1157"/>
      <c r="E648" s="1157"/>
      <c r="F648" s="1148"/>
      <c r="G648" s="1154"/>
      <c r="H648" s="1154"/>
      <c r="I648" s="1154"/>
      <c r="J648" s="453"/>
      <c r="K648" s="453"/>
      <c r="L648" s="453"/>
      <c r="M648" s="453"/>
    </row>
    <row r="649" spans="1:13" s="946" customFormat="1">
      <c r="A649" s="1150"/>
      <c r="B649" s="1151"/>
      <c r="C649" s="1156"/>
      <c r="D649" s="1157"/>
      <c r="E649" s="1157"/>
      <c r="F649" s="1148"/>
      <c r="G649" s="1154"/>
      <c r="H649" s="1154"/>
      <c r="I649" s="1154"/>
      <c r="J649" s="453"/>
      <c r="K649" s="453"/>
      <c r="L649" s="453"/>
      <c r="M649" s="453"/>
    </row>
    <row r="650" spans="1:13" s="946" customFormat="1">
      <c r="A650" s="1150">
        <v>0</v>
      </c>
      <c r="B650" s="1151"/>
      <c r="C650" s="1156"/>
      <c r="D650" s="1157"/>
      <c r="E650" s="1157"/>
      <c r="F650" s="1148"/>
      <c r="G650" s="1154"/>
      <c r="H650" s="1154"/>
      <c r="I650" s="1154"/>
      <c r="J650" s="453"/>
      <c r="K650" s="453"/>
      <c r="L650" s="453"/>
      <c r="M650" s="453"/>
    </row>
    <row r="651" spans="1:13" s="946" customFormat="1">
      <c r="A651" s="1150">
        <v>1</v>
      </c>
      <c r="B651" s="1151"/>
      <c r="C651" s="1156"/>
      <c r="D651" s="1157"/>
      <c r="E651" s="1157"/>
      <c r="F651" s="1148"/>
      <c r="G651" s="1154"/>
      <c r="H651" s="1154"/>
      <c r="I651" s="1154"/>
      <c r="J651" s="453"/>
      <c r="K651" s="453"/>
      <c r="L651" s="453"/>
      <c r="M651" s="453"/>
    </row>
    <row r="652" spans="1:13" s="946" customFormat="1">
      <c r="A652" s="1150">
        <v>2</v>
      </c>
      <c r="B652" s="1151"/>
      <c r="C652" s="1156"/>
      <c r="D652" s="1157"/>
      <c r="E652" s="1157"/>
      <c r="F652" s="1148"/>
      <c r="G652" s="1154"/>
      <c r="H652" s="1154"/>
      <c r="I652" s="1154"/>
      <c r="J652" s="453"/>
      <c r="K652" s="453"/>
      <c r="L652" s="453"/>
      <c r="M652" s="453"/>
    </row>
    <row r="653" spans="1:13" s="946" customFormat="1">
      <c r="A653" s="1159"/>
      <c r="B653" s="1154"/>
      <c r="C653" s="1160"/>
      <c r="D653" s="1161"/>
      <c r="E653" s="1161"/>
      <c r="F653" s="1162"/>
      <c r="G653" s="1154"/>
      <c r="H653" s="1154"/>
      <c r="I653" s="1154"/>
      <c r="J653" s="453"/>
      <c r="K653" s="453"/>
      <c r="L653" s="453"/>
      <c r="M653" s="453"/>
    </row>
    <row r="654" spans="1:13" s="946" customFormat="1">
      <c r="A654" s="942"/>
      <c r="B654" s="453"/>
      <c r="C654" s="943"/>
      <c r="D654" s="944"/>
      <c r="E654" s="944"/>
      <c r="F654" s="945"/>
      <c r="G654" s="453"/>
      <c r="H654" s="1154"/>
      <c r="I654" s="1154"/>
      <c r="J654" s="453"/>
      <c r="K654" s="453"/>
      <c r="L654" s="453"/>
      <c r="M654" s="453"/>
    </row>
    <row r="655" spans="1:13" s="29" customFormat="1">
      <c r="A655" s="269"/>
      <c r="B655" s="81"/>
      <c r="C655" s="175"/>
      <c r="D655" s="486"/>
      <c r="E655" s="486"/>
      <c r="F655" s="176"/>
      <c r="H655" s="22"/>
      <c r="I655" s="22"/>
      <c r="J655" s="453"/>
      <c r="K655" s="81"/>
      <c r="L655" s="81"/>
      <c r="M655" s="81"/>
    </row>
    <row r="656" spans="1:13" s="29" customFormat="1">
      <c r="A656" s="269"/>
      <c r="B656" s="81"/>
      <c r="C656" s="175"/>
      <c r="D656" s="486"/>
      <c r="E656" s="486"/>
      <c r="F656" s="176"/>
      <c r="H656" s="22"/>
      <c r="I656" s="22"/>
      <c r="J656" s="453"/>
      <c r="K656" s="81"/>
      <c r="L656" s="81"/>
      <c r="M656" s="81"/>
    </row>
    <row r="657" spans="1:13" s="29" customFormat="1">
      <c r="A657" s="269"/>
      <c r="B657" s="81"/>
      <c r="C657" s="175"/>
      <c r="D657" s="486"/>
      <c r="E657" s="486"/>
      <c r="F657" s="176"/>
      <c r="H657" s="22"/>
      <c r="I657" s="22"/>
      <c r="J657" s="453"/>
      <c r="K657" s="81"/>
      <c r="L657" s="81"/>
      <c r="M657" s="81"/>
    </row>
    <row r="658" spans="1:13" s="29" customFormat="1">
      <c r="A658" s="269"/>
      <c r="B658" s="81"/>
      <c r="C658" s="175"/>
      <c r="D658" s="486"/>
      <c r="E658" s="486"/>
      <c r="F658" s="176"/>
      <c r="H658" s="22"/>
      <c r="I658" s="22"/>
      <c r="J658" s="453"/>
      <c r="K658" s="81"/>
      <c r="L658" s="81"/>
      <c r="M658" s="81"/>
    </row>
    <row r="659" spans="1:13" s="29" customFormat="1">
      <c r="A659" s="269"/>
      <c r="B659" s="81"/>
      <c r="C659" s="175"/>
      <c r="D659" s="486"/>
      <c r="E659" s="486"/>
      <c r="F659" s="176"/>
      <c r="H659" s="22"/>
      <c r="I659" s="22"/>
      <c r="J659" s="453"/>
      <c r="K659" s="81"/>
      <c r="L659" s="81"/>
      <c r="M659" s="81"/>
    </row>
    <row r="660" spans="1:13" s="29" customFormat="1">
      <c r="A660" s="269"/>
      <c r="B660" s="81"/>
      <c r="C660" s="175"/>
      <c r="D660" s="486"/>
      <c r="E660" s="486"/>
      <c r="F660" s="176"/>
      <c r="H660" s="22"/>
      <c r="I660" s="22"/>
      <c r="J660" s="453"/>
      <c r="K660" s="81"/>
      <c r="L660" s="81"/>
      <c r="M660" s="81"/>
    </row>
    <row r="661" spans="1:13" s="29" customFormat="1">
      <c r="A661" s="177"/>
      <c r="B661" s="22"/>
      <c r="C661" s="178"/>
      <c r="D661" s="494"/>
      <c r="E661" s="494"/>
      <c r="F661" s="126"/>
      <c r="H661" s="22"/>
      <c r="I661" s="22"/>
      <c r="J661" s="453"/>
      <c r="K661" s="81"/>
      <c r="L661" s="81"/>
      <c r="M661" s="81"/>
    </row>
    <row r="662" spans="1:13" s="29" customFormat="1">
      <c r="A662" s="179"/>
      <c r="C662" s="174"/>
      <c r="D662" s="491"/>
      <c r="E662" s="491"/>
      <c r="F662" s="126"/>
      <c r="H662" s="22"/>
      <c r="I662" s="22"/>
      <c r="J662" s="453"/>
      <c r="K662" s="81"/>
      <c r="L662" s="81"/>
      <c r="M662" s="81"/>
    </row>
    <row r="663" spans="1:13" s="29" customFormat="1">
      <c r="A663" s="179"/>
      <c r="C663" s="174"/>
      <c r="D663" s="491"/>
      <c r="E663" s="491"/>
      <c r="F663" s="126"/>
      <c r="H663" s="22"/>
      <c r="I663" s="22"/>
      <c r="J663" s="453"/>
      <c r="K663" s="81"/>
      <c r="L663" s="81"/>
      <c r="M663" s="81"/>
    </row>
    <row r="664" spans="1:13" s="29" customFormat="1">
      <c r="A664" s="179"/>
      <c r="C664" s="174"/>
      <c r="D664" s="491"/>
      <c r="E664" s="491"/>
      <c r="F664" s="126"/>
      <c r="H664" s="22"/>
      <c r="I664" s="22"/>
      <c r="J664" s="453"/>
      <c r="K664" s="81"/>
      <c r="L664" s="81"/>
      <c r="M664" s="81"/>
    </row>
    <row r="665" spans="1:13" s="29" customFormat="1">
      <c r="A665" s="179"/>
      <c r="C665" s="174"/>
      <c r="D665" s="491"/>
      <c r="E665" s="491"/>
      <c r="F665" s="126"/>
      <c r="H665" s="22"/>
      <c r="I665" s="22"/>
      <c r="J665" s="453"/>
      <c r="K665" s="81"/>
      <c r="L665" s="81"/>
      <c r="M665" s="81"/>
    </row>
    <row r="666" spans="1:13" s="29" customFormat="1">
      <c r="A666" s="179"/>
      <c r="C666" s="174"/>
      <c r="D666" s="491"/>
      <c r="E666" s="491"/>
      <c r="F666" s="126"/>
      <c r="H666" s="22"/>
      <c r="I666" s="22"/>
      <c r="J666" s="453"/>
      <c r="K666" s="81"/>
      <c r="L666" s="81"/>
      <c r="M666" s="81"/>
    </row>
    <row r="667" spans="1:13" s="29" customFormat="1">
      <c r="A667" s="179"/>
      <c r="C667" s="174"/>
      <c r="D667" s="491"/>
      <c r="E667" s="491"/>
      <c r="F667" s="126"/>
      <c r="H667" s="22"/>
      <c r="I667" s="22"/>
      <c r="J667" s="453"/>
      <c r="K667" s="81"/>
      <c r="L667" s="81"/>
      <c r="M667" s="81"/>
    </row>
    <row r="668" spans="1:13" s="29" customFormat="1">
      <c r="A668" s="179"/>
      <c r="C668" s="174"/>
      <c r="D668" s="491"/>
      <c r="E668" s="491"/>
      <c r="F668" s="126"/>
      <c r="H668" s="22"/>
      <c r="I668" s="22"/>
      <c r="J668" s="453"/>
      <c r="K668" s="81"/>
      <c r="L668" s="81"/>
      <c r="M668" s="81"/>
    </row>
    <row r="669" spans="1:13" s="29" customFormat="1">
      <c r="A669" s="179"/>
      <c r="C669" s="174"/>
      <c r="D669" s="491"/>
      <c r="E669" s="491"/>
      <c r="F669" s="126"/>
      <c r="H669" s="22"/>
      <c r="I669" s="22"/>
      <c r="J669" s="453"/>
      <c r="K669" s="81"/>
      <c r="L669" s="81"/>
      <c r="M669" s="81"/>
    </row>
    <row r="670" spans="1:13" s="29" customFormat="1">
      <c r="A670" s="179"/>
      <c r="C670" s="174"/>
      <c r="D670" s="491"/>
      <c r="E670" s="491"/>
      <c r="F670" s="126"/>
      <c r="H670" s="22"/>
      <c r="I670" s="22"/>
      <c r="J670" s="453"/>
      <c r="K670" s="81"/>
      <c r="L670" s="81"/>
      <c r="M670" s="81"/>
    </row>
    <row r="671" spans="1:13" s="29" customFormat="1">
      <c r="A671" s="179"/>
      <c r="C671" s="174"/>
      <c r="D671" s="491"/>
      <c r="E671" s="491"/>
      <c r="F671" s="126"/>
      <c r="H671" s="22"/>
      <c r="I671" s="22"/>
      <c r="J671" s="453"/>
      <c r="K671" s="81"/>
      <c r="L671" s="81"/>
      <c r="M671" s="81"/>
    </row>
    <row r="672" spans="1:13" s="29" customFormat="1">
      <c r="A672" s="179"/>
      <c r="C672" s="174"/>
      <c r="D672" s="491"/>
      <c r="E672" s="491"/>
      <c r="F672" s="126"/>
      <c r="H672" s="22"/>
      <c r="I672" s="22"/>
      <c r="J672" s="453"/>
      <c r="K672" s="81"/>
      <c r="L672" s="81"/>
      <c r="M672" s="81"/>
    </row>
    <row r="673" spans="1:13" s="29" customFormat="1">
      <c r="A673" s="179"/>
      <c r="C673" s="174"/>
      <c r="D673" s="491"/>
      <c r="E673" s="491"/>
      <c r="F673" s="126"/>
      <c r="H673" s="22"/>
      <c r="I673" s="22"/>
      <c r="J673" s="453"/>
      <c r="K673" s="81"/>
      <c r="L673" s="81"/>
      <c r="M673" s="81"/>
    </row>
    <row r="674" spans="1:13" s="29" customFormat="1">
      <c r="A674" s="179"/>
      <c r="C674" s="174"/>
      <c r="D674" s="491"/>
      <c r="E674" s="491"/>
      <c r="F674" s="126"/>
      <c r="H674" s="22"/>
      <c r="I674" s="22"/>
      <c r="J674" s="453"/>
      <c r="K674" s="81"/>
      <c r="L674" s="81"/>
      <c r="M674" s="81"/>
    </row>
    <row r="675" spans="1:13" s="29" customFormat="1">
      <c r="A675" s="179"/>
      <c r="C675" s="174"/>
      <c r="D675" s="491"/>
      <c r="E675" s="491"/>
      <c r="F675" s="126"/>
      <c r="H675" s="22"/>
      <c r="I675" s="22"/>
      <c r="J675" s="453"/>
      <c r="K675" s="81"/>
      <c r="L675" s="81"/>
      <c r="M675" s="81"/>
    </row>
    <row r="676" spans="1:13" s="29" customFormat="1">
      <c r="A676" s="179"/>
      <c r="C676" s="174"/>
      <c r="D676" s="491"/>
      <c r="E676" s="491"/>
      <c r="F676" s="126"/>
      <c r="H676" s="22"/>
      <c r="I676" s="22"/>
      <c r="J676" s="453"/>
      <c r="K676" s="81"/>
      <c r="L676" s="81"/>
      <c r="M676" s="81"/>
    </row>
    <row r="677" spans="1:13" s="29" customFormat="1">
      <c r="A677" s="179"/>
      <c r="C677" s="174"/>
      <c r="D677" s="491"/>
      <c r="E677" s="491"/>
      <c r="F677" s="126"/>
      <c r="H677" s="22"/>
      <c r="I677" s="22"/>
      <c r="J677" s="453"/>
      <c r="K677" s="81"/>
      <c r="L677" s="81"/>
      <c r="M677" s="81"/>
    </row>
    <row r="678" spans="1:13" s="29" customFormat="1">
      <c r="A678" s="179"/>
      <c r="C678" s="174"/>
      <c r="D678" s="491"/>
      <c r="E678" s="491"/>
      <c r="F678" s="126"/>
      <c r="H678" s="22"/>
      <c r="I678" s="22"/>
      <c r="J678" s="453"/>
      <c r="K678" s="81"/>
      <c r="L678" s="81"/>
      <c r="M678" s="81"/>
    </row>
    <row r="679" spans="1:13" s="29" customFormat="1">
      <c r="A679" s="179"/>
      <c r="C679" s="174"/>
      <c r="D679" s="491"/>
      <c r="E679" s="491"/>
      <c r="F679" s="126"/>
      <c r="H679" s="22"/>
      <c r="I679" s="22"/>
      <c r="J679" s="453"/>
      <c r="K679" s="81"/>
      <c r="L679" s="81"/>
      <c r="M679" s="81"/>
    </row>
    <row r="680" spans="1:13" s="29" customFormat="1">
      <c r="A680" s="179"/>
      <c r="C680" s="174"/>
      <c r="D680" s="491"/>
      <c r="E680" s="491"/>
      <c r="F680" s="126"/>
      <c r="H680" s="22"/>
      <c r="I680" s="22"/>
      <c r="J680" s="453"/>
      <c r="K680" s="81"/>
      <c r="L680" s="81"/>
      <c r="M680" s="81"/>
    </row>
    <row r="681" spans="1:13" s="29" customFormat="1">
      <c r="A681" s="179"/>
      <c r="C681" s="174"/>
      <c r="D681" s="491"/>
      <c r="E681" s="491"/>
      <c r="F681" s="126"/>
      <c r="H681" s="22"/>
      <c r="I681" s="22"/>
      <c r="J681" s="453"/>
      <c r="K681" s="81"/>
      <c r="L681" s="81"/>
      <c r="M681" s="81"/>
    </row>
    <row r="682" spans="1:13" s="29" customFormat="1">
      <c r="A682" s="179"/>
      <c r="C682" s="174"/>
      <c r="D682" s="491"/>
      <c r="E682" s="491"/>
      <c r="F682" s="126"/>
      <c r="H682" s="22"/>
      <c r="I682" s="22"/>
      <c r="J682" s="453"/>
      <c r="K682" s="81"/>
      <c r="L682" s="81"/>
      <c r="M682" s="81"/>
    </row>
    <row r="683" spans="1:13" s="29" customFormat="1">
      <c r="A683" s="179"/>
      <c r="C683" s="174"/>
      <c r="D683" s="491"/>
      <c r="E683" s="491"/>
      <c r="F683" s="126"/>
      <c r="H683" s="22"/>
      <c r="I683" s="22"/>
      <c r="J683" s="453"/>
      <c r="K683" s="81"/>
      <c r="L683" s="81"/>
      <c r="M683" s="81"/>
    </row>
    <row r="684" spans="1:13" s="29" customFormat="1">
      <c r="A684" s="179"/>
      <c r="C684" s="174"/>
      <c r="D684" s="491"/>
      <c r="E684" s="491"/>
      <c r="F684" s="126"/>
      <c r="H684" s="22"/>
      <c r="I684" s="22"/>
      <c r="J684" s="453"/>
      <c r="K684" s="81"/>
      <c r="L684" s="81"/>
      <c r="M684" s="81"/>
    </row>
    <row r="685" spans="1:13" s="29" customFormat="1">
      <c r="A685" s="179"/>
      <c r="C685" s="174"/>
      <c r="D685" s="491"/>
      <c r="E685" s="491"/>
      <c r="F685" s="126"/>
      <c r="H685" s="22"/>
      <c r="I685" s="22"/>
      <c r="J685" s="453"/>
      <c r="K685" s="81"/>
      <c r="L685" s="81"/>
      <c r="M685" s="81"/>
    </row>
    <row r="686" spans="1:13" s="29" customFormat="1">
      <c r="A686" s="179"/>
      <c r="C686" s="174"/>
      <c r="D686" s="491"/>
      <c r="E686" s="491"/>
      <c r="F686" s="126"/>
      <c r="H686" s="22"/>
      <c r="I686" s="22"/>
      <c r="J686" s="453"/>
      <c r="K686" s="81"/>
      <c r="L686" s="81"/>
      <c r="M686" s="81"/>
    </row>
    <row r="687" spans="1:13" s="29" customFormat="1">
      <c r="A687" s="179"/>
      <c r="C687" s="174"/>
      <c r="D687" s="491"/>
      <c r="E687" s="491"/>
      <c r="F687" s="126"/>
      <c r="H687" s="22"/>
      <c r="I687" s="22"/>
      <c r="J687" s="453"/>
      <c r="K687" s="81"/>
      <c r="L687" s="81"/>
      <c r="M687" s="81"/>
    </row>
    <row r="688" spans="1:13" s="29" customFormat="1">
      <c r="A688" s="179"/>
      <c r="C688" s="174"/>
      <c r="D688" s="491"/>
      <c r="E688" s="491"/>
      <c r="F688" s="126"/>
      <c r="H688" s="22"/>
      <c r="I688" s="22"/>
      <c r="J688" s="453"/>
      <c r="K688" s="81"/>
      <c r="L688" s="81"/>
      <c r="M688" s="81"/>
    </row>
    <row r="689" spans="1:13" s="29" customFormat="1">
      <c r="A689" s="179"/>
      <c r="C689" s="174"/>
      <c r="D689" s="491"/>
      <c r="E689" s="491"/>
      <c r="F689" s="126"/>
      <c r="H689" s="22"/>
      <c r="I689" s="22"/>
      <c r="J689" s="453"/>
      <c r="K689" s="81"/>
      <c r="L689" s="81"/>
      <c r="M689" s="81"/>
    </row>
    <row r="690" spans="1:13" s="29" customFormat="1">
      <c r="A690" s="179"/>
      <c r="C690" s="174"/>
      <c r="D690" s="491"/>
      <c r="E690" s="491"/>
      <c r="F690" s="126"/>
      <c r="H690" s="22"/>
      <c r="I690" s="22"/>
      <c r="J690" s="453"/>
      <c r="K690" s="81"/>
      <c r="L690" s="81"/>
      <c r="M690" s="81"/>
    </row>
    <row r="691" spans="1:13" s="29" customFormat="1">
      <c r="A691" s="179"/>
      <c r="C691" s="174"/>
      <c r="D691" s="491"/>
      <c r="E691" s="491"/>
      <c r="F691" s="126"/>
      <c r="H691" s="22"/>
      <c r="I691" s="22"/>
      <c r="J691" s="453"/>
      <c r="K691" s="81"/>
      <c r="L691" s="81"/>
      <c r="M691" s="81"/>
    </row>
    <row r="692" spans="1:13" s="29" customFormat="1">
      <c r="A692" s="179"/>
      <c r="C692" s="174"/>
      <c r="D692" s="491"/>
      <c r="E692" s="491"/>
      <c r="F692" s="126"/>
      <c r="H692" s="22"/>
      <c r="I692" s="22"/>
      <c r="J692" s="453"/>
      <c r="K692" s="81"/>
      <c r="L692" s="81"/>
      <c r="M692" s="81"/>
    </row>
    <row r="693" spans="1:13" s="29" customFormat="1">
      <c r="A693" s="179"/>
      <c r="C693" s="174"/>
      <c r="D693" s="491"/>
      <c r="E693" s="491"/>
      <c r="F693" s="126"/>
      <c r="H693" s="22"/>
      <c r="I693" s="22"/>
      <c r="J693" s="453"/>
      <c r="K693" s="81"/>
      <c r="L693" s="81"/>
      <c r="M693" s="81"/>
    </row>
    <row r="694" spans="1:13" s="29" customFormat="1">
      <c r="A694" s="179"/>
      <c r="C694" s="174"/>
      <c r="D694" s="491"/>
      <c r="E694" s="491"/>
      <c r="F694" s="126"/>
      <c r="H694" s="22"/>
      <c r="I694" s="22"/>
      <c r="J694" s="453"/>
      <c r="K694" s="81"/>
      <c r="L694" s="81"/>
      <c r="M694" s="81"/>
    </row>
    <row r="695" spans="1:13" s="29" customFormat="1">
      <c r="A695" s="179"/>
      <c r="C695" s="174"/>
      <c r="D695" s="491"/>
      <c r="E695" s="491"/>
      <c r="F695" s="126"/>
      <c r="H695" s="22"/>
      <c r="I695" s="22"/>
      <c r="J695" s="453"/>
      <c r="K695" s="81"/>
      <c r="L695" s="81"/>
      <c r="M695" s="81"/>
    </row>
    <row r="696" spans="1:13" s="29" customFormat="1">
      <c r="A696" s="179"/>
      <c r="C696" s="174"/>
      <c r="D696" s="491"/>
      <c r="E696" s="491"/>
      <c r="F696" s="126"/>
      <c r="H696" s="22"/>
      <c r="I696" s="22"/>
      <c r="J696" s="453"/>
      <c r="K696" s="81"/>
      <c r="L696" s="81"/>
      <c r="M696" s="81"/>
    </row>
    <row r="697" spans="1:13" s="29" customFormat="1">
      <c r="A697" s="179"/>
      <c r="C697" s="174"/>
      <c r="D697" s="491"/>
      <c r="E697" s="491"/>
      <c r="F697" s="126"/>
      <c r="H697" s="22"/>
      <c r="I697" s="22"/>
      <c r="J697" s="453"/>
      <c r="K697" s="81"/>
      <c r="L697" s="81"/>
      <c r="M697" s="81"/>
    </row>
    <row r="698" spans="1:13" s="29" customFormat="1">
      <c r="A698" s="179"/>
      <c r="C698" s="174"/>
      <c r="D698" s="491"/>
      <c r="E698" s="491"/>
      <c r="F698" s="126"/>
      <c r="H698" s="22"/>
      <c r="I698" s="22"/>
      <c r="J698" s="453"/>
      <c r="K698" s="81"/>
      <c r="L698" s="81"/>
      <c r="M698" s="81"/>
    </row>
    <row r="699" spans="1:13" s="29" customFormat="1">
      <c r="A699" s="179"/>
      <c r="C699" s="174"/>
      <c r="D699" s="491"/>
      <c r="E699" s="491"/>
      <c r="F699" s="126"/>
      <c r="H699" s="22"/>
      <c r="I699" s="22"/>
      <c r="J699" s="453"/>
      <c r="K699" s="81"/>
      <c r="L699" s="81"/>
      <c r="M699" s="81"/>
    </row>
    <row r="700" spans="1:13" s="29" customFormat="1">
      <c r="A700" s="179"/>
      <c r="C700" s="174"/>
      <c r="D700" s="491"/>
      <c r="E700" s="491"/>
      <c r="F700" s="126"/>
      <c r="H700" s="22"/>
      <c r="I700" s="22"/>
      <c r="J700" s="453"/>
      <c r="K700" s="81"/>
      <c r="L700" s="81"/>
      <c r="M700" s="81"/>
    </row>
    <row r="701" spans="1:13" s="29" customFormat="1">
      <c r="A701" s="179"/>
      <c r="C701" s="174"/>
      <c r="D701" s="491"/>
      <c r="E701" s="491"/>
      <c r="F701" s="126"/>
      <c r="H701" s="22"/>
      <c r="I701" s="22"/>
      <c r="J701" s="453"/>
      <c r="K701" s="81"/>
      <c r="L701" s="81"/>
      <c r="M701" s="81"/>
    </row>
    <row r="702" spans="1:13" s="29" customFormat="1">
      <c r="A702" s="179"/>
      <c r="C702" s="174"/>
      <c r="D702" s="491"/>
      <c r="E702" s="491"/>
      <c r="F702" s="126"/>
      <c r="H702" s="22"/>
      <c r="I702" s="22"/>
      <c r="J702" s="453"/>
      <c r="K702" s="81"/>
      <c r="L702" s="81"/>
      <c r="M702" s="81"/>
    </row>
    <row r="703" spans="1:13" s="29" customFormat="1">
      <c r="A703" s="179"/>
      <c r="C703" s="174"/>
      <c r="D703" s="491"/>
      <c r="E703" s="491"/>
      <c r="F703" s="126"/>
      <c r="H703" s="22"/>
      <c r="I703" s="22"/>
      <c r="J703" s="453"/>
      <c r="K703" s="81"/>
      <c r="L703" s="81"/>
      <c r="M703" s="81"/>
    </row>
    <row r="704" spans="1:13" s="29" customFormat="1">
      <c r="A704" s="179"/>
      <c r="C704" s="174"/>
      <c r="D704" s="491"/>
      <c r="E704" s="491"/>
      <c r="F704" s="126"/>
      <c r="H704" s="22"/>
      <c r="I704" s="22"/>
      <c r="J704" s="453"/>
      <c r="K704" s="81"/>
      <c r="L704" s="81"/>
      <c r="M704" s="81"/>
    </row>
    <row r="705" spans="1:13" s="29" customFormat="1">
      <c r="A705" s="179"/>
      <c r="C705" s="174"/>
      <c r="D705" s="491"/>
      <c r="E705" s="491"/>
      <c r="F705" s="126"/>
      <c r="H705" s="22"/>
      <c r="I705" s="22"/>
      <c r="J705" s="453"/>
      <c r="K705" s="81"/>
      <c r="L705" s="81"/>
      <c r="M705" s="81"/>
    </row>
    <row r="706" spans="1:13" s="29" customFormat="1">
      <c r="A706" s="179"/>
      <c r="C706" s="174"/>
      <c r="D706" s="491"/>
      <c r="E706" s="491"/>
      <c r="F706" s="126"/>
      <c r="H706" s="22"/>
      <c r="I706" s="22"/>
      <c r="J706" s="453"/>
      <c r="K706" s="81"/>
      <c r="L706" s="81"/>
      <c r="M706" s="81"/>
    </row>
    <row r="707" spans="1:13" s="29" customFormat="1">
      <c r="A707" s="179"/>
      <c r="C707" s="174"/>
      <c r="D707" s="491"/>
      <c r="E707" s="491"/>
      <c r="F707" s="126"/>
      <c r="H707" s="22"/>
      <c r="I707" s="22"/>
      <c r="J707" s="453"/>
      <c r="K707" s="81"/>
      <c r="L707" s="81"/>
      <c r="M707" s="81"/>
    </row>
    <row r="708" spans="1:13" s="29" customFormat="1">
      <c r="A708" s="179"/>
      <c r="C708" s="174"/>
      <c r="D708" s="491"/>
      <c r="E708" s="491"/>
      <c r="F708" s="126"/>
      <c r="H708" s="22"/>
      <c r="I708" s="22"/>
      <c r="J708" s="453"/>
      <c r="K708" s="81"/>
      <c r="L708" s="81"/>
      <c r="M708" s="81"/>
    </row>
    <row r="709" spans="1:13" s="29" customFormat="1">
      <c r="A709" s="179"/>
      <c r="C709" s="174"/>
      <c r="D709" s="491"/>
      <c r="E709" s="491"/>
      <c r="F709" s="126"/>
      <c r="H709" s="22"/>
      <c r="I709" s="22"/>
      <c r="J709" s="453"/>
      <c r="K709" s="81"/>
      <c r="L709" s="81"/>
      <c r="M709" s="81"/>
    </row>
    <row r="710" spans="1:13" s="29" customFormat="1">
      <c r="A710" s="179"/>
      <c r="C710" s="174"/>
      <c r="D710" s="491"/>
      <c r="E710" s="491"/>
      <c r="F710" s="126"/>
      <c r="H710" s="22"/>
      <c r="I710" s="22"/>
      <c r="J710" s="453"/>
      <c r="K710" s="81"/>
      <c r="L710" s="81"/>
      <c r="M710" s="81"/>
    </row>
    <row r="711" spans="1:13" s="29" customFormat="1">
      <c r="A711" s="179"/>
      <c r="C711" s="174"/>
      <c r="D711" s="491"/>
      <c r="E711" s="491"/>
      <c r="F711" s="126"/>
      <c r="H711" s="22"/>
      <c r="I711" s="22"/>
      <c r="J711" s="453"/>
      <c r="K711" s="81"/>
      <c r="L711" s="81"/>
      <c r="M711" s="81"/>
    </row>
    <row r="712" spans="1:13" s="29" customFormat="1">
      <c r="A712" s="179"/>
      <c r="C712" s="174"/>
      <c r="D712" s="491"/>
      <c r="E712" s="491"/>
      <c r="F712" s="126"/>
      <c r="H712" s="22"/>
      <c r="I712" s="22"/>
      <c r="J712" s="453"/>
      <c r="K712" s="81"/>
      <c r="L712" s="81"/>
      <c r="M712" s="81"/>
    </row>
    <row r="713" spans="1:13" s="29" customFormat="1">
      <c r="A713" s="179"/>
      <c r="C713" s="174"/>
      <c r="D713" s="491"/>
      <c r="E713" s="491"/>
      <c r="F713" s="126"/>
      <c r="H713" s="22"/>
      <c r="I713" s="22"/>
      <c r="J713" s="453"/>
      <c r="K713" s="81"/>
      <c r="L713" s="81"/>
      <c r="M713" s="81"/>
    </row>
  </sheetData>
  <sheetProtection algorithmName="SHA-512" hashValue="frrIxJtHzfoLdF10aMoHBS+fEufeen9RAwzpkW+fG18qtCKLm8oWnEu5+cAgqFog2yVZ24BeUHP6HyfQktjFig==" saltValue="1ToI3giGSW7Fz4+cYrj5SQ==" spinCount="100000" sheet="1" objects="1" scenarios="1"/>
  <protectedRanges>
    <protectedRange sqref="G217:G229" name="Range1"/>
  </protectedRanges>
  <autoFilter ref="A47:G634">
    <filterColumn colId="0">
      <colorFilter dxfId="19"/>
    </filterColumn>
  </autoFilter>
  <mergeCells count="136">
    <mergeCell ref="B604:G604"/>
    <mergeCell ref="B605:G605"/>
    <mergeCell ref="B610:G610"/>
    <mergeCell ref="B615:G615"/>
    <mergeCell ref="B631:G631"/>
    <mergeCell ref="B562:G562"/>
    <mergeCell ref="B566:G566"/>
    <mergeCell ref="B575:G575"/>
    <mergeCell ref="B583:G583"/>
    <mergeCell ref="B586:G586"/>
    <mergeCell ref="B593:G593"/>
    <mergeCell ref="B526:G526"/>
    <mergeCell ref="B535:G535"/>
    <mergeCell ref="B536:G536"/>
    <mergeCell ref="B539:G539"/>
    <mergeCell ref="B543:G543"/>
    <mergeCell ref="B547:G547"/>
    <mergeCell ref="B486:G486"/>
    <mergeCell ref="B487:G487"/>
    <mergeCell ref="B494:G494"/>
    <mergeCell ref="B502:G502"/>
    <mergeCell ref="B511:G511"/>
    <mergeCell ref="B518:G518"/>
    <mergeCell ref="B440:G440"/>
    <mergeCell ref="B451:G451"/>
    <mergeCell ref="B462:G462"/>
    <mergeCell ref="B469:G469"/>
    <mergeCell ref="B474:G474"/>
    <mergeCell ref="B475:G475"/>
    <mergeCell ref="B380:G380"/>
    <mergeCell ref="B384:G384"/>
    <mergeCell ref="B389:G389"/>
    <mergeCell ref="B394:G394"/>
    <mergeCell ref="B395:G395"/>
    <mergeCell ref="B402:G402"/>
    <mergeCell ref="B341:G341"/>
    <mergeCell ref="B351:G351"/>
    <mergeCell ref="B355:G355"/>
    <mergeCell ref="B359:G359"/>
    <mergeCell ref="B365:G365"/>
    <mergeCell ref="B369:G369"/>
    <mergeCell ref="B300:G300"/>
    <mergeCell ref="B306:G306"/>
    <mergeCell ref="B318:G318"/>
    <mergeCell ref="B325:G325"/>
    <mergeCell ref="B328:G328"/>
    <mergeCell ref="B332:G332"/>
    <mergeCell ref="B278:G278"/>
    <mergeCell ref="B281:G281"/>
    <mergeCell ref="B285:G285"/>
    <mergeCell ref="B290:G290"/>
    <mergeCell ref="B293:G293"/>
    <mergeCell ref="B294:G294"/>
    <mergeCell ref="B248:G248"/>
    <mergeCell ref="B254:G254"/>
    <mergeCell ref="B263:G263"/>
    <mergeCell ref="B267:G267"/>
    <mergeCell ref="B271:G271"/>
    <mergeCell ref="B275:G275"/>
    <mergeCell ref="B192:G192"/>
    <mergeCell ref="B201:G201"/>
    <mergeCell ref="B216:G216"/>
    <mergeCell ref="B231:G231"/>
    <mergeCell ref="B232:G232"/>
    <mergeCell ref="B237:G237"/>
    <mergeCell ref="B148:G148"/>
    <mergeCell ref="B160:G160"/>
    <mergeCell ref="B161:G161"/>
    <mergeCell ref="B176:G176"/>
    <mergeCell ref="B181:G181"/>
    <mergeCell ref="B185:G185"/>
    <mergeCell ref="B110:G110"/>
    <mergeCell ref="B119:G119"/>
    <mergeCell ref="B126:G126"/>
    <mergeCell ref="B136:G136"/>
    <mergeCell ref="B142:G142"/>
    <mergeCell ref="B49:G49"/>
    <mergeCell ref="B68:G68"/>
    <mergeCell ref="B80:G80"/>
    <mergeCell ref="B84:G84"/>
    <mergeCell ref="B97:G97"/>
    <mergeCell ref="B106:G106"/>
    <mergeCell ref="B109:G109"/>
    <mergeCell ref="B42:I42"/>
    <mergeCell ref="B43:I43"/>
    <mergeCell ref="B44:I44"/>
    <mergeCell ref="A45:I45"/>
    <mergeCell ref="A46:G46"/>
    <mergeCell ref="B48:G48"/>
    <mergeCell ref="B36:I36"/>
    <mergeCell ref="B37:I37"/>
    <mergeCell ref="B38:I38"/>
    <mergeCell ref="B39:I39"/>
    <mergeCell ref="B40:I40"/>
    <mergeCell ref="B41:I41"/>
    <mergeCell ref="B30:I30"/>
    <mergeCell ref="B31:I31"/>
    <mergeCell ref="B32:I32"/>
    <mergeCell ref="B33:I33"/>
    <mergeCell ref="B34:I34"/>
    <mergeCell ref="B35:I35"/>
    <mergeCell ref="A24:I24"/>
    <mergeCell ref="B25:I25"/>
    <mergeCell ref="B26:I26"/>
    <mergeCell ref="B27:I27"/>
    <mergeCell ref="B28:I28"/>
    <mergeCell ref="B29:I29"/>
    <mergeCell ref="C16:E16"/>
    <mergeCell ref="F16:I23"/>
    <mergeCell ref="C17:E17"/>
    <mergeCell ref="C18:E18"/>
    <mergeCell ref="C19:E19"/>
    <mergeCell ref="C20:E20"/>
    <mergeCell ref="C21:E21"/>
    <mergeCell ref="C22:E22"/>
    <mergeCell ref="C23:E23"/>
    <mergeCell ref="A14:I14"/>
    <mergeCell ref="A15:E15"/>
    <mergeCell ref="F15:I15"/>
    <mergeCell ref="A10:I10"/>
    <mergeCell ref="A11:B11"/>
    <mergeCell ref="C11:E11"/>
    <mergeCell ref="G11:I11"/>
    <mergeCell ref="A12:B12"/>
    <mergeCell ref="C12:E12"/>
    <mergeCell ref="G12:I12"/>
    <mergeCell ref="A1:F1"/>
    <mergeCell ref="G1:I1"/>
    <mergeCell ref="A2:G2"/>
    <mergeCell ref="H2:I2"/>
    <mergeCell ref="A3:B9"/>
    <mergeCell ref="C3:E9"/>
    <mergeCell ref="F3:G9"/>
    <mergeCell ref="A13:B13"/>
    <mergeCell ref="C13:E13"/>
    <mergeCell ref="G13:I13"/>
  </mergeCells>
  <dataValidations count="12">
    <dataValidation type="list" allowBlank="1" showInputMessage="1" showErrorMessage="1" sqref="D593 D599:D636 D583:D585 D579:D580 D231:D289 D225:D229 D10:D48 D97:D104 D475:D575 D50:D95 D395:D473 D154:D155 D291:D358 D360:D389 D160:D218 D391:D393 D106:D108 D110:D147 D649:D1048576">
      <formula1>$A$650:$A$652</formula1>
    </dataValidation>
    <dataValidation type="list" allowBlank="1" showInputMessage="1" showErrorMessage="1" sqref="D96 D474 D394">
      <formula1>$A$777:$A$779</formula1>
    </dataValidation>
    <dataValidation type="list" allowBlank="1" showInputMessage="1" showErrorMessage="1" sqref="D105">
      <formula1>$A$776:$A$778</formula1>
    </dataValidation>
    <dataValidation type="list" allowBlank="1" showInputMessage="1" showErrorMessage="1" sqref="D149:D153 D156:D159">
      <formula1>$A$764:$A$766</formula1>
    </dataValidation>
    <dataValidation type="list" allowBlank="1" showInputMessage="1" showErrorMessage="1" sqref="D219:D224">
      <formula1>$A$758:$A$760</formula1>
    </dataValidation>
    <dataValidation type="list" allowBlank="1" showInputMessage="1" showErrorMessage="1" sqref="D230">
      <formula1>$A$757:$A$759</formula1>
    </dataValidation>
    <dataValidation type="list" allowBlank="1" showInputMessage="1" showErrorMessage="1" sqref="D290">
      <formula1>$A$755:$A$757</formula1>
    </dataValidation>
    <dataValidation type="list" allowBlank="1" showInputMessage="1" showErrorMessage="1" sqref="D359">
      <formula1>$A$754:$A$756</formula1>
    </dataValidation>
    <dataValidation type="list" allowBlank="1" showInputMessage="1" showErrorMessage="1" sqref="D576:D578">
      <formula1>$A$736:$A$738</formula1>
    </dataValidation>
    <dataValidation type="list" allowBlank="1" showInputMessage="1" showErrorMessage="1" sqref="D581:D582">
      <formula1>$A$731:$A$733</formula1>
    </dataValidation>
    <dataValidation type="list" allowBlank="1" showInputMessage="1" showErrorMessage="1" sqref="D587:D592">
      <formula1>$A$697:$A$699</formula1>
    </dataValidation>
    <dataValidation type="list" allowBlank="1" showInputMessage="1" showErrorMessage="1" sqref="D587:D592">
      <formula1>$A$711:$A$713</formula1>
    </dataValidation>
  </dataValidations>
  <pageMargins left="0.28000000000000003" right="0.32" top="0.48" bottom="0.5" header="0.31496062992125984" footer="0.31496062992125984"/>
  <pageSetup paperSize="9" scale="48" orientation="portrait" r:id="rId1"/>
  <headerFooter>
    <oddHeader>&amp;LChecklist No.  3&amp;CLabour Room&amp;RVersion - NHSRC/NQAS2016</oddHeader>
    <oddFooter>&amp;CPage &amp;P</oddFooter>
  </headerFooter>
  <colBreaks count="1" manualBreakCount="1">
    <brk id="10"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J738"/>
  <sheetViews>
    <sheetView topLeftCell="A7" zoomScale="80" zoomScaleNormal="80" zoomScalePageLayoutView="60" workbookViewId="0">
      <selection activeCell="B18" sqref="B18:I18"/>
    </sheetView>
  </sheetViews>
  <sheetFormatPr defaultColWidth="47.28515625" defaultRowHeight="21"/>
  <cols>
    <col min="1" max="1" width="17" style="805" customWidth="1"/>
    <col min="2" max="2" width="46.42578125" style="719" customWidth="1"/>
    <col min="3" max="3" width="41.7109375" style="719" customWidth="1"/>
    <col min="4" max="4" width="12.140625" style="806" customWidth="1"/>
    <col min="5" max="5" width="10.85546875" style="764" customWidth="1"/>
    <col min="6" max="6" width="34.5703125" style="719" customWidth="1"/>
    <col min="7" max="7" width="19.42578125" style="719" customWidth="1"/>
    <col min="8" max="9" width="5.5703125" style="720" customWidth="1"/>
    <col min="10" max="10" width="22.140625" style="718" customWidth="1"/>
    <col min="11" max="11" width="20.28515625" style="719" customWidth="1"/>
    <col min="12" max="16384" width="47.28515625" style="719"/>
  </cols>
  <sheetData>
    <row r="1" spans="1:9" s="718" customFormat="1" ht="33.6" customHeight="1">
      <c r="A1" s="1324" t="s">
        <v>162</v>
      </c>
      <c r="B1" s="1325"/>
      <c r="C1" s="1325"/>
      <c r="D1" s="1325"/>
      <c r="E1" s="1325"/>
      <c r="F1" s="1484"/>
      <c r="G1" s="1217" t="s">
        <v>7154</v>
      </c>
      <c r="H1" s="1218"/>
      <c r="I1" s="1219"/>
    </row>
    <row r="2" spans="1:9" s="718" customFormat="1" ht="33.75">
      <c r="A2" s="1485" t="s">
        <v>2309</v>
      </c>
      <c r="B2" s="1486"/>
      <c r="C2" s="1486"/>
      <c r="D2" s="1486"/>
      <c r="E2" s="1486"/>
      <c r="F2" s="1486"/>
      <c r="G2" s="1486"/>
      <c r="H2" s="1326">
        <v>4</v>
      </c>
      <c r="I2" s="1327"/>
    </row>
    <row r="3" spans="1:9" s="718" customFormat="1" ht="28.9" customHeight="1">
      <c r="A3" s="1222" t="s">
        <v>166</v>
      </c>
      <c r="B3" s="1222"/>
      <c r="C3" s="1222"/>
      <c r="D3" s="1222"/>
      <c r="E3" s="1222"/>
      <c r="F3" s="1222"/>
      <c r="G3" s="1222"/>
      <c r="H3" s="1487"/>
      <c r="I3" s="1487"/>
    </row>
    <row r="4" spans="1:9" s="718" customFormat="1" ht="47.25" customHeight="1">
      <c r="A4" s="1488" t="s">
        <v>167</v>
      </c>
      <c r="B4" s="1488"/>
      <c r="C4" s="1248"/>
      <c r="D4" s="1248"/>
      <c r="E4" s="1248"/>
      <c r="F4" s="1123" t="s">
        <v>168</v>
      </c>
      <c r="G4" s="1248"/>
      <c r="H4" s="1323"/>
      <c r="I4" s="1323"/>
    </row>
    <row r="5" spans="1:9" s="718" customFormat="1" ht="50.25" customHeight="1">
      <c r="A5" s="1512" t="s">
        <v>169</v>
      </c>
      <c r="B5" s="1513"/>
      <c r="C5" s="1248"/>
      <c r="D5" s="1248"/>
      <c r="E5" s="1248"/>
      <c r="F5" s="1124" t="s">
        <v>170</v>
      </c>
      <c r="G5" s="1248"/>
      <c r="H5" s="1323"/>
      <c r="I5" s="1323"/>
    </row>
    <row r="6" spans="1:9" s="718" customFormat="1" ht="45.75" customHeight="1">
      <c r="A6" s="1514" t="s">
        <v>171</v>
      </c>
      <c r="B6" s="1514"/>
      <c r="C6" s="1233"/>
      <c r="D6" s="1233"/>
      <c r="E6" s="1233"/>
      <c r="F6" s="1124" t="s">
        <v>172</v>
      </c>
      <c r="G6" s="1248"/>
      <c r="H6" s="1323"/>
      <c r="I6" s="1323"/>
    </row>
    <row r="7" spans="1:9" s="718" customFormat="1" ht="33.6" customHeight="1">
      <c r="A7" s="1489" t="s">
        <v>2310</v>
      </c>
      <c r="B7" s="1490"/>
      <c r="C7" s="1490"/>
      <c r="D7" s="1490"/>
      <c r="E7" s="1490"/>
      <c r="F7" s="1490"/>
      <c r="G7" s="1490"/>
      <c r="H7" s="1490"/>
      <c r="I7" s="1490"/>
    </row>
    <row r="8" spans="1:9" s="718" customFormat="1" ht="33.6" customHeight="1">
      <c r="A8" s="1125"/>
      <c r="B8" s="1491" t="s">
        <v>174</v>
      </c>
      <c r="C8" s="1492"/>
      <c r="D8" s="1493" t="s">
        <v>2311</v>
      </c>
      <c r="E8" s="1493"/>
      <c r="F8" s="1493"/>
      <c r="G8" s="1493"/>
      <c r="H8" s="1494"/>
      <c r="I8" s="1494"/>
    </row>
    <row r="9" spans="1:9" s="718" customFormat="1" ht="33.6" customHeight="1">
      <c r="A9" s="1126" t="s">
        <v>176</v>
      </c>
      <c r="B9" s="1127" t="s">
        <v>177</v>
      </c>
      <c r="C9" s="1128">
        <f>'Maternity Ward (2)'!D697</f>
        <v>0.5</v>
      </c>
      <c r="D9" s="1407">
        <f>D705</f>
        <v>0.5</v>
      </c>
      <c r="E9" s="1495"/>
      <c r="F9" s="1495"/>
      <c r="G9" s="1495"/>
      <c r="H9" s="1496"/>
      <c r="I9" s="1497"/>
    </row>
    <row r="10" spans="1:9" s="718" customFormat="1" ht="33.6" customHeight="1">
      <c r="A10" s="1126" t="s">
        <v>178</v>
      </c>
      <c r="B10" s="1127" t="s">
        <v>179</v>
      </c>
      <c r="C10" s="1128">
        <f>'Maternity Ward (2)'!D698</f>
        <v>0.5</v>
      </c>
      <c r="D10" s="1498"/>
      <c r="E10" s="1499"/>
      <c r="F10" s="1499"/>
      <c r="G10" s="1499"/>
      <c r="H10" s="1500"/>
      <c r="I10" s="1501"/>
    </row>
    <row r="11" spans="1:9" s="718" customFormat="1" ht="33.6" customHeight="1">
      <c r="A11" s="1126" t="s">
        <v>180</v>
      </c>
      <c r="B11" s="1127" t="s">
        <v>181</v>
      </c>
      <c r="C11" s="1128">
        <f>'Maternity Ward (2)'!D699</f>
        <v>0.5</v>
      </c>
      <c r="D11" s="1498"/>
      <c r="E11" s="1499"/>
      <c r="F11" s="1499"/>
      <c r="G11" s="1499"/>
      <c r="H11" s="1500"/>
      <c r="I11" s="1501"/>
    </row>
    <row r="12" spans="1:9" s="718" customFormat="1" ht="33.6" customHeight="1">
      <c r="A12" s="1126" t="s">
        <v>182</v>
      </c>
      <c r="B12" s="1127" t="s">
        <v>183</v>
      </c>
      <c r="C12" s="1128">
        <f>'Maternity Ward (2)'!D700</f>
        <v>0.5</v>
      </c>
      <c r="D12" s="1498"/>
      <c r="E12" s="1499"/>
      <c r="F12" s="1499"/>
      <c r="G12" s="1499"/>
      <c r="H12" s="1500"/>
      <c r="I12" s="1501"/>
    </row>
    <row r="13" spans="1:9" s="718" customFormat="1" ht="33.6" customHeight="1">
      <c r="A13" s="1126" t="s">
        <v>184</v>
      </c>
      <c r="B13" s="1127" t="s">
        <v>185</v>
      </c>
      <c r="C13" s="1128">
        <f>'Maternity Ward (2)'!D701</f>
        <v>0.5</v>
      </c>
      <c r="D13" s="1498"/>
      <c r="E13" s="1499"/>
      <c r="F13" s="1499"/>
      <c r="G13" s="1499"/>
      <c r="H13" s="1500"/>
      <c r="I13" s="1501"/>
    </row>
    <row r="14" spans="1:9" s="718" customFormat="1" ht="33.6" customHeight="1">
      <c r="A14" s="1126" t="s">
        <v>186</v>
      </c>
      <c r="B14" s="1127" t="s">
        <v>146</v>
      </c>
      <c r="C14" s="1128">
        <f>'Maternity Ward (2)'!D702</f>
        <v>0.5</v>
      </c>
      <c r="D14" s="1498"/>
      <c r="E14" s="1499"/>
      <c r="F14" s="1499"/>
      <c r="G14" s="1499"/>
      <c r="H14" s="1500"/>
      <c r="I14" s="1501"/>
    </row>
    <row r="15" spans="1:9" s="718" customFormat="1" ht="33.6" customHeight="1">
      <c r="A15" s="1126" t="s">
        <v>187</v>
      </c>
      <c r="B15" s="1127" t="s">
        <v>1454</v>
      </c>
      <c r="C15" s="1128">
        <f>'Maternity Ward (2)'!D703</f>
        <v>0.5</v>
      </c>
      <c r="D15" s="1498"/>
      <c r="E15" s="1499"/>
      <c r="F15" s="1499"/>
      <c r="G15" s="1499"/>
      <c r="H15" s="1500"/>
      <c r="I15" s="1501"/>
    </row>
    <row r="16" spans="1:9" s="718" customFormat="1" ht="33.6" customHeight="1">
      <c r="A16" s="1126" t="s">
        <v>189</v>
      </c>
      <c r="B16" s="1127" t="s">
        <v>190</v>
      </c>
      <c r="C16" s="1128">
        <f>'Maternity Ward (2)'!D704</f>
        <v>0.5</v>
      </c>
      <c r="D16" s="1502"/>
      <c r="E16" s="1503"/>
      <c r="F16" s="1503"/>
      <c r="G16" s="1503"/>
      <c r="H16" s="1504"/>
      <c r="I16" s="1505"/>
    </row>
    <row r="17" spans="1:9" s="718" customFormat="1" ht="33.6" customHeight="1">
      <c r="A17" s="1506"/>
      <c r="B17" s="1507"/>
      <c r="C17" s="1507"/>
      <c r="D17" s="1507"/>
      <c r="E17" s="1507"/>
      <c r="F17" s="1507"/>
      <c r="G17" s="1507"/>
      <c r="H17" s="1508"/>
      <c r="I17" s="1509"/>
    </row>
    <row r="18" spans="1:9" s="718" customFormat="1" ht="33.6" customHeight="1">
      <c r="A18" s="590"/>
      <c r="B18" s="1510" t="s">
        <v>191</v>
      </c>
      <c r="C18" s="1510"/>
      <c r="D18" s="1510"/>
      <c r="E18" s="1510"/>
      <c r="F18" s="1510"/>
      <c r="G18" s="1510"/>
      <c r="H18" s="1511"/>
      <c r="I18" s="1511"/>
    </row>
    <row r="19" spans="1:9" s="718" customFormat="1" ht="33.6" customHeight="1">
      <c r="A19" s="6">
        <v>1</v>
      </c>
      <c r="B19" s="1259"/>
      <c r="C19" s="1259"/>
      <c r="D19" s="1259"/>
      <c r="E19" s="1259"/>
      <c r="F19" s="1259"/>
      <c r="G19" s="1259"/>
      <c r="H19" s="1515"/>
      <c r="I19" s="1515"/>
    </row>
    <row r="20" spans="1:9" s="718" customFormat="1" ht="33.6" customHeight="1">
      <c r="A20" s="6">
        <v>2</v>
      </c>
      <c r="B20" s="1259"/>
      <c r="C20" s="1259"/>
      <c r="D20" s="1259"/>
      <c r="E20" s="1259"/>
      <c r="F20" s="1259"/>
      <c r="G20" s="1259"/>
      <c r="H20" s="1515"/>
      <c r="I20" s="1515"/>
    </row>
    <row r="21" spans="1:9" s="718" customFormat="1" ht="33.6" customHeight="1">
      <c r="A21" s="6">
        <v>3</v>
      </c>
      <c r="B21" s="1259"/>
      <c r="C21" s="1259"/>
      <c r="D21" s="1259"/>
      <c r="E21" s="1259"/>
      <c r="F21" s="1259"/>
      <c r="G21" s="1259"/>
      <c r="H21" s="1515"/>
      <c r="I21" s="1515"/>
    </row>
    <row r="22" spans="1:9" s="718" customFormat="1" ht="33.6" customHeight="1">
      <c r="A22" s="6">
        <v>4</v>
      </c>
      <c r="B22" s="1259"/>
      <c r="C22" s="1259"/>
      <c r="D22" s="1259"/>
      <c r="E22" s="1259"/>
      <c r="F22" s="1259"/>
      <c r="G22" s="1259"/>
      <c r="H22" s="1515"/>
      <c r="I22" s="1515"/>
    </row>
    <row r="23" spans="1:9" s="718" customFormat="1" ht="33.6" customHeight="1">
      <c r="A23" s="6">
        <v>5</v>
      </c>
      <c r="B23" s="1259"/>
      <c r="C23" s="1259"/>
      <c r="D23" s="1259"/>
      <c r="E23" s="1259"/>
      <c r="F23" s="1259"/>
      <c r="G23" s="1259"/>
      <c r="H23" s="1515"/>
      <c r="I23" s="1515"/>
    </row>
    <row r="24" spans="1:9" s="718" customFormat="1" ht="33.6" customHeight="1">
      <c r="A24" s="590"/>
      <c r="B24" s="1353" t="s">
        <v>192</v>
      </c>
      <c r="C24" s="1354"/>
      <c r="D24" s="1354"/>
      <c r="E24" s="1354"/>
      <c r="F24" s="1354"/>
      <c r="G24" s="1354"/>
      <c r="H24" s="1355"/>
      <c r="I24" s="1356"/>
    </row>
    <row r="25" spans="1:9" s="718" customFormat="1" ht="33.6" customHeight="1">
      <c r="A25" s="6">
        <v>1</v>
      </c>
      <c r="B25" s="1259"/>
      <c r="C25" s="1259"/>
      <c r="D25" s="1259"/>
      <c r="E25" s="1259"/>
      <c r="F25" s="1259"/>
      <c r="G25" s="1259"/>
      <c r="H25" s="1515"/>
      <c r="I25" s="1515"/>
    </row>
    <row r="26" spans="1:9" s="718" customFormat="1" ht="33.6" customHeight="1">
      <c r="A26" s="6">
        <v>2</v>
      </c>
      <c r="B26" s="1259"/>
      <c r="C26" s="1259"/>
      <c r="D26" s="1259"/>
      <c r="E26" s="1259"/>
      <c r="F26" s="1259"/>
      <c r="G26" s="1259"/>
      <c r="H26" s="1515"/>
      <c r="I26" s="1515"/>
    </row>
    <row r="27" spans="1:9" s="718" customFormat="1" ht="33.6" customHeight="1">
      <c r="A27" s="6">
        <v>3</v>
      </c>
      <c r="B27" s="1259"/>
      <c r="C27" s="1259"/>
      <c r="D27" s="1259"/>
      <c r="E27" s="1259"/>
      <c r="F27" s="1259"/>
      <c r="G27" s="1259"/>
      <c r="H27" s="1515"/>
      <c r="I27" s="1515"/>
    </row>
    <row r="28" spans="1:9" s="718" customFormat="1" ht="33.6" customHeight="1">
      <c r="A28" s="6">
        <v>4</v>
      </c>
      <c r="B28" s="1261"/>
      <c r="C28" s="1350"/>
      <c r="D28" s="1350"/>
      <c r="E28" s="1350"/>
      <c r="F28" s="1350"/>
      <c r="G28" s="1350"/>
      <c r="H28" s="1351"/>
      <c r="I28" s="1352"/>
    </row>
    <row r="29" spans="1:9" s="718" customFormat="1" ht="33.6" customHeight="1">
      <c r="A29" s="6">
        <v>5</v>
      </c>
      <c r="B29" s="1261"/>
      <c r="C29" s="1350"/>
      <c r="D29" s="1350"/>
      <c r="E29" s="1350"/>
      <c r="F29" s="1350"/>
      <c r="G29" s="1350"/>
      <c r="H29" s="1351"/>
      <c r="I29" s="1352"/>
    </row>
    <row r="30" spans="1:9" s="718" customFormat="1" ht="33.6" customHeight="1">
      <c r="A30" s="590"/>
      <c r="B30" s="1510" t="s">
        <v>193</v>
      </c>
      <c r="C30" s="1510"/>
      <c r="D30" s="1510"/>
      <c r="E30" s="1510"/>
      <c r="F30" s="1510"/>
      <c r="G30" s="1510"/>
      <c r="H30" s="1511"/>
      <c r="I30" s="1511"/>
    </row>
    <row r="31" spans="1:9" s="718" customFormat="1" ht="33.6" customHeight="1">
      <c r="A31" s="6">
        <v>1</v>
      </c>
      <c r="B31" s="1259"/>
      <c r="C31" s="1259"/>
      <c r="D31" s="1259"/>
      <c r="E31" s="1259"/>
      <c r="F31" s="1259"/>
      <c r="G31" s="1259"/>
      <c r="H31" s="1515"/>
      <c r="I31" s="1515"/>
    </row>
    <row r="32" spans="1:9" s="718" customFormat="1" ht="33.6" customHeight="1">
      <c r="A32" s="6">
        <v>2</v>
      </c>
      <c r="B32" s="1259"/>
      <c r="C32" s="1259"/>
      <c r="D32" s="1259"/>
      <c r="E32" s="1259"/>
      <c r="F32" s="1259"/>
      <c r="G32" s="1259"/>
      <c r="H32" s="1515"/>
      <c r="I32" s="1515"/>
    </row>
    <row r="33" spans="1:10" ht="33.6" customHeight="1">
      <c r="A33" s="6">
        <v>3</v>
      </c>
      <c r="B33" s="1259"/>
      <c r="C33" s="1259"/>
      <c r="D33" s="1259"/>
      <c r="E33" s="1259"/>
      <c r="F33" s="1259"/>
      <c r="G33" s="1259"/>
      <c r="H33" s="1515"/>
      <c r="I33" s="1515"/>
    </row>
    <row r="34" spans="1:10" ht="33.6" customHeight="1">
      <c r="A34" s="6">
        <v>4</v>
      </c>
      <c r="B34" s="1259"/>
      <c r="C34" s="1259"/>
      <c r="D34" s="1259"/>
      <c r="E34" s="1259"/>
      <c r="F34" s="1259"/>
      <c r="G34" s="1259"/>
      <c r="H34" s="1515"/>
      <c r="I34" s="1515"/>
    </row>
    <row r="35" spans="1:10" ht="33.6" customHeight="1">
      <c r="A35" s="6">
        <v>5</v>
      </c>
      <c r="B35" s="1261"/>
      <c r="C35" s="1350"/>
      <c r="D35" s="1350"/>
      <c r="E35" s="1350"/>
      <c r="F35" s="1350"/>
      <c r="G35" s="1350"/>
      <c r="H35" s="1351"/>
      <c r="I35" s="1352"/>
    </row>
    <row r="36" spans="1:10" ht="33.6" customHeight="1">
      <c r="A36" s="590"/>
      <c r="B36" s="1282" t="s">
        <v>194</v>
      </c>
      <c r="C36" s="1361"/>
      <c r="D36" s="1361"/>
      <c r="E36" s="1361"/>
      <c r="F36" s="1361"/>
      <c r="G36" s="1361"/>
      <c r="H36" s="1362"/>
      <c r="I36" s="1363"/>
    </row>
    <row r="37" spans="1:10" ht="33.6" customHeight="1">
      <c r="A37" s="590"/>
      <c r="B37" s="1417" t="s">
        <v>195</v>
      </c>
      <c r="C37" s="1417"/>
      <c r="D37" s="1417"/>
      <c r="E37" s="1417"/>
      <c r="F37" s="1417"/>
      <c r="G37" s="1417"/>
      <c r="H37" s="1516"/>
      <c r="I37" s="1516"/>
    </row>
    <row r="38" spans="1:10" ht="24.75" customHeight="1">
      <c r="A38" s="1517"/>
      <c r="B38" s="1518"/>
      <c r="C38" s="1518"/>
      <c r="D38" s="1518"/>
      <c r="E38" s="1518"/>
      <c r="F38" s="1518"/>
      <c r="G38" s="1518"/>
      <c r="H38" s="1519"/>
      <c r="I38" s="1520"/>
    </row>
    <row r="39" spans="1:10" ht="22.5" customHeight="1">
      <c r="A39" s="1521"/>
      <c r="B39" s="1522"/>
      <c r="C39" s="1522"/>
      <c r="D39" s="1522"/>
      <c r="E39" s="1522"/>
      <c r="F39" s="1522"/>
      <c r="G39" s="1522"/>
      <c r="H39" s="1523"/>
      <c r="I39" s="1524"/>
    </row>
    <row r="40" spans="1:10" ht="18" customHeight="1">
      <c r="A40" s="1525"/>
      <c r="B40" s="1526"/>
      <c r="C40" s="1526"/>
      <c r="D40" s="1526"/>
      <c r="E40" s="1526"/>
      <c r="F40" s="1526"/>
      <c r="G40" s="1526"/>
      <c r="H40" s="1527"/>
      <c r="I40" s="1528"/>
    </row>
    <row r="41" spans="1:10">
      <c r="A41" s="1529" t="s">
        <v>2312</v>
      </c>
      <c r="B41" s="1530"/>
      <c r="C41" s="1530"/>
      <c r="D41" s="1530"/>
      <c r="E41" s="1530"/>
      <c r="F41" s="1530"/>
      <c r="G41" s="1531"/>
    </row>
    <row r="42" spans="1:10" ht="37.5" customHeight="1">
      <c r="A42" s="721" t="s">
        <v>2313</v>
      </c>
      <c r="B42" s="721" t="s">
        <v>2314</v>
      </c>
      <c r="C42" s="721" t="s">
        <v>2315</v>
      </c>
      <c r="D42" s="721" t="s">
        <v>2316</v>
      </c>
      <c r="E42" s="588" t="s">
        <v>2317</v>
      </c>
      <c r="F42" s="721" t="s">
        <v>2318</v>
      </c>
      <c r="G42" s="721" t="s">
        <v>2319</v>
      </c>
      <c r="H42" s="720" t="s">
        <v>2320</v>
      </c>
      <c r="I42" s="720" t="s">
        <v>2321</v>
      </c>
    </row>
    <row r="43" spans="1:10">
      <c r="A43" s="186"/>
      <c r="B43" s="1532" t="s">
        <v>204</v>
      </c>
      <c r="C43" s="1532"/>
      <c r="D43" s="1532"/>
      <c r="E43" s="1532"/>
      <c r="F43" s="1532"/>
      <c r="G43" s="1532"/>
      <c r="H43" s="720">
        <f>H44+H63+H73+H77+H90+H99</f>
        <v>7</v>
      </c>
      <c r="I43" s="720">
        <f>I44+I63+I73+I77+ I90+I99</f>
        <v>14</v>
      </c>
    </row>
    <row r="44" spans="1:10" ht="35.1" customHeight="1">
      <c r="A44" s="1035" t="s">
        <v>1458</v>
      </c>
      <c r="B44" s="1305" t="s">
        <v>1459</v>
      </c>
      <c r="C44" s="1306"/>
      <c r="D44" s="1306"/>
      <c r="E44" s="1306"/>
      <c r="F44" s="1306"/>
      <c r="G44" s="1307"/>
      <c r="H44" s="720">
        <f>SUM(D45:D62)</f>
        <v>3</v>
      </c>
      <c r="I44" s="720">
        <f>COUNT(D45:D62)*2</f>
        <v>6</v>
      </c>
    </row>
    <row r="45" spans="1:10" s="4" customFormat="1" ht="15.75" hidden="1">
      <c r="A45" s="20" t="s">
        <v>1460</v>
      </c>
      <c r="B45" s="92" t="s">
        <v>206</v>
      </c>
      <c r="C45" s="19"/>
      <c r="D45" s="438"/>
      <c r="E45" s="21"/>
      <c r="F45" s="19"/>
      <c r="G45" s="19"/>
      <c r="H45" s="22"/>
      <c r="I45" s="22"/>
      <c r="J45" s="81"/>
    </row>
    <row r="46" spans="1:10" s="4" customFormat="1" ht="15.75" hidden="1">
      <c r="A46" s="20" t="s">
        <v>1461</v>
      </c>
      <c r="B46" s="92" t="s">
        <v>211</v>
      </c>
      <c r="C46" s="19"/>
      <c r="D46" s="438"/>
      <c r="E46" s="21"/>
      <c r="F46" s="19"/>
      <c r="G46" s="19"/>
      <c r="H46" s="22"/>
      <c r="I46" s="22"/>
      <c r="J46" s="81"/>
    </row>
    <row r="47" spans="1:10" ht="31.5">
      <c r="A47" s="187" t="s">
        <v>1462</v>
      </c>
      <c r="B47" s="92" t="s">
        <v>215</v>
      </c>
      <c r="C47" s="92" t="s">
        <v>2322</v>
      </c>
      <c r="D47" s="1089">
        <v>1</v>
      </c>
      <c r="E47" s="12" t="s">
        <v>271</v>
      </c>
      <c r="F47" s="92"/>
      <c r="G47" s="1129"/>
    </row>
    <row r="48" spans="1:10" s="4" customFormat="1" ht="15.75" hidden="1">
      <c r="A48" s="20" t="s">
        <v>1463</v>
      </c>
      <c r="B48" s="92" t="s">
        <v>1464</v>
      </c>
      <c r="C48" s="19"/>
      <c r="D48" s="438"/>
      <c r="E48" s="21"/>
      <c r="F48" s="19"/>
      <c r="G48" s="19"/>
      <c r="H48" s="22"/>
      <c r="I48" s="22"/>
      <c r="J48" s="81"/>
    </row>
    <row r="49" spans="1:10" s="4" customFormat="1" ht="15.75" hidden="1">
      <c r="A49" s="20" t="s">
        <v>1465</v>
      </c>
      <c r="B49" s="92" t="s">
        <v>223</v>
      </c>
      <c r="C49" s="19"/>
      <c r="D49" s="438"/>
      <c r="E49" s="21"/>
      <c r="F49" s="19"/>
      <c r="G49" s="19"/>
      <c r="H49" s="22"/>
      <c r="I49" s="22"/>
      <c r="J49" s="81"/>
    </row>
    <row r="50" spans="1:10" s="4" customFormat="1" ht="15.75" hidden="1">
      <c r="A50" s="20" t="s">
        <v>1466</v>
      </c>
      <c r="B50" s="92" t="s">
        <v>227</v>
      </c>
      <c r="C50" s="19"/>
      <c r="D50" s="438"/>
      <c r="E50" s="21"/>
      <c r="F50" s="19"/>
      <c r="G50" s="19"/>
      <c r="H50" s="22"/>
      <c r="I50" s="22"/>
      <c r="J50" s="81"/>
    </row>
    <row r="51" spans="1:10" s="4" customFormat="1" ht="15.75" hidden="1">
      <c r="A51" s="20" t="s">
        <v>1467</v>
      </c>
      <c r="B51" s="92" t="s">
        <v>231</v>
      </c>
      <c r="C51" s="19"/>
      <c r="D51" s="438"/>
      <c r="E51" s="21"/>
      <c r="F51" s="19"/>
      <c r="G51" s="19"/>
      <c r="H51" s="22"/>
      <c r="I51" s="22"/>
      <c r="J51" s="81"/>
    </row>
    <row r="52" spans="1:10" s="4" customFormat="1" ht="15.75" hidden="1">
      <c r="A52" s="20" t="s">
        <v>234</v>
      </c>
      <c r="B52" s="92" t="s">
        <v>235</v>
      </c>
      <c r="C52" s="19"/>
      <c r="D52" s="438"/>
      <c r="E52" s="21"/>
      <c r="F52" s="19"/>
      <c r="G52" s="19"/>
      <c r="H52" s="22"/>
      <c r="I52" s="22"/>
      <c r="J52" s="81"/>
    </row>
    <row r="53" spans="1:10" s="4" customFormat="1" ht="15.75" hidden="1">
      <c r="A53" s="20" t="s">
        <v>1468</v>
      </c>
      <c r="B53" s="92" t="s">
        <v>237</v>
      </c>
      <c r="C53" s="19"/>
      <c r="D53" s="438"/>
      <c r="E53" s="21"/>
      <c r="F53" s="19"/>
      <c r="G53" s="19"/>
      <c r="H53" s="22"/>
      <c r="I53" s="22"/>
      <c r="J53" s="81"/>
    </row>
    <row r="54" spans="1:10" s="4" customFormat="1" ht="15.75" hidden="1">
      <c r="A54" s="20" t="s">
        <v>240</v>
      </c>
      <c r="B54" s="92" t="s">
        <v>241</v>
      </c>
      <c r="C54" s="19"/>
      <c r="D54" s="438"/>
      <c r="E54" s="21"/>
      <c r="F54" s="19"/>
      <c r="G54" s="19"/>
      <c r="H54" s="22"/>
      <c r="I54" s="22"/>
      <c r="J54" s="81"/>
    </row>
    <row r="55" spans="1:10" s="4" customFormat="1" ht="15.75" hidden="1">
      <c r="A55" s="20" t="s">
        <v>242</v>
      </c>
      <c r="B55" s="92" t="s">
        <v>243</v>
      </c>
      <c r="C55" s="19"/>
      <c r="D55" s="438"/>
      <c r="E55" s="21"/>
      <c r="F55" s="19"/>
      <c r="G55" s="19"/>
      <c r="H55" s="22"/>
      <c r="I55" s="22"/>
      <c r="J55" s="81"/>
    </row>
    <row r="56" spans="1:10" s="4" customFormat="1" ht="15.75" hidden="1">
      <c r="A56" s="20" t="s">
        <v>244</v>
      </c>
      <c r="B56" s="92" t="s">
        <v>245</v>
      </c>
      <c r="C56" s="19"/>
      <c r="D56" s="438"/>
      <c r="E56" s="21"/>
      <c r="F56" s="19"/>
      <c r="G56" s="19"/>
      <c r="H56" s="22"/>
      <c r="I56" s="22"/>
      <c r="J56" s="81"/>
    </row>
    <row r="57" spans="1:10" s="4" customFormat="1" ht="31.5" hidden="1">
      <c r="A57" s="20" t="s">
        <v>1469</v>
      </c>
      <c r="B57" s="92" t="s">
        <v>247</v>
      </c>
      <c r="C57" s="19"/>
      <c r="D57" s="438"/>
      <c r="E57" s="21"/>
      <c r="F57" s="19"/>
      <c r="G57" s="19"/>
      <c r="H57" s="22"/>
      <c r="I57" s="22"/>
      <c r="J57" s="81"/>
    </row>
    <row r="58" spans="1:10" ht="31.5">
      <c r="A58" s="187" t="s">
        <v>1470</v>
      </c>
      <c r="B58" s="92" t="s">
        <v>253</v>
      </c>
      <c r="C58" s="165" t="s">
        <v>2323</v>
      </c>
      <c r="D58" s="1089">
        <v>1</v>
      </c>
      <c r="E58" s="12" t="s">
        <v>540</v>
      </c>
      <c r="F58" s="92"/>
      <c r="G58" s="1129"/>
    </row>
    <row r="59" spans="1:10" s="4" customFormat="1" ht="31.5" hidden="1">
      <c r="A59" s="20" t="s">
        <v>256</v>
      </c>
      <c r="B59" s="92" t="s">
        <v>257</v>
      </c>
      <c r="C59" s="19"/>
      <c r="D59" s="438"/>
      <c r="E59" s="21"/>
      <c r="F59" s="19"/>
      <c r="G59" s="19"/>
      <c r="H59" s="22"/>
      <c r="I59" s="22"/>
      <c r="J59" s="81"/>
    </row>
    <row r="60" spans="1:10" s="4" customFormat="1" ht="31.5" hidden="1">
      <c r="A60" s="20" t="s">
        <v>1473</v>
      </c>
      <c r="B60" s="92" t="s">
        <v>259</v>
      </c>
      <c r="C60" s="19"/>
      <c r="D60" s="438"/>
      <c r="E60" s="21"/>
      <c r="F60" s="19"/>
      <c r="G60" s="19"/>
      <c r="H60" s="22"/>
      <c r="I60" s="22"/>
      <c r="J60" s="81"/>
    </row>
    <row r="61" spans="1:10" s="4" customFormat="1" ht="15.75" hidden="1">
      <c r="A61" s="188" t="s">
        <v>262</v>
      </c>
      <c r="B61" s="92" t="s">
        <v>263</v>
      </c>
      <c r="C61" s="41"/>
      <c r="D61" s="438"/>
      <c r="E61" s="21"/>
      <c r="F61" s="19"/>
      <c r="G61" s="19"/>
      <c r="H61" s="22"/>
      <c r="I61" s="22"/>
      <c r="J61" s="81"/>
    </row>
    <row r="62" spans="1:10" ht="31.5">
      <c r="A62" s="187" t="s">
        <v>264</v>
      </c>
      <c r="B62" s="92" t="s">
        <v>265</v>
      </c>
      <c r="C62" s="165" t="s">
        <v>2324</v>
      </c>
      <c r="D62" s="1089">
        <v>1</v>
      </c>
      <c r="E62" s="12" t="s">
        <v>271</v>
      </c>
      <c r="F62" s="92"/>
      <c r="G62" s="1129"/>
    </row>
    <row r="63" spans="1:10" ht="35.1" customHeight="1">
      <c r="A63" s="1035" t="s">
        <v>141</v>
      </c>
      <c r="B63" s="1305" t="s">
        <v>1474</v>
      </c>
      <c r="C63" s="1306"/>
      <c r="D63" s="1306"/>
      <c r="E63" s="1306"/>
      <c r="F63" s="1306"/>
      <c r="G63" s="1307"/>
      <c r="H63" s="720">
        <f>SUM(D64:D72)</f>
        <v>3</v>
      </c>
      <c r="I63" s="720">
        <f>COUNT(D64:D72)*2</f>
        <v>6</v>
      </c>
    </row>
    <row r="64" spans="1:10" s="4" customFormat="1" ht="31.5" hidden="1">
      <c r="A64" s="20" t="s">
        <v>266</v>
      </c>
      <c r="B64" s="92" t="s">
        <v>267</v>
      </c>
      <c r="C64" s="19"/>
      <c r="D64" s="438"/>
      <c r="E64" s="21"/>
      <c r="F64" s="19"/>
      <c r="G64" s="19"/>
      <c r="H64" s="22"/>
      <c r="I64" s="22"/>
      <c r="J64" s="81"/>
    </row>
    <row r="65" spans="1:10" ht="31.5">
      <c r="A65" s="187" t="s">
        <v>268</v>
      </c>
      <c r="B65" s="92" t="s">
        <v>269</v>
      </c>
      <c r="C65" s="92" t="s">
        <v>2325</v>
      </c>
      <c r="D65" s="1089">
        <v>1</v>
      </c>
      <c r="E65" s="12" t="s">
        <v>271</v>
      </c>
      <c r="F65" s="165" t="s">
        <v>2326</v>
      </c>
      <c r="G65" s="1129"/>
    </row>
    <row r="66" spans="1:10" ht="31.5">
      <c r="A66" s="187"/>
      <c r="B66" s="92"/>
      <c r="C66" s="92" t="s">
        <v>7015</v>
      </c>
      <c r="D66" s="1089">
        <v>1</v>
      </c>
      <c r="E66" s="12" t="s">
        <v>271</v>
      </c>
      <c r="F66" s="165" t="s">
        <v>2327</v>
      </c>
      <c r="G66" s="1129"/>
    </row>
    <row r="67" spans="1:10" ht="42" hidden="1">
      <c r="A67" s="726"/>
      <c r="B67" s="723"/>
      <c r="C67" s="723" t="s">
        <v>2328</v>
      </c>
      <c r="D67" s="592"/>
      <c r="E67" s="724" t="s">
        <v>271</v>
      </c>
      <c r="F67" s="725" t="s">
        <v>2329</v>
      </c>
      <c r="G67" s="591"/>
    </row>
    <row r="68" spans="1:10" ht="31.5">
      <c r="A68" s="187"/>
      <c r="B68" s="92"/>
      <c r="C68" s="92" t="s">
        <v>7016</v>
      </c>
      <c r="D68" s="1089">
        <v>1</v>
      </c>
      <c r="E68" s="12" t="s">
        <v>271</v>
      </c>
      <c r="F68" s="165" t="s">
        <v>2330</v>
      </c>
      <c r="G68" s="1129"/>
    </row>
    <row r="69" spans="1:10" ht="42" hidden="1">
      <c r="A69" s="726"/>
      <c r="B69" s="723"/>
      <c r="C69" s="723" t="s">
        <v>2331</v>
      </c>
      <c r="D69" s="592"/>
      <c r="E69" s="724" t="s">
        <v>271</v>
      </c>
      <c r="F69" s="725" t="s">
        <v>2332</v>
      </c>
      <c r="G69" s="591"/>
    </row>
    <row r="70" spans="1:10" ht="42" hidden="1">
      <c r="A70" s="726" t="s">
        <v>272</v>
      </c>
      <c r="B70" s="723" t="s">
        <v>273</v>
      </c>
      <c r="C70" s="723" t="s">
        <v>2333</v>
      </c>
      <c r="D70" s="592"/>
      <c r="E70" s="724" t="s">
        <v>271</v>
      </c>
      <c r="F70" s="723"/>
      <c r="G70" s="591"/>
    </row>
    <row r="71" spans="1:10" ht="42" hidden="1">
      <c r="A71" s="726" t="s">
        <v>274</v>
      </c>
      <c r="B71" s="723" t="s">
        <v>275</v>
      </c>
      <c r="C71" s="725" t="s">
        <v>2334</v>
      </c>
      <c r="D71" s="592"/>
      <c r="E71" s="724" t="s">
        <v>271</v>
      </c>
      <c r="F71" s="723"/>
      <c r="G71" s="591"/>
    </row>
    <row r="72" spans="1:10" s="4" customFormat="1" ht="15.75" hidden="1">
      <c r="A72" s="20" t="s">
        <v>277</v>
      </c>
      <c r="B72" s="92" t="s">
        <v>278</v>
      </c>
      <c r="C72" s="19"/>
      <c r="D72" s="438"/>
      <c r="E72" s="21"/>
      <c r="F72" s="19"/>
      <c r="G72" s="19"/>
      <c r="H72" s="22"/>
      <c r="I72" s="22"/>
      <c r="J72" s="81"/>
    </row>
    <row r="73" spans="1:10" ht="35.1" customHeight="1">
      <c r="A73" s="1035" t="s">
        <v>279</v>
      </c>
      <c r="B73" s="1305" t="s">
        <v>1493</v>
      </c>
      <c r="C73" s="1306"/>
      <c r="D73" s="1306"/>
      <c r="E73" s="1306"/>
      <c r="F73" s="1306"/>
      <c r="G73" s="1307"/>
      <c r="H73" s="720">
        <f>SUM(D74:D76)</f>
        <v>1</v>
      </c>
      <c r="I73" s="720">
        <f>COUNT(D74:D76)*2</f>
        <v>2</v>
      </c>
    </row>
    <row r="74" spans="1:10" ht="31.5">
      <c r="A74" s="187" t="s">
        <v>1494</v>
      </c>
      <c r="B74" s="92" t="s">
        <v>281</v>
      </c>
      <c r="C74" s="165" t="s">
        <v>7017</v>
      </c>
      <c r="D74" s="1089">
        <v>1</v>
      </c>
      <c r="E74" s="12" t="s">
        <v>271</v>
      </c>
      <c r="F74" s="92"/>
      <c r="G74" s="1129"/>
    </row>
    <row r="75" spans="1:10" ht="42" hidden="1">
      <c r="A75" s="726" t="s">
        <v>1495</v>
      </c>
      <c r="B75" s="723" t="s">
        <v>286</v>
      </c>
      <c r="C75" s="725" t="s">
        <v>2335</v>
      </c>
      <c r="D75" s="592"/>
      <c r="E75" s="724" t="s">
        <v>271</v>
      </c>
      <c r="F75" s="723"/>
      <c r="G75" s="591"/>
    </row>
    <row r="76" spans="1:10" s="4" customFormat="1" ht="31.5" hidden="1">
      <c r="A76" s="20" t="s">
        <v>1498</v>
      </c>
      <c r="B76" s="92" t="s">
        <v>290</v>
      </c>
      <c r="C76" s="19"/>
      <c r="D76" s="438"/>
      <c r="E76" s="21"/>
      <c r="F76" s="19"/>
      <c r="G76" s="19"/>
      <c r="H76" s="22"/>
      <c r="I76" s="22"/>
      <c r="J76" s="81"/>
    </row>
    <row r="77" spans="1:10" hidden="1">
      <c r="A77" s="726" t="s">
        <v>137</v>
      </c>
      <c r="B77" s="1536" t="s">
        <v>1499</v>
      </c>
      <c r="C77" s="1537"/>
      <c r="D77" s="1537"/>
      <c r="E77" s="1537"/>
      <c r="F77" s="1537"/>
      <c r="G77" s="1538"/>
      <c r="H77" s="720">
        <f>SUM(D78:D89)</f>
        <v>0</v>
      </c>
      <c r="I77" s="720">
        <f>COUNT(D78:D89)*2</f>
        <v>0</v>
      </c>
    </row>
    <row r="78" spans="1:10" ht="84" hidden="1">
      <c r="A78" s="726" t="s">
        <v>292</v>
      </c>
      <c r="B78" s="723" t="s">
        <v>293</v>
      </c>
      <c r="C78" s="723" t="s">
        <v>2336</v>
      </c>
      <c r="D78" s="592"/>
      <c r="E78" s="724" t="s">
        <v>271</v>
      </c>
      <c r="F78" s="723" t="s">
        <v>2337</v>
      </c>
      <c r="G78" s="591"/>
    </row>
    <row r="79" spans="1:10" s="4" customFormat="1" ht="47.25" hidden="1">
      <c r="A79" s="20" t="s">
        <v>294</v>
      </c>
      <c r="B79" s="92" t="s">
        <v>295</v>
      </c>
      <c r="C79" s="19"/>
      <c r="D79" s="438"/>
      <c r="E79" s="21"/>
      <c r="F79" s="19"/>
      <c r="G79" s="19"/>
      <c r="H79" s="22"/>
      <c r="I79" s="22"/>
      <c r="J79" s="81"/>
    </row>
    <row r="80" spans="1:10" s="4" customFormat="1" ht="47.25" hidden="1">
      <c r="A80" s="20" t="s">
        <v>296</v>
      </c>
      <c r="B80" s="92" t="s">
        <v>297</v>
      </c>
      <c r="C80" s="19"/>
      <c r="D80" s="438"/>
      <c r="E80" s="21"/>
      <c r="F80" s="19"/>
      <c r="G80" s="19"/>
      <c r="H80" s="22"/>
      <c r="I80" s="22"/>
      <c r="J80" s="81"/>
    </row>
    <row r="81" spans="1:10" s="4" customFormat="1" ht="31.5" hidden="1">
      <c r="A81" s="20" t="s">
        <v>298</v>
      </c>
      <c r="B81" s="92" t="s">
        <v>299</v>
      </c>
      <c r="C81" s="19"/>
      <c r="D81" s="438"/>
      <c r="E81" s="21"/>
      <c r="F81" s="19"/>
      <c r="G81" s="19"/>
      <c r="H81" s="22"/>
      <c r="I81" s="22"/>
      <c r="J81" s="81"/>
    </row>
    <row r="82" spans="1:10" s="4" customFormat="1" ht="47.25" hidden="1">
      <c r="A82" s="20" t="s">
        <v>300</v>
      </c>
      <c r="B82" s="92" t="s">
        <v>2076</v>
      </c>
      <c r="C82" s="19"/>
      <c r="D82" s="438"/>
      <c r="E82" s="21"/>
      <c r="F82" s="19"/>
      <c r="G82" s="19"/>
      <c r="H82" s="22"/>
      <c r="I82" s="22"/>
      <c r="J82" s="81"/>
    </row>
    <row r="83" spans="1:10" s="4" customFormat="1" ht="31.5" hidden="1">
      <c r="A83" s="20" t="s">
        <v>302</v>
      </c>
      <c r="B83" s="92" t="s">
        <v>303</v>
      </c>
      <c r="C83" s="19"/>
      <c r="D83" s="438"/>
      <c r="E83" s="21"/>
      <c r="F83" s="19"/>
      <c r="G83" s="19"/>
      <c r="H83" s="22"/>
      <c r="I83" s="22"/>
      <c r="J83" s="81"/>
    </row>
    <row r="84" spans="1:10" s="4" customFormat="1" ht="47.25" hidden="1">
      <c r="A84" s="20" t="s">
        <v>304</v>
      </c>
      <c r="B84" s="92" t="s">
        <v>305</v>
      </c>
      <c r="C84" s="19"/>
      <c r="D84" s="438"/>
      <c r="E84" s="21"/>
      <c r="F84" s="19"/>
      <c r="G84" s="19"/>
      <c r="H84" s="22"/>
      <c r="I84" s="22"/>
      <c r="J84" s="81"/>
    </row>
    <row r="85" spans="1:10" s="4" customFormat="1" ht="63" hidden="1">
      <c r="A85" s="20" t="s">
        <v>306</v>
      </c>
      <c r="B85" s="92" t="s">
        <v>307</v>
      </c>
      <c r="C85" s="19"/>
      <c r="D85" s="438"/>
      <c r="E85" s="21"/>
      <c r="F85" s="19"/>
      <c r="G85" s="19"/>
      <c r="H85" s="22"/>
      <c r="I85" s="22"/>
      <c r="J85" s="81"/>
    </row>
    <row r="86" spans="1:10" s="4" customFormat="1" ht="47.25" hidden="1">
      <c r="A86" s="20" t="s">
        <v>308</v>
      </c>
      <c r="B86" s="92" t="s">
        <v>309</v>
      </c>
      <c r="C86" s="19"/>
      <c r="D86" s="438"/>
      <c r="E86" s="21"/>
      <c r="F86" s="19"/>
      <c r="G86" s="19"/>
      <c r="H86" s="22"/>
      <c r="I86" s="22"/>
      <c r="J86" s="81"/>
    </row>
    <row r="87" spans="1:10" ht="72.599999999999994" hidden="1" customHeight="1">
      <c r="A87" s="726" t="s">
        <v>310</v>
      </c>
      <c r="B87" s="723" t="s">
        <v>2338</v>
      </c>
      <c r="C87" s="725" t="s">
        <v>2339</v>
      </c>
      <c r="D87" s="592"/>
      <c r="E87" s="724" t="s">
        <v>271</v>
      </c>
      <c r="F87" s="723"/>
      <c r="G87" s="591"/>
    </row>
    <row r="88" spans="1:10" s="4" customFormat="1" ht="30" hidden="1">
      <c r="A88" s="20" t="s">
        <v>312</v>
      </c>
      <c r="B88" s="23" t="s">
        <v>313</v>
      </c>
      <c r="C88" s="19"/>
      <c r="D88" s="438"/>
      <c r="E88" s="21"/>
      <c r="F88" s="19"/>
      <c r="G88" s="19"/>
      <c r="H88" s="22"/>
      <c r="I88" s="22"/>
      <c r="J88" s="81"/>
    </row>
    <row r="89" spans="1:10" s="4" customFormat="1" ht="30" hidden="1">
      <c r="A89" s="20" t="s">
        <v>6055</v>
      </c>
      <c r="B89" s="16" t="s">
        <v>6056</v>
      </c>
      <c r="C89" s="23"/>
      <c r="D89" s="43"/>
      <c r="E89" s="21"/>
      <c r="F89" s="19"/>
      <c r="G89" s="388"/>
      <c r="H89" s="22"/>
      <c r="I89" s="22"/>
      <c r="J89" s="81"/>
    </row>
    <row r="90" spans="1:10" s="4" customFormat="1" ht="18" hidden="1" customHeight="1">
      <c r="A90" s="189" t="s">
        <v>1501</v>
      </c>
      <c r="B90" s="1539" t="s">
        <v>1502</v>
      </c>
      <c r="C90" s="1310"/>
      <c r="D90" s="1310"/>
      <c r="E90" s="1310"/>
      <c r="F90" s="1310"/>
      <c r="G90" s="1540"/>
      <c r="H90" s="22">
        <f>SUM(D91:D98)</f>
        <v>0</v>
      </c>
      <c r="I90" s="22">
        <f>COUNT(D91:D98)*2</f>
        <v>0</v>
      </c>
      <c r="J90" s="81"/>
    </row>
    <row r="91" spans="1:10" s="4" customFormat="1" ht="15.75" hidden="1">
      <c r="A91" s="20" t="s">
        <v>314</v>
      </c>
      <c r="B91" s="92" t="s">
        <v>315</v>
      </c>
      <c r="C91" s="19"/>
      <c r="D91" s="438"/>
      <c r="E91" s="21"/>
      <c r="F91" s="19"/>
      <c r="G91" s="19"/>
      <c r="H91" s="22"/>
      <c r="I91" s="22"/>
      <c r="J91" s="81"/>
    </row>
    <row r="92" spans="1:10" s="4" customFormat="1" ht="15.75" hidden="1">
      <c r="A92" s="20" t="s">
        <v>316</v>
      </c>
      <c r="B92" s="92" t="s">
        <v>317</v>
      </c>
      <c r="C92" s="19"/>
      <c r="D92" s="438"/>
      <c r="E92" s="21"/>
      <c r="F92" s="19"/>
      <c r="G92" s="19"/>
      <c r="H92" s="22"/>
      <c r="I92" s="22"/>
      <c r="J92" s="81"/>
    </row>
    <row r="93" spans="1:10" s="4" customFormat="1" ht="15.75" hidden="1">
      <c r="A93" s="20" t="s">
        <v>1503</v>
      </c>
      <c r="B93" s="92" t="s">
        <v>319</v>
      </c>
      <c r="C93" s="19"/>
      <c r="D93" s="438"/>
      <c r="E93" s="21"/>
      <c r="F93" s="19"/>
      <c r="G93" s="19"/>
      <c r="H93" s="22"/>
      <c r="I93" s="22"/>
      <c r="J93" s="81"/>
    </row>
    <row r="94" spans="1:10" s="4" customFormat="1" ht="15.75" hidden="1">
      <c r="A94" s="20" t="s">
        <v>321</v>
      </c>
      <c r="B94" s="92" t="s">
        <v>322</v>
      </c>
      <c r="C94" s="19"/>
      <c r="D94" s="438"/>
      <c r="E94" s="21"/>
      <c r="F94" s="19"/>
      <c r="G94" s="19"/>
      <c r="H94" s="22"/>
      <c r="I94" s="22"/>
      <c r="J94" s="81"/>
    </row>
    <row r="95" spans="1:10" s="4" customFormat="1" ht="15.75" hidden="1">
      <c r="A95" s="20" t="s">
        <v>323</v>
      </c>
      <c r="B95" s="92" t="s">
        <v>324</v>
      </c>
      <c r="C95" s="19"/>
      <c r="D95" s="438"/>
      <c r="E95" s="21"/>
      <c r="F95" s="19"/>
      <c r="G95" s="19"/>
      <c r="H95" s="22"/>
      <c r="I95" s="22"/>
      <c r="J95" s="81"/>
    </row>
    <row r="96" spans="1:10" s="4" customFormat="1" ht="15.75" hidden="1">
      <c r="A96" s="20" t="s">
        <v>325</v>
      </c>
      <c r="B96" s="92" t="s">
        <v>326</v>
      </c>
      <c r="C96" s="19"/>
      <c r="D96" s="438"/>
      <c r="E96" s="21"/>
      <c r="F96" s="19"/>
      <c r="G96" s="19"/>
      <c r="H96" s="22"/>
      <c r="I96" s="22"/>
      <c r="J96" s="81"/>
    </row>
    <row r="97" spans="1:10" s="4" customFormat="1" ht="31.5" hidden="1">
      <c r="A97" s="20" t="s">
        <v>1504</v>
      </c>
      <c r="B97" s="92" t="s">
        <v>328</v>
      </c>
      <c r="C97" s="19"/>
      <c r="D97" s="438"/>
      <c r="E97" s="21"/>
      <c r="F97" s="19"/>
      <c r="G97" s="19"/>
      <c r="H97" s="22"/>
      <c r="I97" s="22"/>
      <c r="J97" s="81"/>
    </row>
    <row r="98" spans="1:10" s="4" customFormat="1" ht="15.75" hidden="1">
      <c r="A98" s="20" t="s">
        <v>3063</v>
      </c>
      <c r="B98" s="12" t="s">
        <v>3064</v>
      </c>
      <c r="C98" s="16"/>
      <c r="D98" s="435"/>
      <c r="E98" s="15"/>
      <c r="F98" s="21"/>
      <c r="G98" s="389"/>
      <c r="H98" s="22"/>
      <c r="I98" s="22"/>
      <c r="J98" s="81"/>
    </row>
    <row r="99" spans="1:10" s="4" customFormat="1" ht="18" hidden="1" customHeight="1">
      <c r="A99" s="189" t="s">
        <v>1505</v>
      </c>
      <c r="B99" s="1539" t="s">
        <v>132</v>
      </c>
      <c r="C99" s="1310"/>
      <c r="D99" s="1310"/>
      <c r="E99" s="1310"/>
      <c r="F99" s="1310"/>
      <c r="G99" s="1540"/>
      <c r="H99" s="22">
        <f>SUM(D100:D101)</f>
        <v>0</v>
      </c>
      <c r="I99" s="22">
        <f>COUNT(D100:D101)*2</f>
        <v>0</v>
      </c>
      <c r="J99" s="81"/>
    </row>
    <row r="100" spans="1:10" s="4" customFormat="1" ht="47.25" hidden="1">
      <c r="A100" s="188" t="s">
        <v>1506</v>
      </c>
      <c r="B100" s="92" t="s">
        <v>331</v>
      </c>
      <c r="C100" s="41"/>
      <c r="D100" s="481"/>
      <c r="E100" s="15"/>
      <c r="F100" s="41"/>
      <c r="G100" s="19"/>
      <c r="H100" s="22"/>
      <c r="I100" s="22"/>
      <c r="J100" s="81"/>
    </row>
    <row r="101" spans="1:10" s="4" customFormat="1" ht="47.25" hidden="1">
      <c r="A101" s="20" t="s">
        <v>334</v>
      </c>
      <c r="B101" s="92" t="s">
        <v>335</v>
      </c>
      <c r="C101" s="19"/>
      <c r="D101" s="438"/>
      <c r="E101" s="21"/>
      <c r="F101" s="19"/>
      <c r="G101" s="19"/>
      <c r="H101" s="22"/>
      <c r="I101" s="22"/>
      <c r="J101" s="81"/>
    </row>
    <row r="102" spans="1:10">
      <c r="A102" s="186"/>
      <c r="B102" s="1532" t="s">
        <v>337</v>
      </c>
      <c r="C102" s="1532"/>
      <c r="D102" s="1532"/>
      <c r="E102" s="1532"/>
      <c r="F102" s="1532"/>
      <c r="G102" s="1532"/>
      <c r="H102" s="720">
        <f>H103+H117+H127+H136+H142+H156</f>
        <v>13</v>
      </c>
      <c r="I102" s="720">
        <f>I103+I117+I127+I136+I142+I156</f>
        <v>26</v>
      </c>
    </row>
    <row r="103" spans="1:10" ht="35.1" customHeight="1">
      <c r="A103" s="1035" t="s">
        <v>1507</v>
      </c>
      <c r="B103" s="1305" t="s">
        <v>1508</v>
      </c>
      <c r="C103" s="1306"/>
      <c r="D103" s="1306"/>
      <c r="E103" s="1306"/>
      <c r="F103" s="1306"/>
      <c r="G103" s="1307"/>
      <c r="H103" s="720">
        <f>SUM(D104:D116)</f>
        <v>4</v>
      </c>
      <c r="I103" s="720">
        <f>COUNT(D104:D116)*2</f>
        <v>8</v>
      </c>
    </row>
    <row r="104" spans="1:10" ht="31.5">
      <c r="A104" s="187" t="s">
        <v>1509</v>
      </c>
      <c r="B104" s="135" t="s">
        <v>339</v>
      </c>
      <c r="C104" s="358" t="s">
        <v>7018</v>
      </c>
      <c r="D104" s="1089">
        <v>1</v>
      </c>
      <c r="E104" s="63" t="s">
        <v>341</v>
      </c>
      <c r="F104" s="165" t="s">
        <v>2341</v>
      </c>
      <c r="G104" s="1129"/>
    </row>
    <row r="105" spans="1:10" ht="42" hidden="1">
      <c r="A105" s="726"/>
      <c r="B105" s="731"/>
      <c r="C105" s="732" t="s">
        <v>2342</v>
      </c>
      <c r="D105" s="729"/>
      <c r="E105" s="730" t="s">
        <v>341</v>
      </c>
      <c r="F105" s="725"/>
      <c r="G105" s="591"/>
    </row>
    <row r="106" spans="1:10" ht="31.5">
      <c r="A106" s="187" t="s">
        <v>1512</v>
      </c>
      <c r="B106" s="135" t="s">
        <v>347</v>
      </c>
      <c r="C106" s="165" t="s">
        <v>7019</v>
      </c>
      <c r="D106" s="1089">
        <v>1</v>
      </c>
      <c r="E106" s="63" t="s">
        <v>341</v>
      </c>
      <c r="F106" s="92"/>
      <c r="G106" s="1129"/>
    </row>
    <row r="107" spans="1:10" hidden="1">
      <c r="A107" s="726"/>
      <c r="B107" s="727"/>
      <c r="C107" s="725" t="s">
        <v>2344</v>
      </c>
      <c r="D107" s="729"/>
      <c r="E107" s="730" t="s">
        <v>341</v>
      </c>
      <c r="F107" s="723"/>
      <c r="G107" s="591"/>
    </row>
    <row r="108" spans="1:10" ht="31.5">
      <c r="A108" s="187"/>
      <c r="B108" s="135"/>
      <c r="C108" s="165" t="s">
        <v>2345</v>
      </c>
      <c r="D108" s="1089">
        <v>1</v>
      </c>
      <c r="E108" s="63" t="s">
        <v>341</v>
      </c>
      <c r="F108" s="92"/>
      <c r="G108" s="1129"/>
    </row>
    <row r="109" spans="1:10" ht="31.5">
      <c r="A109" s="187"/>
      <c r="B109" s="135"/>
      <c r="C109" s="333" t="s">
        <v>2346</v>
      </c>
      <c r="D109" s="1089">
        <v>1</v>
      </c>
      <c r="E109" s="63" t="s">
        <v>341</v>
      </c>
      <c r="F109" s="92"/>
      <c r="G109" s="1129"/>
    </row>
    <row r="110" spans="1:10" s="4" customFormat="1" ht="31.5" hidden="1">
      <c r="A110" s="20" t="s">
        <v>352</v>
      </c>
      <c r="B110" s="190" t="s">
        <v>353</v>
      </c>
      <c r="C110" s="19"/>
      <c r="D110" s="438"/>
      <c r="E110" s="21"/>
      <c r="F110" s="19"/>
      <c r="G110" s="19"/>
      <c r="H110" s="22"/>
      <c r="I110" s="22"/>
      <c r="J110" s="81"/>
    </row>
    <row r="111" spans="1:10" s="4" customFormat="1" ht="31.5" hidden="1">
      <c r="A111" s="20" t="s">
        <v>1515</v>
      </c>
      <c r="B111" s="190" t="s">
        <v>355</v>
      </c>
      <c r="C111" s="19"/>
      <c r="D111" s="438"/>
      <c r="E111" s="21"/>
      <c r="F111" s="19"/>
      <c r="G111" s="19"/>
      <c r="H111" s="22"/>
      <c r="I111" s="22"/>
      <c r="J111" s="81"/>
    </row>
    <row r="112" spans="1:10" ht="126" hidden="1">
      <c r="A112" s="726" t="s">
        <v>356</v>
      </c>
      <c r="B112" s="727" t="s">
        <v>357</v>
      </c>
      <c r="C112" s="725" t="s">
        <v>358</v>
      </c>
      <c r="D112" s="729"/>
      <c r="E112" s="730" t="s">
        <v>341</v>
      </c>
      <c r="F112" s="725" t="s">
        <v>2347</v>
      </c>
      <c r="G112" s="591"/>
    </row>
    <row r="113" spans="1:10" ht="63" hidden="1">
      <c r="A113" s="726"/>
      <c r="B113" s="727"/>
      <c r="C113" s="733" t="s">
        <v>2348</v>
      </c>
      <c r="D113" s="729"/>
      <c r="E113" s="730" t="s">
        <v>341</v>
      </c>
      <c r="F113" s="725"/>
      <c r="G113" s="591"/>
    </row>
    <row r="114" spans="1:10" ht="42" hidden="1">
      <c r="A114" s="726" t="s">
        <v>1517</v>
      </c>
      <c r="B114" s="727" t="s">
        <v>360</v>
      </c>
      <c r="C114" s="734" t="s">
        <v>361</v>
      </c>
      <c r="D114" s="729"/>
      <c r="E114" s="730" t="s">
        <v>341</v>
      </c>
      <c r="F114" s="723"/>
      <c r="G114" s="591"/>
    </row>
    <row r="115" spans="1:10" ht="63" hidden="1">
      <c r="A115" s="726" t="s">
        <v>1519</v>
      </c>
      <c r="B115" s="727" t="s">
        <v>363</v>
      </c>
      <c r="C115" s="735" t="s">
        <v>2349</v>
      </c>
      <c r="D115" s="729"/>
      <c r="E115" s="724" t="s">
        <v>341</v>
      </c>
      <c r="F115" s="723" t="s">
        <v>2350</v>
      </c>
      <c r="G115" s="591"/>
    </row>
    <row r="116" spans="1:10" ht="63" hidden="1">
      <c r="A116" s="726" t="s">
        <v>366</v>
      </c>
      <c r="B116" s="727" t="s">
        <v>367</v>
      </c>
      <c r="C116" s="723" t="s">
        <v>2351</v>
      </c>
      <c r="D116" s="729"/>
      <c r="E116" s="724" t="s">
        <v>369</v>
      </c>
      <c r="F116" s="723"/>
      <c r="G116" s="591"/>
    </row>
    <row r="117" spans="1:10" ht="45" customHeight="1">
      <c r="A117" s="1035" t="s">
        <v>1520</v>
      </c>
      <c r="B117" s="1305" t="s">
        <v>2352</v>
      </c>
      <c r="C117" s="1306"/>
      <c r="D117" s="1306"/>
      <c r="E117" s="1306"/>
      <c r="F117" s="1306"/>
      <c r="G117" s="1307"/>
      <c r="H117" s="720">
        <f>SUM(D118:D126)</f>
        <v>3</v>
      </c>
      <c r="I117" s="720">
        <f>COUNT(D118:D126)*2</f>
        <v>6</v>
      </c>
    </row>
    <row r="118" spans="1:10" ht="31.5">
      <c r="A118" s="187" t="s">
        <v>1522</v>
      </c>
      <c r="B118" s="92" t="s">
        <v>371</v>
      </c>
      <c r="C118" s="165" t="s">
        <v>2353</v>
      </c>
      <c r="D118" s="1089">
        <v>1</v>
      </c>
      <c r="E118" s="12" t="s">
        <v>660</v>
      </c>
      <c r="F118" s="92"/>
      <c r="G118" s="1129"/>
    </row>
    <row r="119" spans="1:10" ht="63" hidden="1">
      <c r="A119" s="726"/>
      <c r="B119" s="736"/>
      <c r="C119" s="734" t="s">
        <v>378</v>
      </c>
      <c r="D119" s="592"/>
      <c r="E119" s="724" t="s">
        <v>660</v>
      </c>
      <c r="F119" s="723"/>
      <c r="G119" s="591"/>
    </row>
    <row r="120" spans="1:10" ht="42" hidden="1">
      <c r="A120" s="726"/>
      <c r="B120" s="736"/>
      <c r="C120" s="728" t="s">
        <v>2354</v>
      </c>
      <c r="D120" s="592"/>
      <c r="E120" s="724" t="s">
        <v>341</v>
      </c>
      <c r="F120" s="723"/>
      <c r="G120" s="591"/>
    </row>
    <row r="121" spans="1:10" s="4" customFormat="1" ht="47.25" hidden="1">
      <c r="A121" s="20" t="s">
        <v>382</v>
      </c>
      <c r="B121" s="195" t="s">
        <v>383</v>
      </c>
      <c r="C121" s="19"/>
      <c r="D121" s="438"/>
      <c r="E121" s="21"/>
      <c r="F121" s="19"/>
      <c r="G121" s="19"/>
      <c r="H121" s="22"/>
      <c r="I121" s="22"/>
      <c r="J121" s="81"/>
    </row>
    <row r="122" spans="1:10" ht="47.25">
      <c r="A122" s="187" t="s">
        <v>1525</v>
      </c>
      <c r="B122" s="1025" t="s">
        <v>385</v>
      </c>
      <c r="C122" s="358" t="s">
        <v>2355</v>
      </c>
      <c r="D122" s="1089">
        <v>1</v>
      </c>
      <c r="E122" s="12" t="s">
        <v>341</v>
      </c>
      <c r="F122" s="213"/>
      <c r="G122" s="1129"/>
    </row>
    <row r="123" spans="1:10">
      <c r="A123" s="187"/>
      <c r="B123" s="92"/>
      <c r="C123" s="275" t="s">
        <v>2356</v>
      </c>
      <c r="D123" s="1089">
        <v>1</v>
      </c>
      <c r="E123" s="12" t="s">
        <v>341</v>
      </c>
      <c r="F123" s="275"/>
      <c r="G123" s="1129"/>
    </row>
    <row r="124" spans="1:10" ht="42" hidden="1">
      <c r="A124" s="726"/>
      <c r="B124" s="736"/>
      <c r="C124" s="734" t="s">
        <v>391</v>
      </c>
      <c r="D124" s="592"/>
      <c r="E124" s="724" t="s">
        <v>341</v>
      </c>
      <c r="F124" s="734"/>
      <c r="G124" s="591"/>
    </row>
    <row r="125" spans="1:10" s="4" customFormat="1" ht="31.5" hidden="1">
      <c r="A125" s="188" t="s">
        <v>1530</v>
      </c>
      <c r="B125" s="195" t="s">
        <v>393</v>
      </c>
      <c r="D125" s="438"/>
      <c r="E125" s="21"/>
      <c r="F125" s="19"/>
      <c r="G125" s="19"/>
      <c r="H125" s="22"/>
      <c r="I125" s="22"/>
      <c r="J125" s="81"/>
    </row>
    <row r="126" spans="1:10" s="4" customFormat="1" ht="31.5" hidden="1">
      <c r="A126" s="188" t="s">
        <v>394</v>
      </c>
      <c r="B126" s="38" t="s">
        <v>395</v>
      </c>
      <c r="C126" s="110"/>
      <c r="D126" s="438"/>
      <c r="E126" s="21"/>
      <c r="F126" s="19"/>
      <c r="G126" s="19"/>
      <c r="H126" s="22"/>
      <c r="I126" s="22"/>
      <c r="J126" s="81"/>
    </row>
    <row r="127" spans="1:10" ht="35.1" customHeight="1">
      <c r="A127" s="1035" t="s">
        <v>1533</v>
      </c>
      <c r="B127" s="1305" t="s">
        <v>1534</v>
      </c>
      <c r="C127" s="1306"/>
      <c r="D127" s="1306"/>
      <c r="E127" s="1306"/>
      <c r="F127" s="1306"/>
      <c r="G127" s="1307"/>
      <c r="H127" s="720">
        <f>SUM(D128:D135)</f>
        <v>3</v>
      </c>
      <c r="I127" s="720">
        <f>COUNT(D128:D135)*2</f>
        <v>6</v>
      </c>
    </row>
    <row r="128" spans="1:10" ht="31.5">
      <c r="A128" s="187" t="s">
        <v>1535</v>
      </c>
      <c r="B128" s="92" t="s">
        <v>397</v>
      </c>
      <c r="C128" s="358" t="s">
        <v>2357</v>
      </c>
      <c r="D128" s="1089">
        <v>1</v>
      </c>
      <c r="E128" s="63" t="s">
        <v>341</v>
      </c>
      <c r="F128" s="165" t="s">
        <v>2358</v>
      </c>
      <c r="G128" s="1129"/>
    </row>
    <row r="129" spans="1:10">
      <c r="A129" s="187"/>
      <c r="B129" s="525"/>
      <c r="C129" s="165" t="s">
        <v>2359</v>
      </c>
      <c r="D129" s="1089">
        <v>1</v>
      </c>
      <c r="E129" s="63" t="s">
        <v>341</v>
      </c>
      <c r="F129" s="165"/>
      <c r="G129" s="1129"/>
    </row>
    <row r="130" spans="1:10" ht="63" hidden="1">
      <c r="A130" s="726"/>
      <c r="B130" s="731"/>
      <c r="C130" s="725" t="s">
        <v>2360</v>
      </c>
      <c r="D130" s="729"/>
      <c r="E130" s="730" t="s">
        <v>341</v>
      </c>
      <c r="F130" s="725"/>
      <c r="G130" s="591"/>
    </row>
    <row r="131" spans="1:10">
      <c r="A131" s="187"/>
      <c r="B131" s="525"/>
      <c r="C131" s="165" t="s">
        <v>2361</v>
      </c>
      <c r="D131" s="1089">
        <v>1</v>
      </c>
      <c r="E131" s="63" t="s">
        <v>341</v>
      </c>
      <c r="F131" s="333"/>
      <c r="G131" s="1129"/>
    </row>
    <row r="132" spans="1:10" ht="63" hidden="1">
      <c r="A132" s="726" t="s">
        <v>1542</v>
      </c>
      <c r="B132" s="736" t="s">
        <v>401</v>
      </c>
      <c r="C132" s="725" t="s">
        <v>1543</v>
      </c>
      <c r="D132" s="729"/>
      <c r="E132" s="724" t="s">
        <v>208</v>
      </c>
      <c r="F132" s="723"/>
      <c r="G132" s="591"/>
    </row>
    <row r="133" spans="1:10" ht="63" hidden="1">
      <c r="A133" s="726"/>
      <c r="B133" s="736"/>
      <c r="C133" s="725" t="s">
        <v>2362</v>
      </c>
      <c r="D133" s="729"/>
      <c r="E133" s="724" t="s">
        <v>208</v>
      </c>
      <c r="F133" s="723"/>
      <c r="G133" s="591"/>
    </row>
    <row r="134" spans="1:10" ht="63" hidden="1">
      <c r="A134" s="726" t="s">
        <v>1545</v>
      </c>
      <c r="B134" s="736" t="s">
        <v>405</v>
      </c>
      <c r="C134" s="724" t="s">
        <v>406</v>
      </c>
      <c r="D134" s="729"/>
      <c r="E134" s="724" t="s">
        <v>1548</v>
      </c>
      <c r="F134" s="723"/>
      <c r="G134" s="591"/>
    </row>
    <row r="135" spans="1:10" ht="105" hidden="1">
      <c r="A135" s="726" t="s">
        <v>1556</v>
      </c>
      <c r="B135" s="736" t="s">
        <v>409</v>
      </c>
      <c r="C135" s="725" t="s">
        <v>1557</v>
      </c>
      <c r="D135" s="729"/>
      <c r="E135" s="724" t="s">
        <v>208</v>
      </c>
      <c r="F135" s="723"/>
      <c r="G135" s="591"/>
    </row>
    <row r="136" spans="1:10" ht="42.75" customHeight="1">
      <c r="A136" s="1035" t="s">
        <v>1559</v>
      </c>
      <c r="B136" s="1305" t="s">
        <v>1560</v>
      </c>
      <c r="C136" s="1306"/>
      <c r="D136" s="1306"/>
      <c r="E136" s="1306"/>
      <c r="F136" s="1306"/>
      <c r="G136" s="1307"/>
      <c r="H136" s="720">
        <f>SUM(D137:D141)</f>
        <v>1</v>
      </c>
      <c r="I136" s="720">
        <f>COUNT(D137:D141)*2</f>
        <v>2</v>
      </c>
    </row>
    <row r="137" spans="1:10" ht="47.25">
      <c r="A137" s="187" t="s">
        <v>1561</v>
      </c>
      <c r="B137" s="92" t="s">
        <v>412</v>
      </c>
      <c r="C137" s="165" t="s">
        <v>2363</v>
      </c>
      <c r="D137" s="1089">
        <v>1</v>
      </c>
      <c r="E137" s="12" t="s">
        <v>255</v>
      </c>
      <c r="F137" s="92"/>
      <c r="G137" s="1129"/>
    </row>
    <row r="138" spans="1:10" s="4" customFormat="1" ht="31.5" hidden="1">
      <c r="A138" s="188" t="s">
        <v>1565</v>
      </c>
      <c r="B138" s="195" t="s">
        <v>415</v>
      </c>
      <c r="C138" s="41"/>
      <c r="D138" s="438"/>
      <c r="E138" s="21"/>
      <c r="F138" s="19"/>
      <c r="G138" s="19"/>
      <c r="H138" s="22"/>
      <c r="I138" s="22"/>
      <c r="J138" s="81"/>
    </row>
    <row r="139" spans="1:10" s="4" customFormat="1" ht="31.5" hidden="1">
      <c r="A139" s="188" t="s">
        <v>1566</v>
      </c>
      <c r="B139" s="195" t="s">
        <v>418</v>
      </c>
      <c r="C139" s="41"/>
      <c r="D139" s="438"/>
      <c r="E139" s="21"/>
      <c r="F139" s="19"/>
      <c r="G139" s="19"/>
      <c r="H139" s="22"/>
      <c r="I139" s="22"/>
      <c r="J139" s="81"/>
    </row>
    <row r="140" spans="1:10" ht="84" hidden="1">
      <c r="A140" s="726" t="s">
        <v>1567</v>
      </c>
      <c r="B140" s="736" t="s">
        <v>422</v>
      </c>
      <c r="C140" s="725" t="s">
        <v>2364</v>
      </c>
      <c r="D140" s="592"/>
      <c r="E140" s="724" t="s">
        <v>424</v>
      </c>
      <c r="F140" s="723"/>
      <c r="G140" s="591"/>
    </row>
    <row r="141" spans="1:10" ht="84" hidden="1">
      <c r="A141" s="726" t="s">
        <v>1570</v>
      </c>
      <c r="B141" s="723" t="s">
        <v>427</v>
      </c>
      <c r="C141" s="730" t="s">
        <v>428</v>
      </c>
      <c r="D141" s="592"/>
      <c r="E141" s="724" t="s">
        <v>341</v>
      </c>
      <c r="F141" s="723"/>
      <c r="G141" s="591"/>
    </row>
    <row r="142" spans="1:10" ht="35.1" customHeight="1">
      <c r="A142" s="1035" t="s">
        <v>1571</v>
      </c>
      <c r="B142" s="1305" t="s">
        <v>1572</v>
      </c>
      <c r="C142" s="1306"/>
      <c r="D142" s="1306"/>
      <c r="E142" s="1306"/>
      <c r="F142" s="1306"/>
      <c r="G142" s="1307"/>
      <c r="H142" s="720">
        <f>SUM(D143:D155)</f>
        <v>2</v>
      </c>
      <c r="I142" s="720">
        <f>COUNT(D143:D155)*2</f>
        <v>4</v>
      </c>
    </row>
    <row r="143" spans="1:10" ht="47.25">
      <c r="A143" s="187" t="s">
        <v>429</v>
      </c>
      <c r="B143" s="92" t="s">
        <v>430</v>
      </c>
      <c r="C143" s="358" t="s">
        <v>7020</v>
      </c>
      <c r="D143" s="1089">
        <v>1</v>
      </c>
      <c r="E143" s="12" t="s">
        <v>432</v>
      </c>
      <c r="F143" s="92"/>
      <c r="G143" s="1129"/>
    </row>
    <row r="144" spans="1:10" hidden="1">
      <c r="A144" s="726"/>
      <c r="B144" s="736"/>
      <c r="C144" s="728" t="s">
        <v>2365</v>
      </c>
      <c r="D144" s="592"/>
      <c r="E144" s="724" t="s">
        <v>432</v>
      </c>
      <c r="F144" s="723"/>
      <c r="G144" s="591"/>
    </row>
    <row r="145" spans="1:10" hidden="1">
      <c r="A145" s="726"/>
      <c r="B145" s="736"/>
      <c r="C145" s="728" t="s">
        <v>2366</v>
      </c>
      <c r="D145" s="592"/>
      <c r="E145" s="724" t="s">
        <v>432</v>
      </c>
      <c r="F145" s="723"/>
      <c r="G145" s="591"/>
    </row>
    <row r="146" spans="1:10" ht="42" hidden="1">
      <c r="A146" s="726"/>
      <c r="B146" s="736"/>
      <c r="C146" s="728" t="s">
        <v>2367</v>
      </c>
      <c r="D146" s="592"/>
      <c r="E146" s="724" t="s">
        <v>432</v>
      </c>
      <c r="F146" s="723"/>
      <c r="G146" s="591"/>
    </row>
    <row r="147" spans="1:10" hidden="1">
      <c r="A147" s="726"/>
      <c r="B147" s="736"/>
      <c r="C147" s="728" t="s">
        <v>2368</v>
      </c>
      <c r="D147" s="592"/>
      <c r="E147" s="724" t="s">
        <v>432</v>
      </c>
      <c r="F147" s="723"/>
      <c r="G147" s="591"/>
    </row>
    <row r="148" spans="1:10" hidden="1">
      <c r="A148" s="726"/>
      <c r="B148" s="736"/>
      <c r="C148" s="728" t="s">
        <v>2369</v>
      </c>
      <c r="D148" s="592"/>
      <c r="E148" s="724" t="s">
        <v>432</v>
      </c>
      <c r="F148" s="723"/>
      <c r="G148" s="591"/>
    </row>
    <row r="149" spans="1:10" hidden="1">
      <c r="A149" s="726"/>
      <c r="B149" s="736"/>
      <c r="C149" s="728" t="s">
        <v>2370</v>
      </c>
      <c r="D149" s="592"/>
      <c r="E149" s="724" t="s">
        <v>432</v>
      </c>
      <c r="F149" s="723"/>
      <c r="G149" s="591"/>
    </row>
    <row r="150" spans="1:10" ht="47.25">
      <c r="A150" s="187" t="s">
        <v>1575</v>
      </c>
      <c r="B150" s="92" t="s">
        <v>434</v>
      </c>
      <c r="C150" s="12" t="s">
        <v>7021</v>
      </c>
      <c r="D150" s="1089">
        <v>1</v>
      </c>
      <c r="E150" s="12" t="s">
        <v>432</v>
      </c>
      <c r="F150" s="92"/>
      <c r="G150" s="1129"/>
    </row>
    <row r="151" spans="1:10" ht="63" hidden="1">
      <c r="A151" s="726" t="s">
        <v>1576</v>
      </c>
      <c r="B151" s="736" t="s">
        <v>437</v>
      </c>
      <c r="C151" s="724" t="s">
        <v>438</v>
      </c>
      <c r="D151" s="592"/>
      <c r="E151" s="724" t="s">
        <v>432</v>
      </c>
      <c r="F151" s="723"/>
      <c r="G151" s="591"/>
    </row>
    <row r="152" spans="1:10" s="4" customFormat="1" ht="47.25" hidden="1">
      <c r="A152" s="188" t="s">
        <v>1577</v>
      </c>
      <c r="B152" s="195" t="s">
        <v>440</v>
      </c>
      <c r="C152" s="23"/>
      <c r="D152" s="438"/>
      <c r="E152" s="21"/>
      <c r="F152" s="19"/>
      <c r="G152" s="19"/>
      <c r="H152" s="22"/>
      <c r="I152" s="22"/>
      <c r="J152" s="81"/>
    </row>
    <row r="153" spans="1:10" ht="84" hidden="1">
      <c r="A153" s="726" t="s">
        <v>2371</v>
      </c>
      <c r="B153" s="736" t="s">
        <v>444</v>
      </c>
      <c r="C153" s="725" t="s">
        <v>2372</v>
      </c>
      <c r="D153" s="592"/>
      <c r="E153" s="724" t="s">
        <v>442</v>
      </c>
      <c r="F153" s="723"/>
      <c r="G153" s="591"/>
    </row>
    <row r="154" spans="1:10" ht="42" hidden="1">
      <c r="A154" s="726"/>
      <c r="B154" s="736"/>
      <c r="C154" s="725" t="s">
        <v>2373</v>
      </c>
      <c r="D154" s="592"/>
      <c r="E154" s="724" t="s">
        <v>442</v>
      </c>
      <c r="F154" s="723"/>
      <c r="G154" s="591"/>
    </row>
    <row r="155" spans="1:10" s="4" customFormat="1" ht="47.25" hidden="1">
      <c r="A155" s="188" t="s">
        <v>445</v>
      </c>
      <c r="B155" s="135" t="s">
        <v>446</v>
      </c>
      <c r="D155" s="438"/>
      <c r="E155" s="21"/>
      <c r="F155" s="19"/>
      <c r="G155" s="19"/>
      <c r="H155" s="22"/>
      <c r="I155" s="22"/>
      <c r="J155" s="81"/>
    </row>
    <row r="156" spans="1:10" s="740" customFormat="1" hidden="1">
      <c r="A156" s="737" t="s">
        <v>6103</v>
      </c>
      <c r="B156" s="1533" t="s">
        <v>3086</v>
      </c>
      <c r="C156" s="1534"/>
      <c r="D156" s="1534"/>
      <c r="E156" s="1534"/>
      <c r="F156" s="1534"/>
      <c r="G156" s="1535"/>
      <c r="H156" s="738">
        <f>SUM(D157:D167)</f>
        <v>0</v>
      </c>
      <c r="I156" s="738">
        <f>COUNT(D157:D167)*2</f>
        <v>0</v>
      </c>
      <c r="J156" s="739"/>
    </row>
    <row r="157" spans="1:10" s="4" customFormat="1" ht="60" hidden="1">
      <c r="A157" s="25" t="s">
        <v>3087</v>
      </c>
      <c r="B157" s="41" t="s">
        <v>3088</v>
      </c>
      <c r="C157" s="41" t="s">
        <v>6057</v>
      </c>
      <c r="D157" s="439"/>
      <c r="E157" s="19"/>
      <c r="F157" s="41" t="s">
        <v>6058</v>
      </c>
      <c r="G157" s="391"/>
      <c r="H157" s="22"/>
      <c r="I157" s="22"/>
      <c r="J157" s="81"/>
    </row>
    <row r="158" spans="1:10" s="4" customFormat="1" ht="30" hidden="1">
      <c r="A158" s="25" t="s">
        <v>3089</v>
      </c>
      <c r="B158" s="41" t="s">
        <v>3090</v>
      </c>
      <c r="C158" s="41" t="s">
        <v>6059</v>
      </c>
      <c r="D158" s="439"/>
      <c r="E158" s="19"/>
      <c r="F158" s="41" t="s">
        <v>6060</v>
      </c>
      <c r="G158" s="391"/>
      <c r="H158" s="22"/>
      <c r="I158" s="22"/>
      <c r="J158" s="81"/>
    </row>
    <row r="159" spans="1:10" s="4" customFormat="1" ht="105" hidden="1">
      <c r="A159" s="25" t="s">
        <v>3091</v>
      </c>
      <c r="B159" s="41" t="s">
        <v>3092</v>
      </c>
      <c r="C159" s="41" t="s">
        <v>6061</v>
      </c>
      <c r="D159" s="439"/>
      <c r="E159" s="19"/>
      <c r="F159" s="41" t="s">
        <v>6062</v>
      </c>
      <c r="G159" s="391"/>
      <c r="H159" s="22"/>
      <c r="I159" s="22"/>
      <c r="J159" s="81"/>
    </row>
    <row r="160" spans="1:10" s="4" customFormat="1" ht="75" hidden="1">
      <c r="A160" s="25" t="s">
        <v>3093</v>
      </c>
      <c r="B160" s="41" t="s">
        <v>3094</v>
      </c>
      <c r="C160" s="41" t="s">
        <v>6063</v>
      </c>
      <c r="D160" s="439"/>
      <c r="E160" s="19"/>
      <c r="F160" s="41" t="s">
        <v>6064</v>
      </c>
      <c r="G160" s="391"/>
      <c r="H160" s="22"/>
      <c r="I160" s="22"/>
      <c r="J160" s="81"/>
    </row>
    <row r="161" spans="1:10" s="4" customFormat="1" ht="120" hidden="1">
      <c r="A161" s="25" t="s">
        <v>3095</v>
      </c>
      <c r="B161" s="41" t="s">
        <v>3096</v>
      </c>
      <c r="C161" s="41" t="s">
        <v>6065</v>
      </c>
      <c r="D161" s="439"/>
      <c r="E161" s="19"/>
      <c r="F161" s="41" t="s">
        <v>6066</v>
      </c>
      <c r="G161" s="391"/>
      <c r="H161" s="22"/>
      <c r="I161" s="22"/>
      <c r="J161" s="81"/>
    </row>
    <row r="162" spans="1:10" s="4" customFormat="1" ht="30" hidden="1">
      <c r="A162" s="25" t="s">
        <v>3097</v>
      </c>
      <c r="B162" s="41" t="s">
        <v>3098</v>
      </c>
      <c r="C162" s="19"/>
      <c r="D162" s="438"/>
      <c r="E162" s="21"/>
      <c r="F162" s="19"/>
      <c r="G162" s="391"/>
      <c r="H162" s="22"/>
      <c r="I162" s="22"/>
      <c r="J162" s="81"/>
    </row>
    <row r="163" spans="1:10" s="740" customFormat="1" ht="105" hidden="1">
      <c r="A163" s="737" t="s">
        <v>6104</v>
      </c>
      <c r="B163" s="725" t="s">
        <v>3100</v>
      </c>
      <c r="C163" s="725" t="s">
        <v>941</v>
      </c>
      <c r="D163" s="592"/>
      <c r="E163" s="724" t="s">
        <v>653</v>
      </c>
      <c r="F163" s="741"/>
      <c r="G163" s="742"/>
      <c r="H163" s="738"/>
      <c r="I163" s="738"/>
      <c r="J163" s="739"/>
    </row>
    <row r="164" spans="1:10" s="4" customFormat="1" ht="60" hidden="1">
      <c r="A164" s="25" t="s">
        <v>3101</v>
      </c>
      <c r="B164" s="41" t="s">
        <v>3102</v>
      </c>
      <c r="C164" s="41" t="s">
        <v>6067</v>
      </c>
      <c r="D164" s="439"/>
      <c r="E164" s="19"/>
      <c r="F164" s="41" t="s">
        <v>6068</v>
      </c>
      <c r="G164" s="391"/>
      <c r="H164" s="22"/>
      <c r="I164" s="22"/>
      <c r="J164" s="81"/>
    </row>
    <row r="165" spans="1:10" s="4" customFormat="1" ht="150" hidden="1">
      <c r="A165" s="25" t="s">
        <v>3103</v>
      </c>
      <c r="B165" s="41" t="s">
        <v>3104</v>
      </c>
      <c r="C165" s="41" t="s">
        <v>6069</v>
      </c>
      <c r="D165" s="439"/>
      <c r="E165" s="19"/>
      <c r="F165" s="41" t="s">
        <v>6070</v>
      </c>
      <c r="G165" s="391"/>
      <c r="H165" s="22"/>
      <c r="I165" s="22"/>
      <c r="J165" s="81"/>
    </row>
    <row r="166" spans="1:10" s="4" customFormat="1" ht="120" hidden="1">
      <c r="A166" s="25" t="s">
        <v>3105</v>
      </c>
      <c r="B166" s="41" t="s">
        <v>3106</v>
      </c>
      <c r="C166" s="41" t="s">
        <v>6071</v>
      </c>
      <c r="D166" s="439"/>
      <c r="E166" s="19"/>
      <c r="F166" s="41" t="s">
        <v>6072</v>
      </c>
      <c r="G166" s="391"/>
      <c r="H166" s="22"/>
      <c r="I166" s="22"/>
      <c r="J166" s="81"/>
    </row>
    <row r="167" spans="1:10" s="4" customFormat="1" ht="45" hidden="1">
      <c r="A167" s="25" t="s">
        <v>3107</v>
      </c>
      <c r="B167" s="41" t="s">
        <v>3108</v>
      </c>
      <c r="C167" s="41" t="s">
        <v>6073</v>
      </c>
      <c r="D167" s="440"/>
      <c r="F167" s="41" t="s">
        <v>6074</v>
      </c>
      <c r="G167" s="391"/>
      <c r="H167" s="22"/>
      <c r="I167" s="22"/>
      <c r="J167" s="81"/>
    </row>
    <row r="168" spans="1:10">
      <c r="A168" s="186"/>
      <c r="B168" s="1532" t="s">
        <v>447</v>
      </c>
      <c r="C168" s="1532"/>
      <c r="D168" s="1532"/>
      <c r="E168" s="1532"/>
      <c r="F168" s="1532"/>
      <c r="G168" s="1532"/>
      <c r="H168" s="720">
        <f>H169+H194+H200+H206+H214+H227+H239</f>
        <v>24</v>
      </c>
      <c r="I168" s="720">
        <f>I169+I194+I200+I206+I214+I227+I239</f>
        <v>48</v>
      </c>
    </row>
    <row r="169" spans="1:10" ht="35.1" customHeight="1">
      <c r="A169" s="1035" t="s">
        <v>1578</v>
      </c>
      <c r="B169" s="1305" t="s">
        <v>120</v>
      </c>
      <c r="C169" s="1306"/>
      <c r="D169" s="1306"/>
      <c r="E169" s="1306"/>
      <c r="F169" s="1306"/>
      <c r="G169" s="1307"/>
      <c r="H169" s="720">
        <f>SUM(D170:D193)</f>
        <v>5</v>
      </c>
      <c r="I169" s="720">
        <f>COUNT(D170:D193)*2</f>
        <v>10</v>
      </c>
    </row>
    <row r="170" spans="1:10" ht="31.5">
      <c r="A170" s="187" t="s">
        <v>1579</v>
      </c>
      <c r="B170" s="92" t="s">
        <v>449</v>
      </c>
      <c r="C170" s="165" t="s">
        <v>2374</v>
      </c>
      <c r="D170" s="1089">
        <v>1</v>
      </c>
      <c r="E170" s="12" t="s">
        <v>341</v>
      </c>
      <c r="F170" s="92" t="s">
        <v>2375</v>
      </c>
      <c r="G170" s="1129"/>
    </row>
    <row r="171" spans="1:10" ht="47.25">
      <c r="A171" s="187" t="s">
        <v>1582</v>
      </c>
      <c r="B171" s="135" t="s">
        <v>454</v>
      </c>
      <c r="C171" s="165" t="s">
        <v>7022</v>
      </c>
      <c r="D171" s="1089">
        <v>1</v>
      </c>
      <c r="E171" s="12" t="s">
        <v>341</v>
      </c>
      <c r="F171" s="92" t="s">
        <v>2377</v>
      </c>
      <c r="G171" s="1129"/>
    </row>
    <row r="172" spans="1:10" ht="84" hidden="1">
      <c r="A172" s="726"/>
      <c r="B172" s="743"/>
      <c r="C172" s="725" t="s">
        <v>2378</v>
      </c>
      <c r="D172" s="592"/>
      <c r="E172" s="724" t="s">
        <v>341</v>
      </c>
      <c r="F172" s="723" t="s">
        <v>2377</v>
      </c>
      <c r="G172" s="591"/>
    </row>
    <row r="173" spans="1:10" hidden="1">
      <c r="A173" s="726"/>
      <c r="B173" s="743"/>
      <c r="C173" s="725" t="s">
        <v>2379</v>
      </c>
      <c r="D173" s="592"/>
      <c r="E173" s="724" t="s">
        <v>341</v>
      </c>
      <c r="F173" s="725"/>
      <c r="G173" s="591"/>
    </row>
    <row r="174" spans="1:10" ht="42" hidden="1">
      <c r="A174" s="726"/>
      <c r="B174" s="743"/>
      <c r="C174" s="744" t="s">
        <v>2380</v>
      </c>
      <c r="D174" s="592"/>
      <c r="E174" s="724" t="s">
        <v>341</v>
      </c>
      <c r="F174" s="725"/>
      <c r="G174" s="591"/>
    </row>
    <row r="175" spans="1:10" hidden="1">
      <c r="A175" s="726"/>
      <c r="B175" s="743"/>
      <c r="C175" s="725" t="s">
        <v>2381</v>
      </c>
      <c r="D175" s="592"/>
      <c r="E175" s="724" t="s">
        <v>341</v>
      </c>
      <c r="F175" s="725"/>
      <c r="G175" s="591"/>
    </row>
    <row r="176" spans="1:10" ht="42" hidden="1">
      <c r="A176" s="726"/>
      <c r="B176" s="743"/>
      <c r="C176" s="725" t="s">
        <v>2382</v>
      </c>
      <c r="D176" s="592"/>
      <c r="E176" s="724" t="s">
        <v>341</v>
      </c>
      <c r="F176" s="725"/>
      <c r="G176" s="591"/>
    </row>
    <row r="177" spans="1:10" s="720" customFormat="1" ht="63" hidden="1">
      <c r="A177" s="726"/>
      <c r="B177" s="743"/>
      <c r="C177" s="725" t="s">
        <v>2383</v>
      </c>
      <c r="D177" s="592"/>
      <c r="E177" s="724" t="s">
        <v>341</v>
      </c>
      <c r="F177" s="725"/>
      <c r="G177" s="591"/>
      <c r="J177" s="718"/>
    </row>
    <row r="178" spans="1:10" s="720" customFormat="1" ht="31.5">
      <c r="A178" s="187" t="s">
        <v>1586</v>
      </c>
      <c r="B178" s="92" t="s">
        <v>459</v>
      </c>
      <c r="C178" s="165" t="s">
        <v>7023</v>
      </c>
      <c r="D178" s="1089">
        <v>1</v>
      </c>
      <c r="E178" s="12" t="s">
        <v>341</v>
      </c>
      <c r="F178" s="165"/>
      <c r="G178" s="1129"/>
      <c r="J178" s="718"/>
    </row>
    <row r="179" spans="1:10" s="720" customFormat="1" ht="42" hidden="1">
      <c r="A179" s="726"/>
      <c r="B179" s="723"/>
      <c r="C179" s="725" t="s">
        <v>2385</v>
      </c>
      <c r="D179" s="592"/>
      <c r="E179" s="724" t="s">
        <v>341</v>
      </c>
      <c r="F179" s="725"/>
      <c r="G179" s="591"/>
      <c r="J179" s="718"/>
    </row>
    <row r="180" spans="1:10" s="720" customFormat="1" hidden="1">
      <c r="A180" s="726"/>
      <c r="B180" s="723"/>
      <c r="C180" s="725" t="s">
        <v>2386</v>
      </c>
      <c r="D180" s="592"/>
      <c r="E180" s="724" t="s">
        <v>341</v>
      </c>
      <c r="F180" s="725"/>
      <c r="G180" s="591"/>
      <c r="J180" s="718"/>
    </row>
    <row r="181" spans="1:10" s="720" customFormat="1" ht="42" hidden="1">
      <c r="A181" s="726"/>
      <c r="B181" s="723"/>
      <c r="C181" s="725" t="s">
        <v>2387</v>
      </c>
      <c r="D181" s="592"/>
      <c r="E181" s="724" t="s">
        <v>341</v>
      </c>
      <c r="F181" s="725"/>
      <c r="G181" s="591"/>
      <c r="J181" s="718"/>
    </row>
    <row r="182" spans="1:10" s="720" customFormat="1" hidden="1">
      <c r="A182" s="726"/>
      <c r="B182" s="723"/>
      <c r="C182" s="725" t="s">
        <v>2388</v>
      </c>
      <c r="D182" s="592"/>
      <c r="E182" s="724" t="s">
        <v>341</v>
      </c>
      <c r="F182" s="725"/>
      <c r="G182" s="591"/>
      <c r="J182" s="718"/>
    </row>
    <row r="183" spans="1:10" s="720" customFormat="1" hidden="1">
      <c r="A183" s="726"/>
      <c r="B183" s="723"/>
      <c r="C183" s="725" t="s">
        <v>2389</v>
      </c>
      <c r="D183" s="592"/>
      <c r="E183" s="724" t="s">
        <v>341</v>
      </c>
      <c r="F183" s="725" t="s">
        <v>2390</v>
      </c>
      <c r="G183" s="591"/>
      <c r="J183" s="718"/>
    </row>
    <row r="184" spans="1:10" s="720" customFormat="1" hidden="1">
      <c r="A184" s="726"/>
      <c r="B184" s="723"/>
      <c r="C184" s="744" t="s">
        <v>2391</v>
      </c>
      <c r="D184" s="592"/>
      <c r="E184" s="724" t="s">
        <v>341</v>
      </c>
      <c r="F184" s="725"/>
      <c r="G184" s="591"/>
      <c r="J184" s="718"/>
    </row>
    <row r="185" spans="1:10" s="720" customFormat="1" ht="94.5">
      <c r="A185" s="187" t="s">
        <v>1601</v>
      </c>
      <c r="B185" s="92" t="s">
        <v>477</v>
      </c>
      <c r="C185" s="165" t="s">
        <v>2392</v>
      </c>
      <c r="D185" s="1089">
        <v>1</v>
      </c>
      <c r="E185" s="12" t="s">
        <v>341</v>
      </c>
      <c r="F185" s="165" t="s">
        <v>2393</v>
      </c>
      <c r="G185" s="1129"/>
      <c r="J185" s="718"/>
    </row>
    <row r="186" spans="1:10" s="720" customFormat="1" ht="31.5">
      <c r="A186" s="187"/>
      <c r="B186" s="92"/>
      <c r="C186" s="165" t="s">
        <v>2394</v>
      </c>
      <c r="D186" s="1089">
        <v>1</v>
      </c>
      <c r="E186" s="12" t="s">
        <v>341</v>
      </c>
      <c r="F186" s="165" t="s">
        <v>2395</v>
      </c>
      <c r="G186" s="1129"/>
      <c r="J186" s="718"/>
    </row>
    <row r="187" spans="1:10" s="720" customFormat="1" ht="63" hidden="1">
      <c r="A187" s="726" t="s">
        <v>1604</v>
      </c>
      <c r="B187" s="723" t="s">
        <v>481</v>
      </c>
      <c r="C187" s="725" t="s">
        <v>1605</v>
      </c>
      <c r="D187" s="592"/>
      <c r="E187" s="724" t="s">
        <v>341</v>
      </c>
      <c r="F187" s="723"/>
      <c r="G187" s="591"/>
      <c r="J187" s="718"/>
    </row>
    <row r="188" spans="1:10" s="720" customFormat="1" ht="42" hidden="1">
      <c r="A188" s="726" t="s">
        <v>1607</v>
      </c>
      <c r="B188" s="723" t="s">
        <v>485</v>
      </c>
      <c r="C188" s="725" t="s">
        <v>2396</v>
      </c>
      <c r="D188" s="592"/>
      <c r="E188" s="724" t="s">
        <v>341</v>
      </c>
      <c r="F188" s="723"/>
      <c r="G188" s="591"/>
      <c r="J188" s="718"/>
    </row>
    <row r="189" spans="1:10" s="720" customFormat="1" ht="42" hidden="1">
      <c r="A189" s="726"/>
      <c r="B189" s="723"/>
      <c r="C189" s="725" t="s">
        <v>2397</v>
      </c>
      <c r="D189" s="592"/>
      <c r="E189" s="724" t="s">
        <v>341</v>
      </c>
      <c r="F189" s="723" t="s">
        <v>2398</v>
      </c>
      <c r="G189" s="591"/>
      <c r="J189" s="718"/>
    </row>
    <row r="190" spans="1:10" s="720" customFormat="1" ht="105" hidden="1">
      <c r="A190" s="726" t="s">
        <v>1610</v>
      </c>
      <c r="B190" s="723" t="s">
        <v>490</v>
      </c>
      <c r="C190" s="725" t="s">
        <v>2399</v>
      </c>
      <c r="D190" s="592"/>
      <c r="E190" s="724" t="s">
        <v>341</v>
      </c>
      <c r="F190" s="723"/>
      <c r="G190" s="591"/>
      <c r="J190" s="718"/>
    </row>
    <row r="191" spans="1:10" s="720" customFormat="1" ht="63" hidden="1">
      <c r="A191" s="726"/>
      <c r="B191" s="745"/>
      <c r="C191" s="725" t="s">
        <v>2400</v>
      </c>
      <c r="D191" s="592"/>
      <c r="E191" s="724" t="s">
        <v>341</v>
      </c>
      <c r="F191" s="723"/>
      <c r="G191" s="591"/>
      <c r="J191" s="718"/>
    </row>
    <row r="192" spans="1:10" s="720" customFormat="1" ht="63" hidden="1">
      <c r="A192" s="726"/>
      <c r="B192" s="745"/>
      <c r="C192" s="725" t="s">
        <v>2401</v>
      </c>
      <c r="D192" s="592"/>
      <c r="E192" s="724" t="s">
        <v>660</v>
      </c>
      <c r="F192" s="723"/>
      <c r="G192" s="591"/>
      <c r="J192" s="718"/>
    </row>
    <row r="193" spans="1:10" ht="63" hidden="1">
      <c r="A193" s="726"/>
      <c r="B193" s="745"/>
      <c r="C193" s="725" t="s">
        <v>2402</v>
      </c>
      <c r="D193" s="592"/>
      <c r="E193" s="724" t="s">
        <v>341</v>
      </c>
      <c r="F193" s="723"/>
      <c r="G193" s="591"/>
    </row>
    <row r="194" spans="1:10" ht="35.1" customHeight="1">
      <c r="A194" s="1035" t="s">
        <v>1615</v>
      </c>
      <c r="B194" s="1305" t="s">
        <v>118</v>
      </c>
      <c r="C194" s="1306"/>
      <c r="D194" s="1306"/>
      <c r="E194" s="1306"/>
      <c r="F194" s="1306"/>
      <c r="G194" s="1307"/>
      <c r="H194" s="720">
        <f>SUM(D195:D199)</f>
        <v>1</v>
      </c>
      <c r="I194" s="720">
        <f>COUNT(D195:D199)*2</f>
        <v>2</v>
      </c>
    </row>
    <row r="195" spans="1:10" ht="126" hidden="1">
      <c r="A195" s="726" t="s">
        <v>497</v>
      </c>
      <c r="B195" s="743" t="s">
        <v>498</v>
      </c>
      <c r="C195" s="724" t="s">
        <v>499</v>
      </c>
      <c r="D195" s="592"/>
      <c r="E195" s="724" t="s">
        <v>341</v>
      </c>
      <c r="F195" s="724" t="s">
        <v>500</v>
      </c>
      <c r="G195" s="723"/>
    </row>
    <row r="196" spans="1:10" s="4" customFormat="1" ht="47.25" hidden="1">
      <c r="A196" s="20" t="s">
        <v>501</v>
      </c>
      <c r="B196" s="135" t="s">
        <v>502</v>
      </c>
      <c r="C196" s="19"/>
      <c r="D196" s="476"/>
      <c r="E196" s="21"/>
      <c r="F196" s="19"/>
      <c r="G196" s="19"/>
      <c r="H196" s="22"/>
      <c r="I196" s="22"/>
      <c r="J196" s="81"/>
    </row>
    <row r="197" spans="1:10" ht="47.25">
      <c r="A197" s="187" t="s">
        <v>1617</v>
      </c>
      <c r="B197" s="135" t="s">
        <v>504</v>
      </c>
      <c r="C197" s="358" t="s">
        <v>2403</v>
      </c>
      <c r="D197" s="1089">
        <v>1</v>
      </c>
      <c r="E197" s="12" t="s">
        <v>341</v>
      </c>
      <c r="F197" s="165" t="s">
        <v>2404</v>
      </c>
      <c r="G197" s="92"/>
    </row>
    <row r="198" spans="1:10" ht="42" hidden="1">
      <c r="A198" s="726" t="s">
        <v>1620</v>
      </c>
      <c r="B198" s="746" t="s">
        <v>507</v>
      </c>
      <c r="C198" s="747" t="s">
        <v>509</v>
      </c>
      <c r="D198" s="592"/>
      <c r="E198" s="724" t="s">
        <v>341</v>
      </c>
      <c r="F198" s="723"/>
      <c r="G198" s="723"/>
    </row>
    <row r="199" spans="1:10" s="752" customFormat="1" ht="32.65" hidden="1" customHeight="1">
      <c r="A199" s="748"/>
      <c r="B199" s="749"/>
      <c r="C199" s="747" t="s">
        <v>509</v>
      </c>
      <c r="D199" s="581"/>
      <c r="E199" s="582" t="s">
        <v>341</v>
      </c>
      <c r="F199" s="591"/>
      <c r="G199" s="591"/>
      <c r="H199" s="750"/>
      <c r="I199" s="750"/>
      <c r="J199" s="751"/>
    </row>
    <row r="200" spans="1:10" ht="35.1" customHeight="1">
      <c r="A200" s="1035" t="s">
        <v>1623</v>
      </c>
      <c r="B200" s="1305" t="s">
        <v>116</v>
      </c>
      <c r="C200" s="1306"/>
      <c r="D200" s="1306"/>
      <c r="E200" s="1306"/>
      <c r="F200" s="1306"/>
      <c r="G200" s="1307"/>
      <c r="H200" s="720">
        <f>SUM(D201:D205)</f>
        <v>3</v>
      </c>
      <c r="I200" s="720">
        <f>COUNT(D201:D205)*2</f>
        <v>6</v>
      </c>
    </row>
    <row r="201" spans="1:10" ht="71.25" customHeight="1">
      <c r="A201" s="187" t="s">
        <v>1624</v>
      </c>
      <c r="B201" s="135" t="s">
        <v>511</v>
      </c>
      <c r="C201" s="165" t="s">
        <v>513</v>
      </c>
      <c r="D201" s="1089">
        <v>1</v>
      </c>
      <c r="E201" s="12" t="s">
        <v>379</v>
      </c>
      <c r="F201" s="92"/>
      <c r="G201" s="1129"/>
    </row>
    <row r="202" spans="1:10" ht="66" hidden="1" customHeight="1">
      <c r="A202" s="726"/>
      <c r="B202" s="754"/>
      <c r="C202" s="753" t="s">
        <v>513</v>
      </c>
      <c r="D202" s="592"/>
      <c r="E202" s="724" t="s">
        <v>341</v>
      </c>
      <c r="F202" s="723"/>
      <c r="G202" s="591"/>
    </row>
    <row r="203" spans="1:10" ht="99" customHeight="1">
      <c r="A203" s="187" t="s">
        <v>1626</v>
      </c>
      <c r="B203" s="203" t="s">
        <v>515</v>
      </c>
      <c r="C203" s="165" t="s">
        <v>7024</v>
      </c>
      <c r="D203" s="1089">
        <v>1</v>
      </c>
      <c r="E203" s="12" t="s">
        <v>341</v>
      </c>
      <c r="F203" s="92"/>
      <c r="G203" s="1129"/>
    </row>
    <row r="204" spans="1:10" ht="58.9" hidden="1" customHeight="1">
      <c r="A204" s="726"/>
      <c r="B204" s="754"/>
      <c r="C204" s="753" t="s">
        <v>517</v>
      </c>
      <c r="D204" s="592"/>
      <c r="E204" s="724" t="s">
        <v>377</v>
      </c>
      <c r="F204" s="723"/>
      <c r="G204" s="591"/>
    </row>
    <row r="205" spans="1:10" ht="47.25">
      <c r="A205" s="187" t="s">
        <v>1629</v>
      </c>
      <c r="B205" s="135" t="s">
        <v>519</v>
      </c>
      <c r="C205" s="12" t="s">
        <v>520</v>
      </c>
      <c r="D205" s="1089">
        <v>1</v>
      </c>
      <c r="E205" s="12" t="s">
        <v>255</v>
      </c>
      <c r="F205" s="92"/>
      <c r="G205" s="1129"/>
    </row>
    <row r="206" spans="1:10" ht="35.1" customHeight="1">
      <c r="A206" s="1035" t="s">
        <v>1631</v>
      </c>
      <c r="B206" s="1305" t="s">
        <v>114</v>
      </c>
      <c r="C206" s="1306"/>
      <c r="D206" s="1306"/>
      <c r="E206" s="1306"/>
      <c r="F206" s="1306"/>
      <c r="G206" s="1307"/>
      <c r="H206" s="720">
        <f>SUM(D207:D213)</f>
        <v>3</v>
      </c>
      <c r="I206" s="720">
        <f>COUNT(D207:D213)*2</f>
        <v>6</v>
      </c>
    </row>
    <row r="207" spans="1:10" ht="31.5">
      <c r="A207" s="187" t="s">
        <v>1632</v>
      </c>
      <c r="B207" s="92" t="s">
        <v>522</v>
      </c>
      <c r="C207" s="63" t="s">
        <v>2405</v>
      </c>
      <c r="D207" s="1089">
        <v>1</v>
      </c>
      <c r="E207" s="63" t="s">
        <v>377</v>
      </c>
      <c r="F207" s="165"/>
      <c r="G207" s="1129"/>
    </row>
    <row r="208" spans="1:10" ht="31.5">
      <c r="A208" s="187" t="s">
        <v>1637</v>
      </c>
      <c r="B208" s="92" t="s">
        <v>526</v>
      </c>
      <c r="C208" s="165" t="s">
        <v>2406</v>
      </c>
      <c r="D208" s="1089">
        <v>1</v>
      </c>
      <c r="E208" s="12" t="s">
        <v>377</v>
      </c>
      <c r="F208" s="165" t="s">
        <v>2407</v>
      </c>
      <c r="G208" s="1129"/>
    </row>
    <row r="209" spans="1:9" s="718" customFormat="1" ht="47.25">
      <c r="A209" s="187" t="s">
        <v>1640</v>
      </c>
      <c r="B209" s="92" t="s">
        <v>529</v>
      </c>
      <c r="C209" s="165" t="s">
        <v>530</v>
      </c>
      <c r="D209" s="1089">
        <v>1</v>
      </c>
      <c r="E209" s="12" t="s">
        <v>531</v>
      </c>
      <c r="F209" s="165" t="s">
        <v>2408</v>
      </c>
      <c r="G209" s="1129"/>
      <c r="H209" s="720"/>
      <c r="I209" s="720"/>
    </row>
    <row r="210" spans="1:9" s="718" customFormat="1" ht="63" hidden="1">
      <c r="A210" s="726" t="s">
        <v>1643</v>
      </c>
      <c r="B210" s="723" t="s">
        <v>534</v>
      </c>
      <c r="C210" s="725" t="s">
        <v>2409</v>
      </c>
      <c r="D210" s="729"/>
      <c r="E210" s="724" t="s">
        <v>379</v>
      </c>
      <c r="F210" s="725" t="s">
        <v>2410</v>
      </c>
      <c r="G210" s="591"/>
      <c r="H210" s="720"/>
      <c r="I210" s="720"/>
    </row>
    <row r="211" spans="1:9" s="718" customFormat="1" ht="42" hidden="1">
      <c r="A211" s="726"/>
      <c r="B211" s="723"/>
      <c r="C211" s="725" t="s">
        <v>2411</v>
      </c>
      <c r="D211" s="729"/>
      <c r="E211" s="724" t="s">
        <v>255</v>
      </c>
      <c r="F211" s="725"/>
      <c r="G211" s="591"/>
      <c r="H211" s="720"/>
      <c r="I211" s="720"/>
    </row>
    <row r="212" spans="1:9" s="718" customFormat="1" ht="63" hidden="1">
      <c r="A212" s="726" t="s">
        <v>1644</v>
      </c>
      <c r="B212" s="723" t="s">
        <v>537</v>
      </c>
      <c r="C212" s="725" t="s">
        <v>2412</v>
      </c>
      <c r="D212" s="729"/>
      <c r="E212" s="724" t="s">
        <v>255</v>
      </c>
      <c r="F212" s="725" t="s">
        <v>2413</v>
      </c>
      <c r="G212" s="591"/>
      <c r="H212" s="720"/>
      <c r="I212" s="720"/>
    </row>
    <row r="213" spans="1:9" s="718" customFormat="1" hidden="1">
      <c r="A213" s="726"/>
      <c r="B213" s="723"/>
      <c r="C213" s="725" t="s">
        <v>2414</v>
      </c>
      <c r="D213" s="729"/>
      <c r="E213" s="724" t="s">
        <v>255</v>
      </c>
      <c r="F213" s="725"/>
      <c r="G213" s="591"/>
      <c r="H213" s="720"/>
      <c r="I213" s="720"/>
    </row>
    <row r="214" spans="1:9" s="718" customFormat="1" ht="35.1" customHeight="1">
      <c r="A214" s="1035" t="s">
        <v>1649</v>
      </c>
      <c r="B214" s="1305" t="s">
        <v>1650</v>
      </c>
      <c r="C214" s="1306"/>
      <c r="D214" s="1306"/>
      <c r="E214" s="1306"/>
      <c r="F214" s="1306"/>
      <c r="G214" s="1307"/>
      <c r="H214" s="720">
        <f>SUM(D215:D226)</f>
        <v>6</v>
      </c>
      <c r="I214" s="720">
        <f>COUNT(D215:D226)*2</f>
        <v>12</v>
      </c>
    </row>
    <row r="215" spans="1:9" s="718" customFormat="1" ht="31.5">
      <c r="A215" s="187" t="s">
        <v>1651</v>
      </c>
      <c r="B215" s="92" t="s">
        <v>552</v>
      </c>
      <c r="C215" s="165" t="s">
        <v>7025</v>
      </c>
      <c r="D215" s="1089">
        <v>1</v>
      </c>
      <c r="E215" s="12" t="s">
        <v>554</v>
      </c>
      <c r="F215" s="165" t="s">
        <v>2418</v>
      </c>
      <c r="G215" s="1129"/>
      <c r="H215" s="720"/>
      <c r="I215" s="720"/>
    </row>
    <row r="216" spans="1:9" s="718" customFormat="1" ht="42" hidden="1">
      <c r="A216" s="726"/>
      <c r="B216" s="723"/>
      <c r="C216" s="725" t="s">
        <v>556</v>
      </c>
      <c r="D216" s="729"/>
      <c r="E216" s="724" t="s">
        <v>554</v>
      </c>
      <c r="F216" s="725" t="s">
        <v>2419</v>
      </c>
      <c r="G216" s="591"/>
      <c r="H216" s="720"/>
      <c r="I216" s="720"/>
    </row>
    <row r="217" spans="1:9" s="718" customFormat="1">
      <c r="A217" s="187"/>
      <c r="B217" s="92"/>
      <c r="C217" s="165" t="s">
        <v>2420</v>
      </c>
      <c r="D217" s="1089">
        <v>1</v>
      </c>
      <c r="E217" s="12" t="s">
        <v>554</v>
      </c>
      <c r="F217" s="165" t="s">
        <v>2421</v>
      </c>
      <c r="G217" s="1129"/>
      <c r="H217" s="720"/>
      <c r="I217" s="720"/>
    </row>
    <row r="218" spans="1:9" s="718" customFormat="1" ht="42" hidden="1">
      <c r="A218" s="726"/>
      <c r="B218" s="723"/>
      <c r="C218" s="725" t="s">
        <v>2422</v>
      </c>
      <c r="D218" s="729"/>
      <c r="E218" s="724" t="s">
        <v>554</v>
      </c>
      <c r="F218" s="725" t="s">
        <v>2423</v>
      </c>
      <c r="G218" s="591"/>
      <c r="H218" s="720"/>
      <c r="I218" s="720"/>
    </row>
    <row r="219" spans="1:9" s="718" customFormat="1" ht="31.5">
      <c r="A219" s="187"/>
      <c r="B219" s="92"/>
      <c r="C219" s="165" t="s">
        <v>1658</v>
      </c>
      <c r="D219" s="1089">
        <v>1</v>
      </c>
      <c r="E219" s="12" t="s">
        <v>554</v>
      </c>
      <c r="F219" s="165" t="s">
        <v>1659</v>
      </c>
      <c r="G219" s="1129"/>
      <c r="H219" s="720"/>
      <c r="I219" s="720"/>
    </row>
    <row r="220" spans="1:9" s="718" customFormat="1" ht="78.75">
      <c r="A220" s="187"/>
      <c r="B220" s="92"/>
      <c r="C220" s="165" t="s">
        <v>2424</v>
      </c>
      <c r="D220" s="1089">
        <v>1</v>
      </c>
      <c r="E220" s="12" t="s">
        <v>554</v>
      </c>
      <c r="F220" s="415" t="s">
        <v>2425</v>
      </c>
      <c r="G220" s="1129"/>
      <c r="H220" s="720"/>
      <c r="I220" s="720"/>
    </row>
    <row r="221" spans="1:9" s="718" customFormat="1" ht="189" hidden="1">
      <c r="A221" s="726"/>
      <c r="B221" s="723"/>
      <c r="C221" s="725" t="s">
        <v>2426</v>
      </c>
      <c r="D221" s="729"/>
      <c r="E221" s="724" t="s">
        <v>554</v>
      </c>
      <c r="F221" s="725" t="s">
        <v>2427</v>
      </c>
      <c r="G221" s="591"/>
      <c r="H221" s="720"/>
      <c r="I221" s="720"/>
    </row>
    <row r="222" spans="1:9" s="718" customFormat="1" ht="47.25">
      <c r="A222" s="187" t="s">
        <v>1662</v>
      </c>
      <c r="B222" s="92" t="s">
        <v>573</v>
      </c>
      <c r="C222" s="165" t="s">
        <v>2428</v>
      </c>
      <c r="D222" s="1089">
        <v>1</v>
      </c>
      <c r="E222" s="12" t="s">
        <v>554</v>
      </c>
      <c r="F222" s="165" t="s">
        <v>2429</v>
      </c>
      <c r="G222" s="1129"/>
      <c r="H222" s="720"/>
      <c r="I222" s="720"/>
    </row>
    <row r="223" spans="1:9" s="718" customFormat="1" ht="84" hidden="1">
      <c r="A223" s="726"/>
      <c r="B223" s="723"/>
      <c r="C223" s="725" t="s">
        <v>2430</v>
      </c>
      <c r="D223" s="729"/>
      <c r="E223" s="724" t="s">
        <v>554</v>
      </c>
      <c r="F223" s="725" t="s">
        <v>2431</v>
      </c>
      <c r="G223" s="591"/>
      <c r="H223" s="720"/>
      <c r="I223" s="720"/>
    </row>
    <row r="224" spans="1:9" s="718" customFormat="1" ht="42" hidden="1">
      <c r="A224" s="726"/>
      <c r="B224" s="723"/>
      <c r="C224" s="725" t="s">
        <v>1176</v>
      </c>
      <c r="D224" s="729"/>
      <c r="E224" s="724" t="s">
        <v>554</v>
      </c>
      <c r="F224" s="725" t="s">
        <v>2432</v>
      </c>
      <c r="G224" s="591"/>
      <c r="H224" s="720"/>
      <c r="I224" s="720"/>
    </row>
    <row r="225" spans="1:9" s="718" customFormat="1" ht="42" hidden="1">
      <c r="A225" s="726"/>
      <c r="B225" s="723"/>
      <c r="C225" s="725" t="s">
        <v>2433</v>
      </c>
      <c r="D225" s="729"/>
      <c r="E225" s="724" t="s">
        <v>554</v>
      </c>
      <c r="F225" s="756" t="s">
        <v>2434</v>
      </c>
      <c r="G225" s="591"/>
      <c r="H225" s="720"/>
      <c r="I225" s="720"/>
    </row>
    <row r="226" spans="1:9" s="718" customFormat="1" ht="31.5">
      <c r="A226" s="187" t="s">
        <v>1665</v>
      </c>
      <c r="B226" s="135" t="s">
        <v>580</v>
      </c>
      <c r="C226" s="92" t="s">
        <v>2435</v>
      </c>
      <c r="D226" s="1089">
        <v>1</v>
      </c>
      <c r="E226" s="12" t="s">
        <v>554</v>
      </c>
      <c r="F226" s="92"/>
      <c r="G226" s="1129"/>
      <c r="H226" s="720"/>
      <c r="I226" s="720"/>
    </row>
    <row r="227" spans="1:9" s="718" customFormat="1" ht="35.1" customHeight="1">
      <c r="A227" s="1035" t="s">
        <v>1669</v>
      </c>
      <c r="B227" s="1305" t="s">
        <v>110</v>
      </c>
      <c r="C227" s="1306"/>
      <c r="D227" s="1306"/>
      <c r="E227" s="1306"/>
      <c r="F227" s="1306"/>
      <c r="G227" s="1307"/>
      <c r="H227" s="720">
        <f>SUM(D228:D238)</f>
        <v>4</v>
      </c>
      <c r="I227" s="720">
        <f>COUNT(D228:D238)*2</f>
        <v>8</v>
      </c>
    </row>
    <row r="228" spans="1:9" s="718" customFormat="1" ht="63">
      <c r="A228" s="187" t="s">
        <v>1670</v>
      </c>
      <c r="B228" s="92" t="s">
        <v>583</v>
      </c>
      <c r="C228" s="12" t="s">
        <v>584</v>
      </c>
      <c r="D228" s="1089">
        <v>1</v>
      </c>
      <c r="E228" s="63" t="s">
        <v>341</v>
      </c>
      <c r="F228" s="165" t="s">
        <v>2436</v>
      </c>
      <c r="G228" s="1129"/>
      <c r="H228" s="720"/>
      <c r="I228" s="720"/>
    </row>
    <row r="229" spans="1:9" s="718" customFormat="1" ht="47.25">
      <c r="A229" s="187" t="s">
        <v>1672</v>
      </c>
      <c r="B229" s="92" t="s">
        <v>588</v>
      </c>
      <c r="C229" s="205" t="s">
        <v>2437</v>
      </c>
      <c r="D229" s="1089">
        <v>1</v>
      </c>
      <c r="E229" s="63" t="s">
        <v>341</v>
      </c>
      <c r="F229" s="165" t="s">
        <v>2438</v>
      </c>
      <c r="G229" s="1129"/>
      <c r="H229" s="720"/>
      <c r="I229" s="720"/>
    </row>
    <row r="230" spans="1:9" s="718" customFormat="1" ht="47.25">
      <c r="A230" s="187" t="s">
        <v>1687</v>
      </c>
      <c r="B230" s="92" t="s">
        <v>593</v>
      </c>
      <c r="C230" s="206" t="s">
        <v>2439</v>
      </c>
      <c r="D230" s="1089">
        <v>1</v>
      </c>
      <c r="E230" s="63" t="s">
        <v>341</v>
      </c>
      <c r="F230" s="63" t="s">
        <v>2440</v>
      </c>
      <c r="G230" s="1129"/>
      <c r="H230" s="720"/>
      <c r="I230" s="720"/>
    </row>
    <row r="231" spans="1:9" s="718" customFormat="1" ht="47.25">
      <c r="A231" s="187" t="s">
        <v>1689</v>
      </c>
      <c r="B231" s="92" t="s">
        <v>597</v>
      </c>
      <c r="C231" s="92" t="s">
        <v>2441</v>
      </c>
      <c r="D231" s="1089">
        <v>1</v>
      </c>
      <c r="E231" s="63" t="s">
        <v>341</v>
      </c>
      <c r="F231" s="165" t="s">
        <v>2442</v>
      </c>
      <c r="G231" s="1129"/>
      <c r="H231" s="720"/>
      <c r="I231" s="720"/>
    </row>
    <row r="232" spans="1:9" s="718" customFormat="1" ht="84" hidden="1">
      <c r="A232" s="726" t="s">
        <v>1692</v>
      </c>
      <c r="B232" s="723" t="s">
        <v>602</v>
      </c>
      <c r="C232" s="724" t="s">
        <v>603</v>
      </c>
      <c r="D232" s="729"/>
      <c r="E232" s="730" t="s">
        <v>341</v>
      </c>
      <c r="F232" s="724" t="s">
        <v>604</v>
      </c>
      <c r="G232" s="591"/>
      <c r="H232" s="720"/>
      <c r="I232" s="720"/>
    </row>
    <row r="233" spans="1:9" s="718" customFormat="1" ht="63" hidden="1">
      <c r="A233" s="726" t="s">
        <v>605</v>
      </c>
      <c r="B233" s="723" t="s">
        <v>606</v>
      </c>
      <c r="C233" s="724" t="s">
        <v>607</v>
      </c>
      <c r="D233" s="729"/>
      <c r="E233" s="730" t="s">
        <v>341</v>
      </c>
      <c r="F233" s="724" t="s">
        <v>608</v>
      </c>
      <c r="G233" s="591"/>
      <c r="H233" s="720"/>
      <c r="I233" s="720"/>
    </row>
    <row r="234" spans="1:9" s="718" customFormat="1" ht="42" hidden="1">
      <c r="A234" s="726"/>
      <c r="B234" s="723"/>
      <c r="C234" s="724" t="s">
        <v>609</v>
      </c>
      <c r="D234" s="729"/>
      <c r="E234" s="730" t="s">
        <v>341</v>
      </c>
      <c r="F234" s="724" t="s">
        <v>610</v>
      </c>
      <c r="G234" s="591"/>
      <c r="H234" s="720"/>
      <c r="I234" s="720"/>
    </row>
    <row r="235" spans="1:9" s="718" customFormat="1" ht="63" hidden="1">
      <c r="A235" s="726" t="s">
        <v>1696</v>
      </c>
      <c r="B235" s="723" t="s">
        <v>612</v>
      </c>
      <c r="C235" s="723" t="s">
        <v>2443</v>
      </c>
      <c r="D235" s="729"/>
      <c r="E235" s="730" t="s">
        <v>341</v>
      </c>
      <c r="F235" s="725"/>
      <c r="G235" s="591"/>
      <c r="H235" s="720"/>
      <c r="I235" s="720"/>
    </row>
    <row r="236" spans="1:9" s="718" customFormat="1" ht="63" hidden="1">
      <c r="A236" s="726"/>
      <c r="B236" s="723"/>
      <c r="C236" s="730" t="s">
        <v>2444</v>
      </c>
      <c r="D236" s="729"/>
      <c r="E236" s="730" t="s">
        <v>341</v>
      </c>
      <c r="F236" s="725" t="s">
        <v>2445</v>
      </c>
      <c r="G236" s="591"/>
      <c r="H236" s="720"/>
      <c r="I236" s="720"/>
    </row>
    <row r="237" spans="1:9" s="718" customFormat="1" ht="63" hidden="1">
      <c r="A237" s="726"/>
      <c r="B237" s="723"/>
      <c r="C237" s="723" t="s">
        <v>2446</v>
      </c>
      <c r="D237" s="729"/>
      <c r="E237" s="730" t="s">
        <v>341</v>
      </c>
      <c r="F237" s="757" t="s">
        <v>2447</v>
      </c>
      <c r="G237" s="591"/>
      <c r="H237" s="720"/>
      <c r="I237" s="720"/>
    </row>
    <row r="238" spans="1:9" s="718" customFormat="1" ht="84" hidden="1">
      <c r="A238" s="758"/>
      <c r="B238" s="723"/>
      <c r="C238" s="725" t="s">
        <v>2448</v>
      </c>
      <c r="D238" s="729"/>
      <c r="E238" s="730" t="s">
        <v>341</v>
      </c>
      <c r="F238" s="725" t="s">
        <v>2449</v>
      </c>
      <c r="G238" s="591"/>
      <c r="H238" s="720"/>
      <c r="I238" s="720"/>
    </row>
    <row r="239" spans="1:9" s="718" customFormat="1" ht="35.1" customHeight="1">
      <c r="A239" s="1021" t="s">
        <v>109</v>
      </c>
      <c r="B239" s="1305" t="s">
        <v>6075</v>
      </c>
      <c r="C239" s="1306"/>
      <c r="D239" s="1306"/>
      <c r="E239" s="1306"/>
      <c r="F239" s="1306"/>
      <c r="G239" s="1307"/>
      <c r="H239" s="720">
        <f>SUM(D240:D255)</f>
        <v>2</v>
      </c>
      <c r="I239" s="720">
        <f>COUNT(D240:D255)*2</f>
        <v>4</v>
      </c>
    </row>
    <row r="240" spans="1:9" s="718" customFormat="1" ht="210" hidden="1">
      <c r="A240" s="759" t="s">
        <v>1700</v>
      </c>
      <c r="B240" s="725" t="s">
        <v>1701</v>
      </c>
      <c r="C240" s="725" t="s">
        <v>1702</v>
      </c>
      <c r="D240" s="760"/>
      <c r="E240" s="741" t="s">
        <v>653</v>
      </c>
      <c r="F240" s="725" t="s">
        <v>6076</v>
      </c>
      <c r="G240" s="742"/>
      <c r="H240" s="720"/>
      <c r="I240" s="720"/>
    </row>
    <row r="241" spans="1:10" ht="147" hidden="1">
      <c r="A241" s="759" t="s">
        <v>1704</v>
      </c>
      <c r="B241" s="725" t="s">
        <v>1705</v>
      </c>
      <c r="C241" s="725" t="s">
        <v>1706</v>
      </c>
      <c r="D241" s="731"/>
      <c r="E241" s="741" t="s">
        <v>653</v>
      </c>
      <c r="F241" s="725" t="s">
        <v>3194</v>
      </c>
      <c r="G241" s="742"/>
    </row>
    <row r="242" spans="1:10" s="101" customFormat="1" ht="75" hidden="1">
      <c r="A242" s="392" t="s">
        <v>3195</v>
      </c>
      <c r="B242" s="41" t="s">
        <v>3196</v>
      </c>
      <c r="C242" s="41" t="s">
        <v>6077</v>
      </c>
      <c r="D242" s="439"/>
      <c r="E242" s="19"/>
      <c r="F242" s="41" t="s">
        <v>6078</v>
      </c>
      <c r="G242" s="391"/>
      <c r="H242" s="185"/>
      <c r="I242" s="185"/>
      <c r="J242" s="176"/>
    </row>
    <row r="243" spans="1:10" s="101" customFormat="1" ht="90" hidden="1">
      <c r="A243" s="392" t="s">
        <v>3197</v>
      </c>
      <c r="B243" s="41" t="s">
        <v>3198</v>
      </c>
      <c r="C243" s="41" t="s">
        <v>6079</v>
      </c>
      <c r="D243" s="439"/>
      <c r="E243" s="19"/>
      <c r="F243" s="41" t="s">
        <v>6080</v>
      </c>
      <c r="G243" s="391"/>
      <c r="H243" s="185"/>
      <c r="I243" s="185"/>
      <c r="J243" s="176"/>
    </row>
    <row r="244" spans="1:10" s="101" customFormat="1" ht="90" hidden="1">
      <c r="A244" s="392" t="s">
        <v>3199</v>
      </c>
      <c r="B244" s="410" t="s">
        <v>3200</v>
      </c>
      <c r="C244" s="410" t="s">
        <v>6081</v>
      </c>
      <c r="D244" s="439"/>
      <c r="E244" s="19"/>
      <c r="F244" s="41" t="s">
        <v>6082</v>
      </c>
      <c r="G244" s="391"/>
      <c r="H244" s="185"/>
      <c r="I244" s="185"/>
      <c r="J244" s="176"/>
    </row>
    <row r="245" spans="1:10" s="101" customFormat="1" ht="105" hidden="1">
      <c r="A245" s="392" t="s">
        <v>3201</v>
      </c>
      <c r="B245" s="41" t="s">
        <v>3202</v>
      </c>
      <c r="C245" s="41" t="s">
        <v>6083</v>
      </c>
      <c r="D245" s="439"/>
      <c r="E245" s="19"/>
      <c r="F245" s="41" t="s">
        <v>6084</v>
      </c>
      <c r="G245" s="391"/>
      <c r="H245" s="185"/>
      <c r="I245" s="185"/>
      <c r="J245" s="176"/>
    </row>
    <row r="246" spans="1:10" s="101" customFormat="1" ht="150" hidden="1">
      <c r="A246" s="392" t="s">
        <v>3203</v>
      </c>
      <c r="B246" s="41" t="s">
        <v>6085</v>
      </c>
      <c r="C246" s="41" t="s">
        <v>6086</v>
      </c>
      <c r="D246" s="439"/>
      <c r="E246" s="19"/>
      <c r="F246" s="41" t="s">
        <v>6087</v>
      </c>
      <c r="G246" s="391"/>
      <c r="H246" s="185"/>
      <c r="I246" s="185"/>
      <c r="J246" s="176"/>
    </row>
    <row r="247" spans="1:10" s="101" customFormat="1" ht="135" hidden="1">
      <c r="A247" s="392" t="s">
        <v>3205</v>
      </c>
      <c r="B247" s="41" t="s">
        <v>3206</v>
      </c>
      <c r="C247" s="41" t="s">
        <v>6088</v>
      </c>
      <c r="D247" s="439"/>
      <c r="E247" s="19"/>
      <c r="F247" s="41" t="s">
        <v>6089</v>
      </c>
      <c r="G247" s="391"/>
      <c r="H247" s="185"/>
      <c r="I247" s="185"/>
      <c r="J247" s="176"/>
    </row>
    <row r="248" spans="1:10" ht="31.5">
      <c r="A248" s="996" t="s">
        <v>6093</v>
      </c>
      <c r="B248" s="165" t="s">
        <v>1709</v>
      </c>
      <c r="C248" s="333" t="s">
        <v>2415</v>
      </c>
      <c r="D248" s="1089">
        <v>1</v>
      </c>
      <c r="E248" s="12" t="s">
        <v>540</v>
      </c>
      <c r="F248" s="165"/>
      <c r="G248" s="1090"/>
    </row>
    <row r="249" spans="1:10" ht="31.5">
      <c r="A249" s="996"/>
      <c r="B249" s="165"/>
      <c r="C249" s="448" t="s">
        <v>7026</v>
      </c>
      <c r="D249" s="1089">
        <v>1</v>
      </c>
      <c r="E249" s="12" t="s">
        <v>540</v>
      </c>
      <c r="F249" s="165"/>
      <c r="G249" s="1090"/>
    </row>
    <row r="250" spans="1:10" ht="42" hidden="1">
      <c r="A250" s="759"/>
      <c r="B250" s="725"/>
      <c r="C250" s="761" t="s">
        <v>2416</v>
      </c>
      <c r="D250" s="729"/>
      <c r="E250" s="724" t="s">
        <v>540</v>
      </c>
      <c r="F250" s="725"/>
      <c r="G250" s="742"/>
    </row>
    <row r="251" spans="1:10" hidden="1">
      <c r="A251" s="759"/>
      <c r="B251" s="725"/>
      <c r="C251" s="719" t="s">
        <v>547</v>
      </c>
      <c r="D251" s="729"/>
      <c r="E251" s="724" t="s">
        <v>540</v>
      </c>
      <c r="F251" s="725"/>
      <c r="G251" s="742"/>
    </row>
    <row r="252" spans="1:10" ht="168" hidden="1">
      <c r="A252" s="759" t="s">
        <v>3212</v>
      </c>
      <c r="B252" s="725" t="s">
        <v>1717</v>
      </c>
      <c r="C252" s="730" t="s">
        <v>2417</v>
      </c>
      <c r="D252" s="729"/>
      <c r="E252" s="724" t="s">
        <v>540</v>
      </c>
      <c r="F252" s="725" t="s">
        <v>6090</v>
      </c>
      <c r="G252" s="742"/>
    </row>
    <row r="253" spans="1:10" ht="168" hidden="1">
      <c r="A253" s="726"/>
      <c r="B253" s="723"/>
      <c r="C253" s="730" t="s">
        <v>550</v>
      </c>
      <c r="D253" s="729"/>
      <c r="E253" s="724" t="s">
        <v>540</v>
      </c>
      <c r="F253" s="725" t="s">
        <v>6090</v>
      </c>
      <c r="G253" s="742"/>
    </row>
    <row r="254" spans="1:10" ht="168" hidden="1">
      <c r="A254" s="726"/>
      <c r="B254" s="723"/>
      <c r="C254" s="725" t="s">
        <v>1648</v>
      </c>
      <c r="D254" s="729"/>
      <c r="E254" s="724" t="s">
        <v>540</v>
      </c>
      <c r="F254" s="725" t="s">
        <v>6090</v>
      </c>
      <c r="G254" s="742"/>
    </row>
    <row r="255" spans="1:10" s="101" customFormat="1" ht="90" hidden="1">
      <c r="A255" s="392" t="s">
        <v>3213</v>
      </c>
      <c r="B255" s="41" t="s">
        <v>3214</v>
      </c>
      <c r="C255" s="41" t="s">
        <v>6091</v>
      </c>
      <c r="D255" s="439"/>
      <c r="E255" s="19"/>
      <c r="F255" s="41" t="s">
        <v>6092</v>
      </c>
      <c r="G255" s="391"/>
      <c r="H255" s="185"/>
      <c r="I255" s="185"/>
      <c r="J255" s="176"/>
    </row>
    <row r="256" spans="1:10">
      <c r="A256" s="762"/>
      <c r="B256" s="1532" t="s">
        <v>620</v>
      </c>
      <c r="C256" s="1532"/>
      <c r="D256" s="1532"/>
      <c r="E256" s="1532"/>
      <c r="F256" s="1532"/>
      <c r="G256" s="1532"/>
      <c r="H256" s="720">
        <f>H257+H262+H276+H286+H299+H304+H309+H325+H330+H315+H318+H321</f>
        <v>20</v>
      </c>
      <c r="I256" s="720">
        <f>I257+I262+I276+I286+I299+I304+I309+I325+I330+I315+I318+I321</f>
        <v>40</v>
      </c>
    </row>
    <row r="257" spans="1:10" ht="35.1" customHeight="1">
      <c r="A257" s="1035" t="s">
        <v>1720</v>
      </c>
      <c r="B257" s="1305" t="s">
        <v>106</v>
      </c>
      <c r="C257" s="1306"/>
      <c r="D257" s="1306"/>
      <c r="E257" s="1306"/>
      <c r="F257" s="1306"/>
      <c r="G257" s="1307"/>
      <c r="H257" s="720">
        <f>SUM(D258:D261)</f>
        <v>1</v>
      </c>
      <c r="I257" s="720">
        <f>COUNT(D258:D261)*2</f>
        <v>2</v>
      </c>
    </row>
    <row r="258" spans="1:10" ht="31.5">
      <c r="A258" s="187" t="s">
        <v>1721</v>
      </c>
      <c r="B258" s="135" t="s">
        <v>622</v>
      </c>
      <c r="C258" s="12" t="s">
        <v>623</v>
      </c>
      <c r="D258" s="1089">
        <v>1</v>
      </c>
      <c r="E258" s="12" t="s">
        <v>540</v>
      </c>
      <c r="F258" s="92"/>
      <c r="G258" s="1129"/>
    </row>
    <row r="259" spans="1:10" ht="63" hidden="1">
      <c r="A259" s="726"/>
      <c r="B259" s="743"/>
      <c r="C259" s="730" t="s">
        <v>624</v>
      </c>
      <c r="D259" s="592"/>
      <c r="E259" s="724" t="s">
        <v>540</v>
      </c>
      <c r="F259" s="723"/>
      <c r="G259" s="591"/>
    </row>
    <row r="260" spans="1:10" ht="63" hidden="1">
      <c r="A260" s="726" t="s">
        <v>1724</v>
      </c>
      <c r="B260" s="723" t="s">
        <v>627</v>
      </c>
      <c r="C260" s="724" t="s">
        <v>628</v>
      </c>
      <c r="D260" s="592"/>
      <c r="E260" s="724" t="s">
        <v>629</v>
      </c>
      <c r="F260" s="725" t="s">
        <v>2450</v>
      </c>
      <c r="G260" s="591"/>
    </row>
    <row r="261" spans="1:10" s="4" customFormat="1" ht="31.5" hidden="1">
      <c r="A261" s="188" t="s">
        <v>1726</v>
      </c>
      <c r="B261" s="92" t="s">
        <v>631</v>
      </c>
      <c r="C261" s="41"/>
      <c r="D261" s="438"/>
      <c r="E261" s="21"/>
      <c r="F261" s="19"/>
      <c r="G261" s="19"/>
      <c r="H261" s="22"/>
      <c r="I261" s="22"/>
      <c r="J261" s="81"/>
    </row>
    <row r="262" spans="1:10" ht="35.1" customHeight="1">
      <c r="A262" s="1035" t="s">
        <v>1729</v>
      </c>
      <c r="B262" s="1305" t="s">
        <v>104</v>
      </c>
      <c r="C262" s="1306"/>
      <c r="D262" s="1306"/>
      <c r="E262" s="1306"/>
      <c r="F262" s="1306"/>
      <c r="G262" s="1307"/>
      <c r="H262" s="720">
        <f>SUM(D263:D275)</f>
        <v>7</v>
      </c>
      <c r="I262" s="720">
        <f>COUNT(D263:D275)*2</f>
        <v>14</v>
      </c>
    </row>
    <row r="263" spans="1:10" ht="47.25">
      <c r="A263" s="187" t="s">
        <v>633</v>
      </c>
      <c r="B263" s="92" t="s">
        <v>634</v>
      </c>
      <c r="C263" s="165" t="s">
        <v>2451</v>
      </c>
      <c r="D263" s="1130">
        <v>1</v>
      </c>
      <c r="E263" s="12" t="s">
        <v>540</v>
      </c>
      <c r="F263" s="165" t="s">
        <v>636</v>
      </c>
      <c r="G263" s="1129"/>
    </row>
    <row r="264" spans="1:10" s="4" customFormat="1" ht="31.5" hidden="1">
      <c r="A264" s="188" t="s">
        <v>637</v>
      </c>
      <c r="B264" s="135" t="s">
        <v>638</v>
      </c>
      <c r="C264" s="23"/>
      <c r="D264" s="438"/>
      <c r="E264" s="21"/>
      <c r="F264" s="19"/>
      <c r="G264" s="19"/>
      <c r="H264" s="22"/>
      <c r="I264" s="22"/>
      <c r="J264" s="81"/>
    </row>
    <row r="265" spans="1:10" ht="31.5">
      <c r="A265" s="187" t="s">
        <v>1731</v>
      </c>
      <c r="B265" s="92" t="s">
        <v>640</v>
      </c>
      <c r="C265" s="165" t="s">
        <v>641</v>
      </c>
      <c r="D265" s="1130">
        <v>1</v>
      </c>
      <c r="E265" s="12" t="s">
        <v>341</v>
      </c>
      <c r="F265" s="92"/>
      <c r="G265" s="1129"/>
    </row>
    <row r="266" spans="1:10">
      <c r="A266" s="187"/>
      <c r="B266" s="92"/>
      <c r="C266" s="165" t="s">
        <v>642</v>
      </c>
      <c r="D266" s="1130">
        <v>1</v>
      </c>
      <c r="E266" s="12" t="s">
        <v>341</v>
      </c>
      <c r="F266" s="92"/>
      <c r="G266" s="1129"/>
    </row>
    <row r="267" spans="1:10" ht="31.5">
      <c r="A267" s="187" t="s">
        <v>1735</v>
      </c>
      <c r="B267" s="92" t="s">
        <v>644</v>
      </c>
      <c r="C267" s="12" t="s">
        <v>645</v>
      </c>
      <c r="D267" s="1130">
        <v>1</v>
      </c>
      <c r="E267" s="12" t="s">
        <v>377</v>
      </c>
      <c r="F267" s="92"/>
      <c r="G267" s="1129"/>
    </row>
    <row r="268" spans="1:10" hidden="1">
      <c r="A268" s="726"/>
      <c r="B268" s="723"/>
      <c r="C268" s="730" t="s">
        <v>646</v>
      </c>
      <c r="D268" s="581"/>
      <c r="E268" s="730" t="s">
        <v>377</v>
      </c>
      <c r="F268" s="723"/>
      <c r="G268" s="591"/>
    </row>
    <row r="269" spans="1:10" ht="63" hidden="1">
      <c r="A269" s="726"/>
      <c r="B269" s="723"/>
      <c r="C269" s="763" t="s">
        <v>647</v>
      </c>
      <c r="D269" s="581"/>
      <c r="E269" s="730" t="s">
        <v>648</v>
      </c>
      <c r="F269" s="723"/>
      <c r="G269" s="591"/>
    </row>
    <row r="270" spans="1:10" ht="31.5">
      <c r="A270" s="187" t="s">
        <v>1738</v>
      </c>
      <c r="B270" s="135" t="s">
        <v>650</v>
      </c>
      <c r="C270" s="12" t="s">
        <v>1739</v>
      </c>
      <c r="D270" s="1130">
        <v>1</v>
      </c>
      <c r="E270" s="214" t="s">
        <v>540</v>
      </c>
      <c r="F270" s="92"/>
      <c r="G270" s="1129"/>
    </row>
    <row r="271" spans="1:10" ht="63" hidden="1">
      <c r="A271" s="726"/>
      <c r="B271" s="743"/>
      <c r="C271" s="724" t="s">
        <v>1741</v>
      </c>
      <c r="D271" s="581"/>
      <c r="E271" s="724" t="s">
        <v>653</v>
      </c>
      <c r="F271" s="723"/>
      <c r="G271" s="591"/>
    </row>
    <row r="272" spans="1:10" ht="31.5">
      <c r="A272" s="187" t="s">
        <v>1743</v>
      </c>
      <c r="B272" s="92" t="s">
        <v>657</v>
      </c>
      <c r="C272" s="12" t="s">
        <v>661</v>
      </c>
      <c r="D272" s="1130">
        <v>1</v>
      </c>
      <c r="E272" s="12" t="s">
        <v>540</v>
      </c>
      <c r="F272" s="92"/>
      <c r="G272" s="1129"/>
    </row>
    <row r="273" spans="1:9" s="718" customFormat="1" hidden="1">
      <c r="A273" s="726"/>
      <c r="B273" s="723"/>
      <c r="C273" s="724" t="s">
        <v>661</v>
      </c>
      <c r="D273" s="581"/>
      <c r="E273" s="724" t="s">
        <v>660</v>
      </c>
      <c r="F273" s="723"/>
      <c r="G273" s="591"/>
      <c r="H273" s="720"/>
      <c r="I273" s="720"/>
    </row>
    <row r="274" spans="1:9" s="718" customFormat="1" ht="47.25">
      <c r="A274" s="187" t="s">
        <v>1746</v>
      </c>
      <c r="B274" s="92" t="s">
        <v>663</v>
      </c>
      <c r="C274" s="63" t="s">
        <v>664</v>
      </c>
      <c r="D274" s="1130">
        <v>1</v>
      </c>
      <c r="E274" s="12" t="s">
        <v>377</v>
      </c>
      <c r="F274" s="12" t="s">
        <v>665</v>
      </c>
      <c r="G274" s="1129"/>
      <c r="H274" s="720"/>
      <c r="I274" s="720"/>
    </row>
    <row r="275" spans="1:9" s="718" customFormat="1" ht="63" hidden="1">
      <c r="A275" s="726" t="s">
        <v>1748</v>
      </c>
      <c r="B275" s="723" t="s">
        <v>667</v>
      </c>
      <c r="C275" s="724" t="s">
        <v>668</v>
      </c>
      <c r="D275" s="581"/>
      <c r="E275" s="724" t="s">
        <v>379</v>
      </c>
      <c r="F275" s="725" t="s">
        <v>2452</v>
      </c>
      <c r="G275" s="591"/>
      <c r="H275" s="720"/>
      <c r="I275" s="720"/>
    </row>
    <row r="276" spans="1:9" s="718" customFormat="1" ht="35.1" customHeight="1">
      <c r="A276" s="1035" t="s">
        <v>1749</v>
      </c>
      <c r="B276" s="1305" t="s">
        <v>102</v>
      </c>
      <c r="C276" s="1306"/>
      <c r="D276" s="1306"/>
      <c r="E276" s="1306"/>
      <c r="F276" s="1306"/>
      <c r="G276" s="1307"/>
      <c r="H276" s="720">
        <f>SUM(D277:D285)</f>
        <v>4</v>
      </c>
      <c r="I276" s="720">
        <f>COUNT(D277:D285)*2</f>
        <v>8</v>
      </c>
    </row>
    <row r="277" spans="1:9" s="718" customFormat="1" ht="31.5">
      <c r="A277" s="187" t="s">
        <v>1750</v>
      </c>
      <c r="B277" s="92" t="s">
        <v>670</v>
      </c>
      <c r="C277" s="358" t="s">
        <v>7027</v>
      </c>
      <c r="D277" s="1089">
        <v>1</v>
      </c>
      <c r="E277" s="12" t="s">
        <v>341</v>
      </c>
      <c r="F277" s="92"/>
      <c r="G277" s="1129"/>
      <c r="H277" s="720"/>
      <c r="I277" s="720"/>
    </row>
    <row r="278" spans="1:9" s="718" customFormat="1" ht="42" hidden="1">
      <c r="A278" s="726"/>
      <c r="B278" s="723"/>
      <c r="C278" s="728" t="s">
        <v>2454</v>
      </c>
      <c r="D278" s="592"/>
      <c r="E278" s="724" t="s">
        <v>341</v>
      </c>
      <c r="F278" s="723"/>
      <c r="G278" s="591"/>
      <c r="H278" s="720"/>
      <c r="I278" s="720"/>
    </row>
    <row r="279" spans="1:9" s="718" customFormat="1" ht="31.5">
      <c r="A279" s="187" t="s">
        <v>1753</v>
      </c>
      <c r="B279" s="92" t="s">
        <v>675</v>
      </c>
      <c r="C279" s="333" t="s">
        <v>2455</v>
      </c>
      <c r="D279" s="1089">
        <v>1</v>
      </c>
      <c r="E279" s="12" t="s">
        <v>407</v>
      </c>
      <c r="F279" s="92"/>
      <c r="G279" s="1129"/>
      <c r="H279" s="720"/>
      <c r="I279" s="720"/>
    </row>
    <row r="280" spans="1:9" s="718" customFormat="1" ht="42" hidden="1">
      <c r="A280" s="726"/>
      <c r="B280" s="723"/>
      <c r="C280" s="728" t="s">
        <v>2456</v>
      </c>
      <c r="D280" s="592"/>
      <c r="E280" s="724" t="s">
        <v>341</v>
      </c>
      <c r="F280" s="723"/>
      <c r="G280" s="591"/>
      <c r="H280" s="720"/>
      <c r="I280" s="720"/>
    </row>
    <row r="281" spans="1:9" s="718" customFormat="1" ht="78.75">
      <c r="A281" s="187" t="s">
        <v>677</v>
      </c>
      <c r="B281" s="92" t="s">
        <v>678</v>
      </c>
      <c r="C281" s="12" t="s">
        <v>679</v>
      </c>
      <c r="D281" s="1089">
        <v>1</v>
      </c>
      <c r="E281" s="12" t="s">
        <v>680</v>
      </c>
      <c r="F281" s="12" t="s">
        <v>2457</v>
      </c>
      <c r="G281" s="1129"/>
      <c r="H281" s="720"/>
      <c r="I281" s="720"/>
    </row>
    <row r="282" spans="1:9" s="718" customFormat="1" ht="105" hidden="1">
      <c r="A282" s="726"/>
      <c r="B282" s="723"/>
      <c r="C282" s="724" t="s">
        <v>682</v>
      </c>
      <c r="D282" s="592"/>
      <c r="E282" s="724" t="s">
        <v>271</v>
      </c>
      <c r="F282" s="724" t="s">
        <v>681</v>
      </c>
      <c r="G282" s="591"/>
      <c r="H282" s="720"/>
      <c r="I282" s="720"/>
    </row>
    <row r="283" spans="1:9" s="718" customFormat="1" ht="31.5">
      <c r="A283" s="187" t="s">
        <v>1757</v>
      </c>
      <c r="B283" s="92" t="s">
        <v>684</v>
      </c>
      <c r="C283" s="415" t="s">
        <v>2458</v>
      </c>
      <c r="D283" s="1089">
        <v>1</v>
      </c>
      <c r="E283" s="12" t="s">
        <v>377</v>
      </c>
      <c r="F283" s="92"/>
      <c r="G283" s="1129"/>
      <c r="H283" s="720"/>
      <c r="I283" s="720"/>
    </row>
    <row r="284" spans="1:9" s="718" customFormat="1" ht="42" hidden="1">
      <c r="A284" s="726"/>
      <c r="B284" s="723"/>
      <c r="C284" s="730" t="s">
        <v>2459</v>
      </c>
      <c r="D284" s="592"/>
      <c r="E284" s="764" t="s">
        <v>660</v>
      </c>
      <c r="F284" s="723"/>
      <c r="G284" s="591"/>
      <c r="H284" s="720"/>
      <c r="I284" s="720"/>
    </row>
    <row r="285" spans="1:9" s="718" customFormat="1" ht="63" hidden="1">
      <c r="A285" s="726" t="s">
        <v>688</v>
      </c>
      <c r="B285" s="743" t="s">
        <v>689</v>
      </c>
      <c r="C285" s="724" t="s">
        <v>2460</v>
      </c>
      <c r="D285" s="592"/>
      <c r="E285" s="724" t="s">
        <v>420</v>
      </c>
      <c r="F285" s="723"/>
      <c r="G285" s="591"/>
      <c r="H285" s="720"/>
      <c r="I285" s="720"/>
    </row>
    <row r="286" spans="1:9" s="718" customFormat="1" ht="35.1" customHeight="1">
      <c r="A286" s="1035" t="s">
        <v>1761</v>
      </c>
      <c r="B286" s="1305" t="s">
        <v>100</v>
      </c>
      <c r="C286" s="1306"/>
      <c r="D286" s="1306"/>
      <c r="E286" s="1306"/>
      <c r="F286" s="1306"/>
      <c r="G286" s="1307"/>
      <c r="H286" s="720">
        <f>SUM(D287:D298)</f>
        <v>4</v>
      </c>
      <c r="I286" s="720">
        <f>COUNT(D287:D298)*2</f>
        <v>8</v>
      </c>
    </row>
    <row r="287" spans="1:9" s="718" customFormat="1" ht="31.5">
      <c r="A287" s="187" t="s">
        <v>691</v>
      </c>
      <c r="B287" s="135" t="s">
        <v>692</v>
      </c>
      <c r="C287" s="165" t="s">
        <v>693</v>
      </c>
      <c r="D287" s="1089">
        <v>1</v>
      </c>
      <c r="E287" s="12" t="s">
        <v>341</v>
      </c>
      <c r="F287" s="92"/>
      <c r="G287" s="1129"/>
      <c r="H287" s="720"/>
      <c r="I287" s="720"/>
    </row>
    <row r="288" spans="1:9" s="718" customFormat="1" ht="42" hidden="1">
      <c r="A288" s="726"/>
      <c r="B288" s="743"/>
      <c r="C288" s="725" t="s">
        <v>694</v>
      </c>
      <c r="D288" s="592"/>
      <c r="E288" s="724" t="s">
        <v>341</v>
      </c>
      <c r="F288" s="723"/>
      <c r="G288" s="591"/>
      <c r="H288" s="720"/>
      <c r="I288" s="720"/>
    </row>
    <row r="289" spans="1:10" ht="47.25">
      <c r="A289" s="187" t="s">
        <v>1765</v>
      </c>
      <c r="B289" s="92" t="s">
        <v>696</v>
      </c>
      <c r="C289" s="165" t="s">
        <v>697</v>
      </c>
      <c r="D289" s="1089">
        <v>1</v>
      </c>
      <c r="E289" s="12" t="s">
        <v>341</v>
      </c>
      <c r="F289" s="165" t="s">
        <v>698</v>
      </c>
      <c r="G289" s="1129"/>
    </row>
    <row r="290" spans="1:10" ht="42" hidden="1">
      <c r="A290" s="726"/>
      <c r="B290" s="723"/>
      <c r="C290" s="724" t="s">
        <v>699</v>
      </c>
      <c r="D290" s="592"/>
      <c r="E290" s="724" t="s">
        <v>341</v>
      </c>
      <c r="F290" s="724"/>
      <c r="G290" s="591"/>
    </row>
    <row r="291" spans="1:10" ht="42" hidden="1">
      <c r="A291" s="726"/>
      <c r="B291" s="723"/>
      <c r="C291" s="723" t="s">
        <v>700</v>
      </c>
      <c r="D291" s="592"/>
      <c r="E291" s="724" t="s">
        <v>341</v>
      </c>
      <c r="F291" s="724"/>
      <c r="G291" s="591"/>
    </row>
    <row r="292" spans="1:10" ht="31.5">
      <c r="A292" s="187" t="s">
        <v>1768</v>
      </c>
      <c r="B292" s="92" t="s">
        <v>702</v>
      </c>
      <c r="C292" s="56" t="s">
        <v>703</v>
      </c>
      <c r="D292" s="1089">
        <v>1</v>
      </c>
      <c r="E292" s="12" t="s">
        <v>341</v>
      </c>
      <c r="F292" s="92"/>
      <c r="G292" s="1129"/>
    </row>
    <row r="293" spans="1:10" ht="42" hidden="1">
      <c r="A293" s="726"/>
      <c r="B293" s="723"/>
      <c r="C293" s="725" t="s">
        <v>704</v>
      </c>
      <c r="D293" s="592"/>
      <c r="E293" s="724" t="s">
        <v>341</v>
      </c>
      <c r="F293" s="723"/>
      <c r="G293" s="591"/>
    </row>
    <row r="294" spans="1:10" ht="31.5">
      <c r="A294" s="187"/>
      <c r="B294" s="92"/>
      <c r="C294" s="165" t="s">
        <v>7028</v>
      </c>
      <c r="D294" s="1089">
        <v>1</v>
      </c>
      <c r="E294" s="12" t="s">
        <v>341</v>
      </c>
      <c r="F294" s="92"/>
      <c r="G294" s="1129"/>
    </row>
    <row r="295" spans="1:10" hidden="1">
      <c r="A295" s="726"/>
      <c r="B295" s="723"/>
      <c r="C295" s="725" t="s">
        <v>2461</v>
      </c>
      <c r="D295" s="592"/>
      <c r="E295" s="724" t="s">
        <v>341</v>
      </c>
      <c r="F295" s="723"/>
      <c r="G295" s="591"/>
    </row>
    <row r="296" spans="1:10" s="4" customFormat="1" ht="31.5" hidden="1">
      <c r="A296" s="20" t="s">
        <v>707</v>
      </c>
      <c r="B296" s="92" t="s">
        <v>708</v>
      </c>
      <c r="C296" s="19"/>
      <c r="D296" s="438"/>
      <c r="E296" s="21"/>
      <c r="F296" s="19"/>
      <c r="G296" s="19"/>
      <c r="H296" s="22"/>
      <c r="I296" s="22"/>
      <c r="J296" s="81"/>
    </row>
    <row r="297" spans="1:10" ht="42" hidden="1">
      <c r="A297" s="726" t="s">
        <v>1773</v>
      </c>
      <c r="B297" s="723" t="s">
        <v>710</v>
      </c>
      <c r="C297" s="725" t="s">
        <v>2462</v>
      </c>
      <c r="D297" s="592"/>
      <c r="E297" s="724" t="s">
        <v>341</v>
      </c>
      <c r="F297" s="723"/>
      <c r="G297" s="591"/>
    </row>
    <row r="298" spans="1:10" ht="63" hidden="1">
      <c r="A298" s="726" t="s">
        <v>712</v>
      </c>
      <c r="B298" s="723" t="s">
        <v>713</v>
      </c>
      <c r="C298" s="730" t="s">
        <v>714</v>
      </c>
      <c r="D298" s="592"/>
      <c r="E298" s="724" t="s">
        <v>341</v>
      </c>
      <c r="F298" s="723"/>
      <c r="G298" s="591"/>
    </row>
    <row r="299" spans="1:10" hidden="1">
      <c r="A299" s="765" t="s">
        <v>1777</v>
      </c>
      <c r="B299" s="1536" t="s">
        <v>98</v>
      </c>
      <c r="C299" s="1537"/>
      <c r="D299" s="1537"/>
      <c r="E299" s="1537"/>
      <c r="F299" s="1537"/>
      <c r="G299" s="1538"/>
      <c r="H299" s="720">
        <f>SUM(D300:D303)</f>
        <v>0</v>
      </c>
      <c r="I299" s="720">
        <f>COUNT(D300:D303)*2</f>
        <v>0</v>
      </c>
    </row>
    <row r="300" spans="1:10" ht="84" hidden="1">
      <c r="A300" s="726" t="s">
        <v>1778</v>
      </c>
      <c r="B300" s="723" t="s">
        <v>716</v>
      </c>
      <c r="C300" s="724" t="s">
        <v>717</v>
      </c>
      <c r="D300" s="592"/>
      <c r="E300" s="724" t="s">
        <v>379</v>
      </c>
      <c r="F300" s="723"/>
      <c r="G300" s="591"/>
    </row>
    <row r="301" spans="1:10" hidden="1">
      <c r="A301" s="726"/>
      <c r="B301" s="723"/>
      <c r="C301" s="724" t="s">
        <v>2463</v>
      </c>
      <c r="D301" s="592"/>
      <c r="E301" s="724" t="s">
        <v>379</v>
      </c>
      <c r="F301" s="723"/>
      <c r="G301" s="591"/>
    </row>
    <row r="302" spans="1:10" ht="63" hidden="1">
      <c r="A302" s="726" t="s">
        <v>1781</v>
      </c>
      <c r="B302" s="723" t="s">
        <v>719</v>
      </c>
      <c r="C302" s="725" t="s">
        <v>2464</v>
      </c>
      <c r="D302" s="592"/>
      <c r="E302" s="724" t="s">
        <v>379</v>
      </c>
      <c r="F302" s="723"/>
      <c r="G302" s="591"/>
    </row>
    <row r="303" spans="1:10" s="4" customFormat="1" ht="30" hidden="1">
      <c r="A303" s="20" t="s">
        <v>2465</v>
      </c>
      <c r="B303" s="136" t="s">
        <v>724</v>
      </c>
      <c r="C303" s="19"/>
      <c r="D303" s="438"/>
      <c r="E303" s="21"/>
      <c r="F303" s="19"/>
      <c r="G303" s="19"/>
      <c r="H303" s="22"/>
      <c r="I303" s="22"/>
      <c r="J303" s="81"/>
    </row>
    <row r="304" spans="1:10" ht="35.1" customHeight="1">
      <c r="A304" s="1035" t="s">
        <v>97</v>
      </c>
      <c r="B304" s="1305" t="s">
        <v>96</v>
      </c>
      <c r="C304" s="1306"/>
      <c r="D304" s="1306"/>
      <c r="E304" s="1306"/>
      <c r="F304" s="1306"/>
      <c r="G304" s="1307"/>
      <c r="H304" s="720">
        <f>SUM(D305:D308)</f>
        <v>1</v>
      </c>
      <c r="I304" s="720">
        <f>COUNT(D305:D308)*2</f>
        <v>2</v>
      </c>
    </row>
    <row r="305" spans="1:10" ht="84" hidden="1">
      <c r="A305" s="726" t="s">
        <v>726</v>
      </c>
      <c r="B305" s="723" t="s">
        <v>727</v>
      </c>
      <c r="C305" s="725" t="s">
        <v>2466</v>
      </c>
      <c r="D305" s="729"/>
      <c r="E305" s="730" t="s">
        <v>653</v>
      </c>
      <c r="F305" s="725" t="s">
        <v>2467</v>
      </c>
      <c r="G305" s="591"/>
    </row>
    <row r="306" spans="1:10" ht="47.25">
      <c r="A306" s="187" t="s">
        <v>728</v>
      </c>
      <c r="B306" s="92" t="s">
        <v>729</v>
      </c>
      <c r="C306" s="165" t="s">
        <v>7029</v>
      </c>
      <c r="D306" s="1089">
        <v>1</v>
      </c>
      <c r="E306" s="63" t="s">
        <v>377</v>
      </c>
      <c r="F306" s="165" t="s">
        <v>2469</v>
      </c>
      <c r="G306" s="1129"/>
    </row>
    <row r="307" spans="1:10" ht="63" hidden="1">
      <c r="A307" s="726"/>
      <c r="B307" s="723"/>
      <c r="C307" s="725" t="s">
        <v>2470</v>
      </c>
      <c r="D307" s="729"/>
      <c r="E307" s="730" t="s">
        <v>432</v>
      </c>
      <c r="F307" s="725" t="s">
        <v>2471</v>
      </c>
      <c r="G307" s="591"/>
    </row>
    <row r="308" spans="1:10" ht="84" hidden="1">
      <c r="A308" s="726" t="s">
        <v>730</v>
      </c>
      <c r="B308" s="723" t="s">
        <v>731</v>
      </c>
      <c r="C308" s="725" t="s">
        <v>2472</v>
      </c>
      <c r="D308" s="729"/>
      <c r="E308" s="730" t="s">
        <v>653</v>
      </c>
      <c r="F308" s="725" t="s">
        <v>2473</v>
      </c>
      <c r="G308" s="591"/>
    </row>
    <row r="309" spans="1:10" ht="35.1" customHeight="1">
      <c r="A309" s="1035" t="s">
        <v>1784</v>
      </c>
      <c r="B309" s="1305" t="s">
        <v>94</v>
      </c>
      <c r="C309" s="1306"/>
      <c r="D309" s="1306"/>
      <c r="E309" s="1306"/>
      <c r="F309" s="1306"/>
      <c r="G309" s="1307"/>
      <c r="H309" s="720">
        <f>SUM(D310:D314)</f>
        <v>1</v>
      </c>
      <c r="I309" s="720">
        <f>COUNT(D310:D314)*2</f>
        <v>2</v>
      </c>
    </row>
    <row r="310" spans="1:10" ht="31.5">
      <c r="A310" s="187" t="s">
        <v>1785</v>
      </c>
      <c r="B310" s="92" t="s">
        <v>733</v>
      </c>
      <c r="C310" s="165" t="s">
        <v>2474</v>
      </c>
      <c r="D310" s="1089">
        <v>1</v>
      </c>
      <c r="E310" s="12" t="s">
        <v>377</v>
      </c>
      <c r="F310" s="92"/>
      <c r="G310" s="1129"/>
    </row>
    <row r="311" spans="1:10" ht="42" hidden="1">
      <c r="A311" s="726"/>
      <c r="B311" s="723"/>
      <c r="C311" s="725" t="s">
        <v>2475</v>
      </c>
      <c r="D311" s="592"/>
      <c r="E311" s="724" t="s">
        <v>377</v>
      </c>
      <c r="F311" s="723"/>
      <c r="G311" s="591"/>
    </row>
    <row r="312" spans="1:10" ht="63" hidden="1">
      <c r="A312" s="726"/>
      <c r="B312" s="723"/>
      <c r="C312" s="725" t="s">
        <v>2476</v>
      </c>
      <c r="D312" s="592"/>
      <c r="E312" s="724" t="s">
        <v>377</v>
      </c>
      <c r="F312" s="723"/>
      <c r="G312" s="591"/>
    </row>
    <row r="313" spans="1:10" ht="63" hidden="1">
      <c r="A313" s="726" t="s">
        <v>1788</v>
      </c>
      <c r="B313" s="723" t="s">
        <v>736</v>
      </c>
      <c r="C313" s="725" t="s">
        <v>2477</v>
      </c>
      <c r="D313" s="592"/>
      <c r="E313" s="724" t="s">
        <v>377</v>
      </c>
      <c r="F313" s="723"/>
      <c r="G313" s="591"/>
    </row>
    <row r="314" spans="1:10" ht="84" hidden="1">
      <c r="A314" s="726" t="s">
        <v>738</v>
      </c>
      <c r="B314" s="723" t="s">
        <v>739</v>
      </c>
      <c r="C314" s="725" t="s">
        <v>740</v>
      </c>
      <c r="D314" s="592"/>
      <c r="E314" s="724" t="s">
        <v>540</v>
      </c>
      <c r="F314" s="723"/>
      <c r="G314" s="591"/>
    </row>
    <row r="315" spans="1:10" s="4" customFormat="1" ht="15.75" hidden="1">
      <c r="A315" s="209" t="s">
        <v>93</v>
      </c>
      <c r="B315" s="1539" t="s">
        <v>92</v>
      </c>
      <c r="C315" s="1310"/>
      <c r="D315" s="1310"/>
      <c r="E315" s="1310"/>
      <c r="F315" s="1310"/>
      <c r="G315" s="1540"/>
      <c r="H315" s="22">
        <f>SUM(D316:D317)</f>
        <v>0</v>
      </c>
      <c r="I315" s="22">
        <f>COUNT(D316:D317)*2</f>
        <v>0</v>
      </c>
      <c r="J315" s="81"/>
    </row>
    <row r="316" spans="1:10" s="4" customFormat="1" ht="47.25" hidden="1">
      <c r="A316" s="20" t="s">
        <v>741</v>
      </c>
      <c r="B316" s="92" t="s">
        <v>742</v>
      </c>
      <c r="C316" s="19"/>
      <c r="D316" s="438"/>
      <c r="E316" s="21"/>
      <c r="F316" s="19"/>
      <c r="G316" s="19"/>
      <c r="H316" s="22"/>
      <c r="I316" s="22"/>
      <c r="J316" s="81"/>
    </row>
    <row r="317" spans="1:10" s="4" customFormat="1" ht="31.5" hidden="1">
      <c r="A317" s="20" t="s">
        <v>743</v>
      </c>
      <c r="B317" s="92" t="s">
        <v>744</v>
      </c>
      <c r="C317" s="19"/>
      <c r="D317" s="438"/>
      <c r="E317" s="21"/>
      <c r="F317" s="19"/>
      <c r="G317" s="19"/>
      <c r="H317" s="22"/>
      <c r="I317" s="22"/>
      <c r="J317" s="81"/>
    </row>
    <row r="318" spans="1:10" s="4" customFormat="1" ht="15.75" hidden="1">
      <c r="A318" s="210" t="s">
        <v>91</v>
      </c>
      <c r="B318" s="1539" t="s">
        <v>90</v>
      </c>
      <c r="C318" s="1310"/>
      <c r="D318" s="1310"/>
      <c r="E318" s="1310"/>
      <c r="F318" s="1310"/>
      <c r="G318" s="1540"/>
      <c r="H318" s="22">
        <f>SUM(D319:D320)</f>
        <v>0</v>
      </c>
      <c r="I318" s="22">
        <f>COUNT(D319:D320)*2</f>
        <v>0</v>
      </c>
      <c r="J318" s="81"/>
    </row>
    <row r="319" spans="1:10" s="4" customFormat="1" ht="31.5" hidden="1">
      <c r="A319" s="20" t="s">
        <v>745</v>
      </c>
      <c r="B319" s="92" t="s">
        <v>746</v>
      </c>
      <c r="C319" s="19"/>
      <c r="D319" s="438"/>
      <c r="E319" s="21"/>
      <c r="F319" s="19"/>
      <c r="G319" s="19"/>
      <c r="H319" s="22"/>
      <c r="I319" s="22"/>
      <c r="J319" s="81"/>
    </row>
    <row r="320" spans="1:10" s="4" customFormat="1" ht="31.5" hidden="1">
      <c r="A320" s="20" t="s">
        <v>747</v>
      </c>
      <c r="B320" s="92" t="s">
        <v>748</v>
      </c>
      <c r="C320" s="19"/>
      <c r="D320" s="438"/>
      <c r="E320" s="21"/>
      <c r="F320" s="19"/>
      <c r="G320" s="19"/>
      <c r="H320" s="22"/>
      <c r="I320" s="22"/>
      <c r="J320" s="81"/>
    </row>
    <row r="321" spans="1:10" s="4" customFormat="1" ht="15.75" hidden="1">
      <c r="A321" s="209" t="s">
        <v>1791</v>
      </c>
      <c r="B321" s="1539" t="s">
        <v>1792</v>
      </c>
      <c r="C321" s="1310"/>
      <c r="D321" s="1310"/>
      <c r="E321" s="1310"/>
      <c r="F321" s="1310"/>
      <c r="G321" s="1540"/>
      <c r="H321" s="22">
        <f>SUM(D322:D324)</f>
        <v>0</v>
      </c>
      <c r="I321" s="22">
        <f>COUNT(D322:D324)*2</f>
        <v>0</v>
      </c>
      <c r="J321" s="81"/>
    </row>
    <row r="322" spans="1:10" s="4" customFormat="1" ht="47.25" hidden="1">
      <c r="A322" s="20" t="s">
        <v>1793</v>
      </c>
      <c r="B322" s="92" t="s">
        <v>750</v>
      </c>
      <c r="C322" s="19"/>
      <c r="D322" s="438"/>
      <c r="E322" s="21"/>
      <c r="F322" s="19"/>
      <c r="G322" s="19"/>
      <c r="H322" s="22"/>
      <c r="I322" s="22"/>
      <c r="J322" s="81"/>
    </row>
    <row r="323" spans="1:10" s="4" customFormat="1" ht="47.25" hidden="1">
      <c r="A323" s="20" t="s">
        <v>752</v>
      </c>
      <c r="B323" s="92" t="s">
        <v>753</v>
      </c>
      <c r="C323" s="19"/>
      <c r="D323" s="438"/>
      <c r="E323" s="21"/>
      <c r="F323" s="19"/>
      <c r="G323" s="19"/>
      <c r="H323" s="22"/>
      <c r="I323" s="22"/>
      <c r="J323" s="81"/>
    </row>
    <row r="324" spans="1:10" s="4" customFormat="1" ht="31.5" hidden="1">
      <c r="A324" s="20" t="s">
        <v>1795</v>
      </c>
      <c r="B324" s="135" t="s">
        <v>755</v>
      </c>
      <c r="C324" s="19"/>
      <c r="D324" s="438"/>
      <c r="E324" s="21"/>
      <c r="F324" s="19"/>
      <c r="G324" s="19"/>
      <c r="H324" s="22"/>
      <c r="I324" s="22"/>
      <c r="J324" s="81"/>
    </row>
    <row r="325" spans="1:10" ht="35.1" customHeight="1">
      <c r="A325" s="1035" t="s">
        <v>1796</v>
      </c>
      <c r="B325" s="1305" t="s">
        <v>1797</v>
      </c>
      <c r="C325" s="1306"/>
      <c r="D325" s="1306"/>
      <c r="E325" s="1306"/>
      <c r="F325" s="1306"/>
      <c r="G325" s="1307"/>
      <c r="H325" s="720">
        <f>SUM(D326:D329)</f>
        <v>2</v>
      </c>
      <c r="I325" s="720">
        <f>COUNT(D326:D329)*2</f>
        <v>4</v>
      </c>
    </row>
    <row r="326" spans="1:10" ht="42" hidden="1">
      <c r="A326" s="726" t="s">
        <v>1798</v>
      </c>
      <c r="B326" s="723" t="s">
        <v>758</v>
      </c>
      <c r="C326" s="723" t="s">
        <v>2478</v>
      </c>
      <c r="D326" s="592"/>
      <c r="E326" s="724" t="s">
        <v>420</v>
      </c>
      <c r="F326" s="723"/>
      <c r="G326" s="591"/>
    </row>
    <row r="327" spans="1:10" ht="63">
      <c r="A327" s="187" t="s">
        <v>1799</v>
      </c>
      <c r="B327" s="92" t="s">
        <v>761</v>
      </c>
      <c r="C327" s="12" t="s">
        <v>762</v>
      </c>
      <c r="D327" s="1089">
        <v>1</v>
      </c>
      <c r="E327" s="12" t="s">
        <v>653</v>
      </c>
      <c r="F327" s="12" t="s">
        <v>763</v>
      </c>
      <c r="G327" s="1129"/>
    </row>
    <row r="328" spans="1:10" ht="42" hidden="1">
      <c r="A328" s="726"/>
      <c r="B328" s="723"/>
      <c r="C328" s="724" t="s">
        <v>764</v>
      </c>
      <c r="D328" s="592"/>
      <c r="E328" s="724" t="s">
        <v>420</v>
      </c>
      <c r="F328" s="724"/>
      <c r="G328" s="591"/>
    </row>
    <row r="329" spans="1:10" ht="47.25">
      <c r="A329" s="187" t="s">
        <v>1803</v>
      </c>
      <c r="B329" s="92" t="s">
        <v>766</v>
      </c>
      <c r="C329" s="135" t="s">
        <v>767</v>
      </c>
      <c r="D329" s="1089">
        <v>1</v>
      </c>
      <c r="E329" s="12" t="s">
        <v>341</v>
      </c>
      <c r="F329" s="165"/>
      <c r="G329" s="1129"/>
    </row>
    <row r="330" spans="1:10" ht="42" hidden="1">
      <c r="A330" s="726" t="s">
        <v>85</v>
      </c>
      <c r="B330" s="1536" t="s">
        <v>2479</v>
      </c>
      <c r="C330" s="1537"/>
      <c r="D330" s="1537"/>
      <c r="E330" s="1537"/>
      <c r="F330" s="1537"/>
      <c r="G330" s="1538"/>
      <c r="H330" s="720">
        <f>SUM(D331:D332)</f>
        <v>0</v>
      </c>
      <c r="I330" s="720">
        <f>COUNT(D331:D332)*2</f>
        <v>0</v>
      </c>
    </row>
    <row r="331" spans="1:10" ht="126" hidden="1">
      <c r="A331" s="726" t="s">
        <v>768</v>
      </c>
      <c r="B331" s="756" t="s">
        <v>769</v>
      </c>
      <c r="C331" s="725" t="s">
        <v>770</v>
      </c>
      <c r="D331" s="592"/>
      <c r="E331" s="724" t="s">
        <v>540</v>
      </c>
      <c r="F331" s="723" t="s">
        <v>771</v>
      </c>
      <c r="G331" s="591"/>
    </row>
    <row r="332" spans="1:10" s="4" customFormat="1" ht="30" hidden="1">
      <c r="A332" s="20" t="s">
        <v>772</v>
      </c>
      <c r="B332" s="204" t="s">
        <v>773</v>
      </c>
      <c r="C332" s="19"/>
      <c r="D332" s="438"/>
      <c r="E332" s="21"/>
      <c r="F332" s="19"/>
      <c r="G332" s="19"/>
      <c r="H332" s="22"/>
      <c r="I332" s="22"/>
      <c r="J332" s="81"/>
    </row>
    <row r="333" spans="1:10">
      <c r="A333" s="186"/>
      <c r="B333" s="1532" t="s">
        <v>774</v>
      </c>
      <c r="C333" s="1532"/>
      <c r="D333" s="1532"/>
      <c r="E333" s="1532"/>
      <c r="F333" s="1532"/>
      <c r="G333" s="1541"/>
      <c r="H333" s="720">
        <f>H334+H343+H352+H364+H374+H377+H383+H395+H404+H419+H426+H430+H445+H454+H461+H484+H495+H449+H472+H506+H513+H415+H519</f>
        <v>44</v>
      </c>
      <c r="I333" s="720">
        <f>I334+I343+I352+I364+I374+I377+I383+I395+I404+I419+I426+I430+I445+I454+I461+I484+I495+I415+I449+I472+I506+I513+I519</f>
        <v>88</v>
      </c>
    </row>
    <row r="334" spans="1:10" ht="35.1" customHeight="1">
      <c r="A334" s="1035" t="s">
        <v>1805</v>
      </c>
      <c r="B334" s="1305" t="s">
        <v>82</v>
      </c>
      <c r="C334" s="1306"/>
      <c r="D334" s="1306"/>
      <c r="E334" s="1306"/>
      <c r="F334" s="1306"/>
      <c r="G334" s="1307"/>
      <c r="H334" s="720">
        <f>SUM(D335:D342)</f>
        <v>3</v>
      </c>
      <c r="I334" s="720">
        <f>COUNT(D335:D342)*2</f>
        <v>6</v>
      </c>
    </row>
    <row r="335" spans="1:10" ht="31.5">
      <c r="A335" s="187" t="s">
        <v>1806</v>
      </c>
      <c r="B335" s="92" t="s">
        <v>776</v>
      </c>
      <c r="C335" s="12" t="s">
        <v>777</v>
      </c>
      <c r="D335" s="1089">
        <v>1</v>
      </c>
      <c r="E335" s="12" t="s">
        <v>648</v>
      </c>
      <c r="F335" s="213"/>
      <c r="G335" s="1129"/>
    </row>
    <row r="336" spans="1:10" ht="84" hidden="1">
      <c r="A336" s="726"/>
      <c r="B336" s="723"/>
      <c r="C336" s="724" t="s">
        <v>778</v>
      </c>
      <c r="D336" s="592"/>
      <c r="E336" s="724" t="s">
        <v>648</v>
      </c>
      <c r="F336" s="724" t="s">
        <v>2480</v>
      </c>
      <c r="G336" s="591"/>
    </row>
    <row r="337" spans="1:10" s="4" customFormat="1" ht="31.5" hidden="1">
      <c r="A337" s="20" t="s">
        <v>780</v>
      </c>
      <c r="B337" s="92" t="s">
        <v>781</v>
      </c>
      <c r="C337" s="92"/>
      <c r="D337" s="438"/>
      <c r="E337" s="21"/>
      <c r="F337" s="19"/>
      <c r="G337" s="19"/>
      <c r="H337" s="22"/>
      <c r="I337" s="22"/>
      <c r="J337" s="81"/>
    </row>
    <row r="338" spans="1:10" ht="31.5">
      <c r="A338" s="187" t="s">
        <v>1809</v>
      </c>
      <c r="B338" s="92" t="s">
        <v>783</v>
      </c>
      <c r="C338" s="12" t="s">
        <v>787</v>
      </c>
      <c r="D338" s="1089">
        <v>1</v>
      </c>
      <c r="E338" s="12" t="s">
        <v>1745</v>
      </c>
      <c r="F338" s="213"/>
      <c r="G338" s="1129"/>
    </row>
    <row r="339" spans="1:10" ht="42" hidden="1">
      <c r="A339" s="726"/>
      <c r="B339" s="723"/>
      <c r="C339" s="724" t="s">
        <v>787</v>
      </c>
      <c r="D339" s="592"/>
      <c r="E339" s="724" t="s">
        <v>1745</v>
      </c>
      <c r="F339" s="723"/>
      <c r="G339" s="591"/>
    </row>
    <row r="340" spans="1:10" ht="42" hidden="1">
      <c r="A340" s="726"/>
      <c r="B340" s="723"/>
      <c r="C340" s="725" t="s">
        <v>2481</v>
      </c>
      <c r="D340" s="592"/>
      <c r="E340" s="724" t="s">
        <v>377</v>
      </c>
      <c r="F340" s="723"/>
      <c r="G340" s="591"/>
    </row>
    <row r="341" spans="1:10" ht="42" hidden="1">
      <c r="A341" s="726"/>
      <c r="B341" s="723"/>
      <c r="C341" s="724" t="s">
        <v>789</v>
      </c>
      <c r="D341" s="592"/>
      <c r="E341" s="724" t="s">
        <v>648</v>
      </c>
      <c r="F341" s="723"/>
      <c r="G341" s="591"/>
    </row>
    <row r="342" spans="1:10" ht="47.25">
      <c r="A342" s="187" t="s">
        <v>1814</v>
      </c>
      <c r="B342" s="92" t="s">
        <v>795</v>
      </c>
      <c r="C342" s="165" t="s">
        <v>2482</v>
      </c>
      <c r="D342" s="1089">
        <v>1</v>
      </c>
      <c r="E342" s="12" t="s">
        <v>379</v>
      </c>
      <c r="F342" s="92"/>
      <c r="G342" s="1129"/>
    </row>
    <row r="343" spans="1:10" ht="35.1" customHeight="1">
      <c r="A343" s="1035" t="s">
        <v>1817</v>
      </c>
      <c r="B343" s="1305" t="s">
        <v>80</v>
      </c>
      <c r="C343" s="1306"/>
      <c r="D343" s="1306"/>
      <c r="E343" s="1306"/>
      <c r="F343" s="1306"/>
      <c r="G343" s="1307"/>
      <c r="H343" s="720">
        <f>SUM(D344:D351)</f>
        <v>3</v>
      </c>
      <c r="I343" s="720">
        <f>COUNT(D344:D351)*2</f>
        <v>6</v>
      </c>
    </row>
    <row r="344" spans="1:10" ht="63">
      <c r="A344" s="187" t="s">
        <v>1818</v>
      </c>
      <c r="B344" s="92" t="s">
        <v>798</v>
      </c>
      <c r="C344" s="165" t="s">
        <v>2483</v>
      </c>
      <c r="D344" s="1089">
        <v>1</v>
      </c>
      <c r="E344" s="283" t="s">
        <v>1820</v>
      </c>
      <c r="F344" s="92" t="s">
        <v>2484</v>
      </c>
      <c r="G344" s="1129"/>
    </row>
    <row r="345" spans="1:10" ht="63" hidden="1">
      <c r="A345" s="726"/>
      <c r="B345" s="723"/>
      <c r="C345" s="725" t="s">
        <v>2485</v>
      </c>
      <c r="D345" s="592"/>
      <c r="E345" s="766" t="s">
        <v>653</v>
      </c>
      <c r="F345" s="723"/>
      <c r="G345" s="591"/>
    </row>
    <row r="346" spans="1:10" ht="147" hidden="1">
      <c r="A346" s="726"/>
      <c r="B346" s="723"/>
      <c r="C346" s="755" t="s">
        <v>2486</v>
      </c>
      <c r="D346" s="592"/>
      <c r="E346" s="766" t="s">
        <v>648</v>
      </c>
      <c r="F346" s="743" t="s">
        <v>2487</v>
      </c>
      <c r="G346" s="591"/>
    </row>
    <row r="347" spans="1:10" ht="147" hidden="1">
      <c r="A347" s="726"/>
      <c r="B347" s="723"/>
      <c r="C347" s="767" t="s">
        <v>2488</v>
      </c>
      <c r="D347" s="592"/>
      <c r="E347" s="766" t="s">
        <v>653</v>
      </c>
      <c r="F347" s="743" t="s">
        <v>2489</v>
      </c>
      <c r="G347" s="591"/>
    </row>
    <row r="348" spans="1:10" ht="84" hidden="1">
      <c r="A348" s="726"/>
      <c r="B348" s="723"/>
      <c r="C348" s="730" t="s">
        <v>801</v>
      </c>
      <c r="D348" s="592"/>
      <c r="E348" s="768" t="s">
        <v>653</v>
      </c>
      <c r="F348" s="723"/>
      <c r="G348" s="591"/>
    </row>
    <row r="349" spans="1:10" ht="31.5">
      <c r="A349" s="187"/>
      <c r="B349" s="92"/>
      <c r="C349" s="63" t="s">
        <v>802</v>
      </c>
      <c r="D349" s="1089">
        <v>1</v>
      </c>
      <c r="E349" s="63" t="s">
        <v>648</v>
      </c>
      <c r="F349" s="92"/>
      <c r="G349" s="1129"/>
    </row>
    <row r="350" spans="1:10" ht="47.25">
      <c r="A350" s="187" t="s">
        <v>1828</v>
      </c>
      <c r="B350" s="92" t="s">
        <v>804</v>
      </c>
      <c r="C350" s="165" t="s">
        <v>2491</v>
      </c>
      <c r="D350" s="1089">
        <v>1</v>
      </c>
      <c r="E350" s="1135" t="s">
        <v>851</v>
      </c>
      <c r="F350" s="92"/>
      <c r="G350" s="1129"/>
    </row>
    <row r="351" spans="1:10" ht="63" hidden="1">
      <c r="A351" s="726"/>
      <c r="B351" s="723"/>
      <c r="C351" s="725" t="s">
        <v>2491</v>
      </c>
      <c r="D351" s="592"/>
      <c r="E351" s="730" t="s">
        <v>851</v>
      </c>
      <c r="F351" s="723"/>
      <c r="G351" s="591"/>
    </row>
    <row r="352" spans="1:10" ht="35.1" customHeight="1">
      <c r="A352" s="1035" t="s">
        <v>1831</v>
      </c>
      <c r="B352" s="1305" t="s">
        <v>1832</v>
      </c>
      <c r="C352" s="1306"/>
      <c r="D352" s="1306"/>
      <c r="E352" s="1306"/>
      <c r="F352" s="1306"/>
      <c r="G352" s="1307"/>
      <c r="H352" s="720">
        <f>SUM(D353:D363)</f>
        <v>3</v>
      </c>
      <c r="I352" s="720">
        <f>COUNT(D353:D363)*2</f>
        <v>6</v>
      </c>
    </row>
    <row r="353" spans="1:10" ht="47.25">
      <c r="A353" s="187" t="s">
        <v>1833</v>
      </c>
      <c r="B353" s="92" t="s">
        <v>1834</v>
      </c>
      <c r="C353" s="92" t="s">
        <v>2492</v>
      </c>
      <c r="D353" s="1089">
        <v>1</v>
      </c>
      <c r="E353" s="12" t="s">
        <v>540</v>
      </c>
      <c r="F353" s="92"/>
      <c r="G353" s="1129"/>
    </row>
    <row r="354" spans="1:10" ht="47.25">
      <c r="A354" s="187"/>
      <c r="B354" s="92"/>
      <c r="C354" s="12" t="s">
        <v>1837</v>
      </c>
      <c r="D354" s="1089">
        <v>1</v>
      </c>
      <c r="E354" s="63" t="s">
        <v>540</v>
      </c>
      <c r="F354" s="92"/>
      <c r="G354" s="1129"/>
    </row>
    <row r="355" spans="1:10" ht="63">
      <c r="A355" s="187" t="s">
        <v>1839</v>
      </c>
      <c r="B355" s="92" t="s">
        <v>1840</v>
      </c>
      <c r="C355" s="165" t="s">
        <v>813</v>
      </c>
      <c r="D355" s="1089">
        <v>1</v>
      </c>
      <c r="E355" s="63" t="s">
        <v>653</v>
      </c>
      <c r="F355" s="92"/>
      <c r="G355" s="1129"/>
    </row>
    <row r="356" spans="1:10" ht="42" hidden="1">
      <c r="A356" s="769"/>
      <c r="B356" s="723"/>
      <c r="C356" s="725" t="s">
        <v>816</v>
      </c>
      <c r="D356" s="592"/>
      <c r="E356" s="730" t="s">
        <v>653</v>
      </c>
      <c r="F356" s="723"/>
      <c r="G356" s="591"/>
    </row>
    <row r="357" spans="1:10" ht="42" hidden="1">
      <c r="A357" s="769"/>
      <c r="B357" s="723"/>
      <c r="C357" s="725" t="s">
        <v>817</v>
      </c>
      <c r="D357" s="592"/>
      <c r="E357" s="730" t="s">
        <v>653</v>
      </c>
      <c r="F357" s="723"/>
      <c r="G357" s="591"/>
    </row>
    <row r="358" spans="1:10" ht="42" hidden="1">
      <c r="A358" s="769"/>
      <c r="B358" s="723"/>
      <c r="C358" s="725" t="s">
        <v>818</v>
      </c>
      <c r="D358" s="592"/>
      <c r="E358" s="730" t="s">
        <v>540</v>
      </c>
      <c r="F358" s="723"/>
      <c r="G358" s="591"/>
    </row>
    <row r="359" spans="1:10" ht="42" hidden="1">
      <c r="A359" s="769"/>
      <c r="B359" s="723"/>
      <c r="C359" s="736" t="s">
        <v>819</v>
      </c>
      <c r="D359" s="592"/>
      <c r="E359" s="730" t="s">
        <v>648</v>
      </c>
      <c r="F359" s="723" t="s">
        <v>821</v>
      </c>
      <c r="G359" s="591"/>
    </row>
    <row r="360" spans="1:10" ht="42" hidden="1">
      <c r="A360" s="769"/>
      <c r="B360" s="723"/>
      <c r="C360" s="736" t="s">
        <v>2493</v>
      </c>
      <c r="D360" s="592"/>
      <c r="E360" s="730"/>
      <c r="F360" s="723"/>
      <c r="G360" s="591"/>
    </row>
    <row r="361" spans="1:10" ht="42" hidden="1">
      <c r="A361" s="769"/>
      <c r="B361" s="723"/>
      <c r="C361" s="736" t="s">
        <v>2494</v>
      </c>
      <c r="D361" s="592"/>
      <c r="E361" s="6" t="s">
        <v>540</v>
      </c>
      <c r="F361" s="723"/>
      <c r="G361" s="591"/>
    </row>
    <row r="362" spans="1:10" ht="42" hidden="1">
      <c r="A362" s="726" t="s">
        <v>1854</v>
      </c>
      <c r="B362" s="723" t="s">
        <v>823</v>
      </c>
      <c r="C362" s="725" t="s">
        <v>2495</v>
      </c>
      <c r="D362" s="592"/>
      <c r="E362" s="724" t="s">
        <v>653</v>
      </c>
      <c r="F362" s="723"/>
      <c r="G362" s="591"/>
    </row>
    <row r="363" spans="1:10" s="4" customFormat="1" ht="31.5" hidden="1">
      <c r="A363" s="20" t="s">
        <v>825</v>
      </c>
      <c r="B363" s="92" t="s">
        <v>1857</v>
      </c>
      <c r="C363" s="19"/>
      <c r="D363" s="438"/>
      <c r="E363" s="21"/>
      <c r="F363" s="19"/>
      <c r="G363" s="19"/>
      <c r="H363" s="22"/>
      <c r="I363" s="22"/>
      <c r="J363" s="81"/>
    </row>
    <row r="364" spans="1:10" ht="35.1" customHeight="1">
      <c r="A364" s="1035" t="s">
        <v>1858</v>
      </c>
      <c r="B364" s="1305" t="s">
        <v>76</v>
      </c>
      <c r="C364" s="1306"/>
      <c r="D364" s="1306"/>
      <c r="E364" s="1306"/>
      <c r="F364" s="1306"/>
      <c r="G364" s="1307"/>
      <c r="H364" s="720">
        <f>SUM(D365:D373)</f>
        <v>6</v>
      </c>
      <c r="I364" s="720">
        <f>COUNT(D365:D373)*2</f>
        <v>12</v>
      </c>
    </row>
    <row r="365" spans="1:10" ht="47.25">
      <c r="A365" s="187" t="s">
        <v>1859</v>
      </c>
      <c r="B365" s="92" t="s">
        <v>828</v>
      </c>
      <c r="C365" s="12" t="s">
        <v>829</v>
      </c>
      <c r="D365" s="1130">
        <v>1</v>
      </c>
      <c r="E365" s="12" t="s">
        <v>379</v>
      </c>
      <c r="F365" s="63" t="s">
        <v>2496</v>
      </c>
      <c r="G365" s="1129"/>
    </row>
    <row r="366" spans="1:10" ht="63">
      <c r="A366" s="187" t="s">
        <v>1861</v>
      </c>
      <c r="B366" s="92" t="s">
        <v>832</v>
      </c>
      <c r="C366" s="12" t="s">
        <v>833</v>
      </c>
      <c r="D366" s="1130">
        <v>1</v>
      </c>
      <c r="E366" s="12" t="s">
        <v>648</v>
      </c>
      <c r="F366" s="12" t="s">
        <v>834</v>
      </c>
      <c r="G366" s="1129"/>
    </row>
    <row r="367" spans="1:10" ht="63" hidden="1">
      <c r="A367" s="726"/>
      <c r="B367" s="723"/>
      <c r="C367" s="724" t="s">
        <v>2497</v>
      </c>
      <c r="D367" s="770"/>
      <c r="E367" s="724" t="s">
        <v>540</v>
      </c>
      <c r="F367" s="724" t="s">
        <v>836</v>
      </c>
      <c r="G367" s="591"/>
    </row>
    <row r="368" spans="1:10" ht="31.5">
      <c r="A368" s="187" t="s">
        <v>1863</v>
      </c>
      <c r="B368" s="92" t="s">
        <v>838</v>
      </c>
      <c r="C368" s="12" t="s">
        <v>839</v>
      </c>
      <c r="D368" s="1130">
        <v>1</v>
      </c>
      <c r="E368" s="12" t="s">
        <v>540</v>
      </c>
      <c r="F368" s="92"/>
      <c r="G368" s="1129"/>
    </row>
    <row r="369" spans="1:9" s="718" customFormat="1" ht="42" hidden="1">
      <c r="A369" s="726"/>
      <c r="B369" s="723"/>
      <c r="C369" s="724" t="s">
        <v>840</v>
      </c>
      <c r="D369" s="770"/>
      <c r="E369" s="724" t="s">
        <v>648</v>
      </c>
      <c r="F369" s="723"/>
      <c r="G369" s="591"/>
      <c r="H369" s="720"/>
      <c r="I369" s="720"/>
    </row>
    <row r="370" spans="1:9" s="718" customFormat="1" hidden="1">
      <c r="A370" s="726"/>
      <c r="B370" s="719"/>
      <c r="C370" s="724" t="s">
        <v>841</v>
      </c>
      <c r="D370" s="770"/>
      <c r="E370" s="724" t="s">
        <v>540</v>
      </c>
      <c r="F370" s="723"/>
      <c r="G370" s="591"/>
      <c r="H370" s="720"/>
      <c r="I370" s="720"/>
    </row>
    <row r="371" spans="1:9" s="718" customFormat="1" ht="31.5">
      <c r="A371" s="187" t="s">
        <v>1865</v>
      </c>
      <c r="B371" s="92" t="s">
        <v>843</v>
      </c>
      <c r="C371" s="12" t="s">
        <v>844</v>
      </c>
      <c r="D371" s="1130">
        <v>1</v>
      </c>
      <c r="E371" s="12" t="s">
        <v>653</v>
      </c>
      <c r="F371" s="12" t="s">
        <v>845</v>
      </c>
      <c r="G371" s="1129"/>
      <c r="H371" s="720"/>
      <c r="I371" s="720"/>
    </row>
    <row r="372" spans="1:9" s="718" customFormat="1" ht="31.5">
      <c r="A372" s="187" t="s">
        <v>1866</v>
      </c>
      <c r="B372" s="104" t="s">
        <v>847</v>
      </c>
      <c r="C372" s="214" t="s">
        <v>848</v>
      </c>
      <c r="D372" s="1130">
        <v>1</v>
      </c>
      <c r="E372" s="12" t="s">
        <v>653</v>
      </c>
      <c r="F372" s="12" t="s">
        <v>849</v>
      </c>
      <c r="G372" s="1131"/>
      <c r="H372" s="720"/>
      <c r="I372" s="720"/>
    </row>
    <row r="373" spans="1:9" s="718" customFormat="1">
      <c r="A373" s="187"/>
      <c r="B373" s="92"/>
      <c r="C373" s="12" t="s">
        <v>850</v>
      </c>
      <c r="D373" s="1130">
        <v>1</v>
      </c>
      <c r="E373" s="12" t="s">
        <v>653</v>
      </c>
      <c r="F373" s="12"/>
      <c r="G373" s="1129"/>
      <c r="H373" s="720"/>
      <c r="I373" s="720"/>
    </row>
    <row r="374" spans="1:9" s="718" customFormat="1" ht="35.1" customHeight="1">
      <c r="A374" s="1035" t="s">
        <v>1868</v>
      </c>
      <c r="B374" s="1542" t="s">
        <v>1869</v>
      </c>
      <c r="C374" s="1543"/>
      <c r="D374" s="1543"/>
      <c r="E374" s="1543"/>
      <c r="F374" s="1543"/>
      <c r="G374" s="1544"/>
      <c r="H374" s="720">
        <f>SUM(D375:D376)</f>
        <v>2</v>
      </c>
      <c r="I374" s="720">
        <f>COUNT(D375:D376)*2</f>
        <v>4</v>
      </c>
    </row>
    <row r="375" spans="1:9" s="718" customFormat="1" ht="47.25">
      <c r="A375" s="187" t="s">
        <v>1870</v>
      </c>
      <c r="B375" s="92" t="s">
        <v>854</v>
      </c>
      <c r="C375" s="214" t="s">
        <v>855</v>
      </c>
      <c r="D375" s="1089">
        <v>1</v>
      </c>
      <c r="E375" s="12" t="s">
        <v>379</v>
      </c>
      <c r="F375" s="92" t="s">
        <v>1871</v>
      </c>
      <c r="G375" s="1129"/>
      <c r="H375" s="720"/>
      <c r="I375" s="720"/>
    </row>
    <row r="376" spans="1:9" s="718" customFormat="1" ht="47.25">
      <c r="A376" s="187" t="s">
        <v>1872</v>
      </c>
      <c r="B376" s="92" t="s">
        <v>858</v>
      </c>
      <c r="C376" s="165" t="s">
        <v>1873</v>
      </c>
      <c r="D376" s="1089">
        <v>1</v>
      </c>
      <c r="E376" s="12" t="s">
        <v>379</v>
      </c>
      <c r="F376" s="415" t="s">
        <v>2498</v>
      </c>
      <c r="G376" s="1129"/>
      <c r="H376" s="720"/>
      <c r="I376" s="720"/>
    </row>
    <row r="377" spans="1:9" s="718" customFormat="1" ht="35.1" customHeight="1">
      <c r="A377" s="1035" t="s">
        <v>1875</v>
      </c>
      <c r="B377" s="1305" t="s">
        <v>1876</v>
      </c>
      <c r="C377" s="1306"/>
      <c r="D377" s="1306"/>
      <c r="E377" s="1306"/>
      <c r="F377" s="1306"/>
      <c r="G377" s="1307"/>
      <c r="H377" s="720">
        <f>SUM(D378:D382)</f>
        <v>2</v>
      </c>
      <c r="I377" s="720">
        <f>COUNT(D378:D382)*2</f>
        <v>4</v>
      </c>
    </row>
    <row r="378" spans="1:9" s="718" customFormat="1" ht="31.5">
      <c r="A378" s="187" t="s">
        <v>1877</v>
      </c>
      <c r="B378" s="92" t="s">
        <v>1878</v>
      </c>
      <c r="C378" s="165" t="s">
        <v>2499</v>
      </c>
      <c r="D378" s="1089">
        <v>1</v>
      </c>
      <c r="E378" s="12" t="s">
        <v>648</v>
      </c>
      <c r="F378" s="92"/>
      <c r="G378" s="1129"/>
      <c r="H378" s="720"/>
      <c r="I378" s="720"/>
    </row>
    <row r="379" spans="1:9" s="718" customFormat="1" ht="31.5">
      <c r="A379" s="187" t="s">
        <v>1881</v>
      </c>
      <c r="B379" s="92" t="s">
        <v>864</v>
      </c>
      <c r="C379" s="92" t="s">
        <v>865</v>
      </c>
      <c r="D379" s="1089">
        <v>1</v>
      </c>
      <c r="E379" s="12" t="s">
        <v>648</v>
      </c>
      <c r="F379" s="165"/>
      <c r="G379" s="1129"/>
      <c r="H379" s="720"/>
      <c r="I379" s="720"/>
    </row>
    <row r="380" spans="1:9" s="718" customFormat="1" ht="42" hidden="1">
      <c r="A380" s="726"/>
      <c r="B380" s="723"/>
      <c r="C380" s="724" t="s">
        <v>866</v>
      </c>
      <c r="D380" s="592"/>
      <c r="E380" s="724" t="s">
        <v>540</v>
      </c>
      <c r="F380" s="725"/>
      <c r="G380" s="591"/>
      <c r="H380" s="720"/>
      <c r="I380" s="720"/>
    </row>
    <row r="381" spans="1:9" s="718" customFormat="1" ht="42" hidden="1">
      <c r="A381" s="726"/>
      <c r="B381" s="723"/>
      <c r="C381" s="724" t="s">
        <v>867</v>
      </c>
      <c r="D381" s="592"/>
      <c r="E381" s="724" t="s">
        <v>648</v>
      </c>
      <c r="F381" s="725"/>
      <c r="G381" s="771"/>
      <c r="H381" s="720"/>
      <c r="I381" s="720"/>
    </row>
    <row r="382" spans="1:9" s="718" customFormat="1" hidden="1">
      <c r="A382" s="726"/>
      <c r="B382" s="723"/>
      <c r="C382" s="724" t="s">
        <v>2500</v>
      </c>
      <c r="D382" s="592"/>
      <c r="E382" s="724" t="s">
        <v>271</v>
      </c>
      <c r="F382" s="725"/>
      <c r="G382" s="771"/>
      <c r="H382" s="720"/>
      <c r="I382" s="720"/>
    </row>
    <row r="383" spans="1:9" s="718" customFormat="1" ht="35.1" customHeight="1">
      <c r="A383" s="1035" t="s">
        <v>1885</v>
      </c>
      <c r="B383" s="1305" t="s">
        <v>1886</v>
      </c>
      <c r="C383" s="1306"/>
      <c r="D383" s="1306"/>
      <c r="E383" s="1306"/>
      <c r="F383" s="1306"/>
      <c r="G383" s="1307"/>
      <c r="H383" s="720">
        <f>SUM(D384:D394)</f>
        <v>5</v>
      </c>
      <c r="I383" s="720">
        <f>COUNT(D384:D394)*2</f>
        <v>10</v>
      </c>
    </row>
    <row r="384" spans="1:9" s="718" customFormat="1" ht="63">
      <c r="A384" s="187" t="s">
        <v>1887</v>
      </c>
      <c r="B384" s="217" t="s">
        <v>1888</v>
      </c>
      <c r="C384" s="12" t="s">
        <v>873</v>
      </c>
      <c r="D384" s="1130">
        <v>1</v>
      </c>
      <c r="E384" s="12" t="s">
        <v>271</v>
      </c>
      <c r="F384" s="12" t="s">
        <v>874</v>
      </c>
      <c r="G384" s="1129"/>
      <c r="H384" s="720"/>
      <c r="I384" s="720"/>
    </row>
    <row r="385" spans="1:9" s="718" customFormat="1" ht="105" hidden="1">
      <c r="A385" s="726"/>
      <c r="B385" s="378"/>
      <c r="C385" s="724" t="s">
        <v>873</v>
      </c>
      <c r="D385" s="581"/>
      <c r="E385" s="724" t="s">
        <v>540</v>
      </c>
      <c r="F385" s="724" t="s">
        <v>874</v>
      </c>
      <c r="G385" s="591"/>
      <c r="H385" s="720"/>
      <c r="I385" s="720"/>
    </row>
    <row r="386" spans="1:9" s="718" customFormat="1" ht="105" hidden="1">
      <c r="A386" s="726"/>
      <c r="B386" s="378"/>
      <c r="C386" s="724" t="s">
        <v>875</v>
      </c>
      <c r="D386" s="581"/>
      <c r="E386" s="724" t="s">
        <v>540</v>
      </c>
      <c r="F386" s="724" t="s">
        <v>876</v>
      </c>
      <c r="G386" s="591"/>
      <c r="H386" s="720"/>
      <c r="I386" s="720"/>
    </row>
    <row r="387" spans="1:9" s="718" customFormat="1" ht="47.25">
      <c r="A387" s="187" t="s">
        <v>1891</v>
      </c>
      <c r="B387" s="92" t="s">
        <v>878</v>
      </c>
      <c r="C387" s="12" t="s">
        <v>879</v>
      </c>
      <c r="D387" s="1130">
        <v>1</v>
      </c>
      <c r="E387" s="12" t="s">
        <v>648</v>
      </c>
      <c r="F387" s="92"/>
      <c r="G387" s="1129"/>
      <c r="H387" s="720"/>
      <c r="I387" s="720"/>
    </row>
    <row r="388" spans="1:9" s="718" customFormat="1" ht="63" hidden="1">
      <c r="A388" s="726"/>
      <c r="B388" s="723"/>
      <c r="C388" s="724" t="s">
        <v>880</v>
      </c>
      <c r="D388" s="581"/>
      <c r="E388" s="724" t="s">
        <v>653</v>
      </c>
      <c r="F388" s="723"/>
      <c r="G388" s="591"/>
      <c r="H388" s="720"/>
      <c r="I388" s="720"/>
    </row>
    <row r="389" spans="1:9" s="718" customFormat="1" ht="31.5">
      <c r="A389" s="187" t="s">
        <v>1893</v>
      </c>
      <c r="B389" s="92" t="s">
        <v>882</v>
      </c>
      <c r="C389" s="218" t="s">
        <v>883</v>
      </c>
      <c r="D389" s="1130">
        <v>1</v>
      </c>
      <c r="E389" s="12" t="s">
        <v>379</v>
      </c>
      <c r="F389" s="12"/>
      <c r="G389" s="1129"/>
      <c r="H389" s="720"/>
      <c r="I389" s="720"/>
    </row>
    <row r="390" spans="1:9" s="718" customFormat="1" ht="84" hidden="1">
      <c r="A390" s="726"/>
      <c r="B390" s="723"/>
      <c r="C390" s="724" t="s">
        <v>884</v>
      </c>
      <c r="D390" s="581"/>
      <c r="E390" s="724" t="s">
        <v>341</v>
      </c>
      <c r="F390" s="724" t="s">
        <v>2501</v>
      </c>
      <c r="G390" s="591"/>
      <c r="H390" s="720"/>
      <c r="I390" s="720"/>
    </row>
    <row r="391" spans="1:9" s="718" customFormat="1" ht="63" hidden="1">
      <c r="A391" s="726"/>
      <c r="B391" s="723"/>
      <c r="C391" s="724" t="s">
        <v>886</v>
      </c>
      <c r="D391" s="581"/>
      <c r="E391" s="724" t="s">
        <v>341</v>
      </c>
      <c r="F391" s="723" t="s">
        <v>887</v>
      </c>
      <c r="G391" s="591"/>
      <c r="H391" s="720"/>
      <c r="I391" s="720"/>
    </row>
    <row r="392" spans="1:9" s="718" customFormat="1" ht="31.5">
      <c r="A392" s="187"/>
      <c r="B392" s="92"/>
      <c r="C392" s="12" t="s">
        <v>888</v>
      </c>
      <c r="D392" s="1130">
        <v>1</v>
      </c>
      <c r="E392" s="12" t="s">
        <v>653</v>
      </c>
      <c r="F392" s="12"/>
      <c r="G392" s="1129"/>
      <c r="H392" s="720"/>
      <c r="I392" s="720"/>
    </row>
    <row r="393" spans="1:9" s="718" customFormat="1" ht="47.25">
      <c r="A393" s="187" t="s">
        <v>1896</v>
      </c>
      <c r="B393" s="92" t="s">
        <v>890</v>
      </c>
      <c r="C393" s="165" t="s">
        <v>891</v>
      </c>
      <c r="D393" s="1130">
        <v>1</v>
      </c>
      <c r="E393" s="12" t="s">
        <v>271</v>
      </c>
      <c r="F393" s="92"/>
      <c r="G393" s="1129"/>
      <c r="H393" s="720"/>
      <c r="I393" s="720"/>
    </row>
    <row r="394" spans="1:9" s="718" customFormat="1" ht="63" hidden="1">
      <c r="A394" s="726" t="s">
        <v>1899</v>
      </c>
      <c r="B394" s="723" t="s">
        <v>893</v>
      </c>
      <c r="C394" s="724" t="s">
        <v>894</v>
      </c>
      <c r="D394" s="581"/>
      <c r="E394" s="724" t="s">
        <v>653</v>
      </c>
      <c r="F394" s="723"/>
      <c r="G394" s="591"/>
      <c r="H394" s="720"/>
      <c r="I394" s="720"/>
    </row>
    <row r="395" spans="1:9" s="718" customFormat="1" ht="35.1" customHeight="1">
      <c r="A395" s="1035" t="s">
        <v>1900</v>
      </c>
      <c r="B395" s="1305" t="s">
        <v>1901</v>
      </c>
      <c r="C395" s="1306"/>
      <c r="D395" s="1306"/>
      <c r="E395" s="1306"/>
      <c r="F395" s="1306"/>
      <c r="G395" s="1307"/>
      <c r="H395" s="720">
        <f>SUM(D396:D403)</f>
        <v>3</v>
      </c>
      <c r="I395" s="720">
        <f>COUNT(D396:D403)*2</f>
        <v>6</v>
      </c>
    </row>
    <row r="396" spans="1:9" s="718" customFormat="1" ht="31.5">
      <c r="A396" s="187" t="s">
        <v>1902</v>
      </c>
      <c r="B396" s="92" t="s">
        <v>897</v>
      </c>
      <c r="C396" s="165" t="s">
        <v>899</v>
      </c>
      <c r="D396" s="1089">
        <v>1</v>
      </c>
      <c r="E396" s="12" t="s">
        <v>648</v>
      </c>
      <c r="F396" s="92"/>
      <c r="G396" s="1129"/>
      <c r="H396" s="720"/>
      <c r="I396" s="720"/>
    </row>
    <row r="397" spans="1:9" s="718" customFormat="1" ht="31.5">
      <c r="A397" s="187" t="s">
        <v>1905</v>
      </c>
      <c r="B397" s="92" t="s">
        <v>901</v>
      </c>
      <c r="C397" s="12" t="s">
        <v>902</v>
      </c>
      <c r="D397" s="1089">
        <v>1</v>
      </c>
      <c r="E397" s="12" t="s">
        <v>648</v>
      </c>
      <c r="F397" s="12" t="s">
        <v>2502</v>
      </c>
      <c r="G397" s="1129"/>
      <c r="H397" s="720"/>
      <c r="I397" s="720"/>
    </row>
    <row r="398" spans="1:9" s="718" customFormat="1" ht="63" hidden="1">
      <c r="A398" s="726" t="s">
        <v>1907</v>
      </c>
      <c r="B398" s="723" t="s">
        <v>905</v>
      </c>
      <c r="C398" s="724" t="s">
        <v>2503</v>
      </c>
      <c r="D398" s="592"/>
      <c r="E398" s="724" t="s">
        <v>648</v>
      </c>
      <c r="F398" s="724" t="s">
        <v>907</v>
      </c>
      <c r="G398" s="591"/>
      <c r="H398" s="720"/>
      <c r="I398" s="720"/>
    </row>
    <row r="399" spans="1:9" s="718" customFormat="1" ht="42" hidden="1">
      <c r="A399" s="726" t="s">
        <v>1908</v>
      </c>
      <c r="B399" s="743" t="s">
        <v>909</v>
      </c>
      <c r="C399" s="724" t="s">
        <v>910</v>
      </c>
      <c r="D399" s="592"/>
      <c r="E399" s="724" t="s">
        <v>648</v>
      </c>
      <c r="F399" s="724" t="s">
        <v>2504</v>
      </c>
      <c r="G399" s="591"/>
      <c r="H399" s="720"/>
      <c r="I399" s="720"/>
    </row>
    <row r="400" spans="1:9" s="718" customFormat="1" ht="47.25">
      <c r="A400" s="187" t="s">
        <v>1913</v>
      </c>
      <c r="B400" s="92" t="s">
        <v>913</v>
      </c>
      <c r="C400" s="165" t="s">
        <v>2505</v>
      </c>
      <c r="D400" s="1089">
        <v>1</v>
      </c>
      <c r="E400" s="12" t="s">
        <v>369</v>
      </c>
      <c r="F400" s="165" t="s">
        <v>2506</v>
      </c>
      <c r="G400" s="1129"/>
      <c r="H400" s="720"/>
      <c r="I400" s="720"/>
    </row>
    <row r="401" spans="1:10" ht="210" hidden="1">
      <c r="A401" s="726" t="s">
        <v>1916</v>
      </c>
      <c r="B401" s="723" t="s">
        <v>917</v>
      </c>
      <c r="C401" s="725" t="s">
        <v>1917</v>
      </c>
      <c r="D401" s="592"/>
      <c r="E401" s="724" t="s">
        <v>648</v>
      </c>
      <c r="F401" s="725" t="s">
        <v>2507</v>
      </c>
      <c r="G401" s="591"/>
    </row>
    <row r="402" spans="1:10" ht="42" hidden="1">
      <c r="A402" s="726"/>
      <c r="B402" s="723"/>
      <c r="C402" s="723" t="s">
        <v>920</v>
      </c>
      <c r="D402" s="592"/>
      <c r="E402" s="724" t="s">
        <v>648</v>
      </c>
      <c r="F402" s="723"/>
      <c r="G402" s="591"/>
    </row>
    <row r="403" spans="1:10" ht="63" hidden="1">
      <c r="A403" s="726" t="s">
        <v>1920</v>
      </c>
      <c r="B403" s="723" t="s">
        <v>922</v>
      </c>
      <c r="C403" s="773" t="s">
        <v>2508</v>
      </c>
      <c r="D403" s="592"/>
      <c r="E403" s="724" t="s">
        <v>341</v>
      </c>
      <c r="F403" s="723"/>
      <c r="G403" s="591"/>
    </row>
    <row r="404" spans="1:10" ht="35.1" customHeight="1">
      <c r="A404" s="1035" t="s">
        <v>1921</v>
      </c>
      <c r="B404" s="1305" t="s">
        <v>66</v>
      </c>
      <c r="C404" s="1306"/>
      <c r="D404" s="1306"/>
      <c r="E404" s="1306"/>
      <c r="F404" s="1306"/>
      <c r="G404" s="1307"/>
      <c r="H404" s="720">
        <f>SUM(D405:D414)</f>
        <v>2</v>
      </c>
      <c r="I404" s="720">
        <f>COUNT(D405:D414)*2</f>
        <v>4</v>
      </c>
    </row>
    <row r="405" spans="1:10" ht="42" hidden="1">
      <c r="A405" s="726" t="s">
        <v>1922</v>
      </c>
      <c r="B405" s="723" t="s">
        <v>925</v>
      </c>
      <c r="C405" s="728" t="s">
        <v>928</v>
      </c>
      <c r="D405" s="592"/>
      <c r="E405" s="724" t="s">
        <v>540</v>
      </c>
      <c r="F405" s="723"/>
      <c r="G405" s="591"/>
    </row>
    <row r="406" spans="1:10" ht="42" hidden="1">
      <c r="A406" s="726"/>
      <c r="B406" s="723"/>
      <c r="C406" s="728" t="s">
        <v>928</v>
      </c>
      <c r="D406" s="592"/>
      <c r="E406" s="724" t="s">
        <v>540</v>
      </c>
      <c r="F406" s="723"/>
      <c r="G406" s="591"/>
    </row>
    <row r="407" spans="1:10" ht="42" hidden="1">
      <c r="A407" s="726"/>
      <c r="B407" s="723"/>
      <c r="C407" s="728" t="s">
        <v>929</v>
      </c>
      <c r="D407" s="592"/>
      <c r="E407" s="724" t="s">
        <v>432</v>
      </c>
      <c r="F407" s="723"/>
      <c r="G407" s="591"/>
    </row>
    <row r="408" spans="1:10" ht="63" hidden="1">
      <c r="A408" s="726"/>
      <c r="B408" s="723"/>
      <c r="C408" s="733" t="s">
        <v>930</v>
      </c>
      <c r="D408" s="592"/>
      <c r="E408" s="724" t="s">
        <v>540</v>
      </c>
      <c r="F408" s="723"/>
      <c r="G408" s="591"/>
    </row>
    <row r="409" spans="1:10" ht="47.25">
      <c r="A409" s="187" t="s">
        <v>1923</v>
      </c>
      <c r="B409" s="92" t="s">
        <v>932</v>
      </c>
      <c r="C409" s="165" t="s">
        <v>936</v>
      </c>
      <c r="D409" s="1089">
        <v>1</v>
      </c>
      <c r="E409" s="12" t="s">
        <v>934</v>
      </c>
      <c r="F409" s="12" t="s">
        <v>935</v>
      </c>
      <c r="G409" s="1129"/>
    </row>
    <row r="410" spans="1:10" ht="84" hidden="1">
      <c r="A410" s="726"/>
      <c r="B410" s="723"/>
      <c r="C410" s="725" t="s">
        <v>936</v>
      </c>
      <c r="D410" s="592"/>
      <c r="E410" s="724" t="s">
        <v>648</v>
      </c>
      <c r="F410" s="725"/>
      <c r="G410" s="591"/>
    </row>
    <row r="411" spans="1:10" ht="31.5">
      <c r="A411" s="187"/>
      <c r="B411" s="92"/>
      <c r="C411" s="12" t="s">
        <v>937</v>
      </c>
      <c r="D411" s="1089">
        <v>1</v>
      </c>
      <c r="E411" s="12" t="s">
        <v>540</v>
      </c>
      <c r="F411" s="12"/>
      <c r="G411" s="1129"/>
    </row>
    <row r="412" spans="1:10" ht="63" hidden="1">
      <c r="A412" s="726" t="s">
        <v>1924</v>
      </c>
      <c r="B412" s="723" t="s">
        <v>939</v>
      </c>
      <c r="C412" s="733" t="s">
        <v>2510</v>
      </c>
      <c r="D412" s="592"/>
      <c r="E412" s="724" t="s">
        <v>895</v>
      </c>
      <c r="F412" s="723"/>
      <c r="G412" s="591"/>
    </row>
    <row r="413" spans="1:10" ht="63" hidden="1">
      <c r="A413" s="726"/>
      <c r="B413" s="723"/>
      <c r="C413" s="725" t="s">
        <v>2511</v>
      </c>
      <c r="D413" s="592"/>
      <c r="E413" s="724" t="s">
        <v>653</v>
      </c>
      <c r="F413" s="723"/>
      <c r="G413" s="591"/>
    </row>
    <row r="414" spans="1:10" ht="63" hidden="1">
      <c r="A414" s="726"/>
      <c r="B414" s="723"/>
      <c r="C414" s="725" t="s">
        <v>2512</v>
      </c>
      <c r="D414" s="592"/>
      <c r="E414" s="724" t="s">
        <v>432</v>
      </c>
      <c r="F414" s="723"/>
      <c r="G414" s="591"/>
    </row>
    <row r="415" spans="1:10" s="4" customFormat="1" ht="18.75" hidden="1">
      <c r="A415" s="209" t="s">
        <v>1925</v>
      </c>
      <c r="B415" s="1366" t="s">
        <v>64</v>
      </c>
      <c r="C415" s="1458"/>
      <c r="D415" s="1458"/>
      <c r="E415" s="1458"/>
      <c r="F415" s="1458"/>
      <c r="G415" s="1459"/>
      <c r="H415" s="22">
        <f>SUM(D416:D418)</f>
        <v>0</v>
      </c>
      <c r="I415" s="22">
        <f>COUNT(D416:D418)*2</f>
        <v>0</v>
      </c>
      <c r="J415" s="81"/>
    </row>
    <row r="416" spans="1:10" s="4" customFormat="1" ht="45" hidden="1">
      <c r="A416" s="20" t="s">
        <v>1926</v>
      </c>
      <c r="B416" s="23" t="s">
        <v>943</v>
      </c>
      <c r="C416" s="19"/>
      <c r="D416" s="438"/>
      <c r="E416" s="21"/>
      <c r="F416" s="19"/>
      <c r="G416" s="19"/>
      <c r="H416" s="22"/>
      <c r="I416" s="22"/>
      <c r="J416" s="81"/>
    </row>
    <row r="417" spans="1:10" s="4" customFormat="1" ht="30" hidden="1">
      <c r="A417" s="20" t="s">
        <v>944</v>
      </c>
      <c r="B417" s="23" t="s">
        <v>945</v>
      </c>
      <c r="C417" s="19"/>
      <c r="D417" s="438"/>
      <c r="E417" s="21"/>
      <c r="F417" s="19"/>
      <c r="G417" s="19"/>
      <c r="H417" s="22"/>
      <c r="I417" s="22"/>
      <c r="J417" s="81"/>
    </row>
    <row r="418" spans="1:10" s="4" customFormat="1" ht="63" hidden="1">
      <c r="A418" s="20" t="s">
        <v>1927</v>
      </c>
      <c r="B418" s="92" t="s">
        <v>947</v>
      </c>
      <c r="C418" s="19"/>
      <c r="D418" s="438"/>
      <c r="E418" s="21"/>
      <c r="F418" s="19"/>
      <c r="G418" s="19"/>
      <c r="H418" s="22"/>
      <c r="I418" s="22"/>
      <c r="J418" s="81"/>
    </row>
    <row r="419" spans="1:10" ht="42" hidden="1">
      <c r="A419" s="765" t="s">
        <v>2513</v>
      </c>
      <c r="B419" s="1536" t="s">
        <v>62</v>
      </c>
      <c r="C419" s="1537"/>
      <c r="D419" s="1537"/>
      <c r="E419" s="1537"/>
      <c r="F419" s="1537"/>
      <c r="G419" s="1538"/>
      <c r="H419" s="720">
        <f>SUM(D420:D425)</f>
        <v>0</v>
      </c>
      <c r="I419" s="720">
        <f>COUNT(D420:D425)*2</f>
        <v>0</v>
      </c>
    </row>
    <row r="420" spans="1:10" s="4" customFormat="1" ht="31.5" hidden="1">
      <c r="A420" s="20" t="s">
        <v>1929</v>
      </c>
      <c r="B420" s="92" t="s">
        <v>949</v>
      </c>
      <c r="C420" s="19"/>
      <c r="D420" s="438"/>
      <c r="E420" s="21"/>
      <c r="F420" s="19"/>
      <c r="G420" s="19"/>
      <c r="H420" s="22"/>
      <c r="I420" s="22"/>
      <c r="J420" s="81"/>
    </row>
    <row r="421" spans="1:10" s="4" customFormat="1" ht="31.5" hidden="1">
      <c r="A421" s="20" t="s">
        <v>1930</v>
      </c>
      <c r="B421" s="92" t="s">
        <v>956</v>
      </c>
      <c r="C421" s="19"/>
      <c r="D421" s="438"/>
      <c r="E421" s="21"/>
      <c r="F421" s="19"/>
      <c r="G421" s="19"/>
      <c r="H421" s="22"/>
      <c r="I421" s="22"/>
      <c r="J421" s="81"/>
    </row>
    <row r="422" spans="1:10" ht="42" hidden="1">
      <c r="A422" s="726" t="s">
        <v>2514</v>
      </c>
      <c r="B422" s="723" t="s">
        <v>962</v>
      </c>
      <c r="C422" s="724" t="s">
        <v>968</v>
      </c>
      <c r="D422" s="592"/>
      <c r="E422" s="764" t="s">
        <v>540</v>
      </c>
      <c r="F422" s="723"/>
      <c r="G422" s="591"/>
    </row>
    <row r="423" spans="1:10" ht="42" hidden="1">
      <c r="A423" s="726"/>
      <c r="B423" s="723"/>
      <c r="C423" s="724" t="s">
        <v>967</v>
      </c>
      <c r="D423" s="592"/>
      <c r="E423" s="724" t="s">
        <v>540</v>
      </c>
      <c r="F423" s="723"/>
      <c r="G423" s="591"/>
    </row>
    <row r="424" spans="1:10" s="4" customFormat="1" ht="47.25" hidden="1">
      <c r="A424" s="20" t="s">
        <v>1931</v>
      </c>
      <c r="B424" s="135" t="s">
        <v>970</v>
      </c>
      <c r="C424" s="19"/>
      <c r="D424" s="438"/>
      <c r="E424" s="21"/>
      <c r="F424" s="19"/>
      <c r="G424" s="19"/>
      <c r="H424" s="22"/>
      <c r="I424" s="22"/>
      <c r="J424" s="81"/>
    </row>
    <row r="425" spans="1:10" s="4" customFormat="1" ht="31.5" hidden="1">
      <c r="A425" s="20" t="s">
        <v>1933</v>
      </c>
      <c r="B425" s="92" t="s">
        <v>981</v>
      </c>
      <c r="C425" s="19"/>
      <c r="D425" s="438"/>
      <c r="E425" s="21"/>
      <c r="F425" s="19"/>
      <c r="G425" s="19"/>
      <c r="H425" s="22"/>
      <c r="I425" s="22"/>
      <c r="J425" s="81"/>
    </row>
    <row r="426" spans="1:10" ht="35.1" customHeight="1">
      <c r="A426" s="1035" t="s">
        <v>1934</v>
      </c>
      <c r="B426" s="1305" t="s">
        <v>60</v>
      </c>
      <c r="C426" s="1306"/>
      <c r="D426" s="1306"/>
      <c r="E426" s="1306"/>
      <c r="F426" s="1306"/>
      <c r="G426" s="1307"/>
      <c r="H426" s="720">
        <f>SUM(D427:D429)</f>
        <v>2</v>
      </c>
      <c r="I426" s="720">
        <f>COUNT(D427:D429)*2</f>
        <v>4</v>
      </c>
    </row>
    <row r="427" spans="1:10" ht="31.5">
      <c r="A427" s="187" t="s">
        <v>1935</v>
      </c>
      <c r="B427" s="92" t="s">
        <v>990</v>
      </c>
      <c r="C427" s="12" t="s">
        <v>991</v>
      </c>
      <c r="D427" s="1089">
        <v>1</v>
      </c>
      <c r="E427" s="12" t="s">
        <v>341</v>
      </c>
      <c r="F427" s="92"/>
      <c r="G427" s="1129"/>
    </row>
    <row r="428" spans="1:10" s="4" customFormat="1" ht="31.5" hidden="1">
      <c r="A428" s="20" t="s">
        <v>992</v>
      </c>
      <c r="B428" s="92" t="s">
        <v>993</v>
      </c>
      <c r="C428" s="19"/>
      <c r="D428" s="438"/>
      <c r="E428" s="21"/>
      <c r="F428" s="19"/>
      <c r="G428" s="19"/>
      <c r="H428" s="22"/>
      <c r="I428" s="22"/>
      <c r="J428" s="81"/>
    </row>
    <row r="429" spans="1:10" ht="31.5">
      <c r="A429" s="187" t="s">
        <v>1936</v>
      </c>
      <c r="B429" s="92" t="s">
        <v>995</v>
      </c>
      <c r="C429" s="165" t="s">
        <v>996</v>
      </c>
      <c r="D429" s="1089">
        <v>1</v>
      </c>
      <c r="E429" s="12" t="s">
        <v>540</v>
      </c>
      <c r="F429" s="92"/>
      <c r="G429" s="1129"/>
    </row>
    <row r="430" spans="1:10" ht="35.1" customHeight="1">
      <c r="A430" s="1035" t="s">
        <v>1939</v>
      </c>
      <c r="B430" s="1305" t="s">
        <v>58</v>
      </c>
      <c r="C430" s="1306"/>
      <c r="D430" s="1306"/>
      <c r="E430" s="1306"/>
      <c r="F430" s="1306"/>
      <c r="G430" s="1307"/>
      <c r="H430" s="720">
        <f>SUM(D431:D444)</f>
        <v>3</v>
      </c>
      <c r="I430" s="720">
        <f>COUNT(D431:D444)*2</f>
        <v>6</v>
      </c>
    </row>
    <row r="431" spans="1:10" s="4" customFormat="1" ht="31.5" hidden="1">
      <c r="A431" s="20" t="s">
        <v>997</v>
      </c>
      <c r="B431" s="92" t="s">
        <v>998</v>
      </c>
      <c r="C431" s="19"/>
      <c r="D431" s="438"/>
      <c r="E431" s="21"/>
      <c r="F431" s="19"/>
      <c r="G431" s="19"/>
      <c r="H431" s="22"/>
      <c r="I431" s="22"/>
      <c r="J431" s="81"/>
    </row>
    <row r="432" spans="1:10" s="4" customFormat="1" ht="31.5" hidden="1">
      <c r="A432" s="20" t="s">
        <v>999</v>
      </c>
      <c r="B432" s="92" t="s">
        <v>1000</v>
      </c>
      <c r="C432" s="19"/>
      <c r="D432" s="438"/>
      <c r="E432" s="21"/>
      <c r="F432" s="19"/>
      <c r="G432" s="19"/>
      <c r="H432" s="22"/>
      <c r="I432" s="22"/>
      <c r="J432" s="81"/>
    </row>
    <row r="433" spans="1:10" s="4" customFormat="1" ht="31.5" hidden="1">
      <c r="A433" s="20" t="s">
        <v>1001</v>
      </c>
      <c r="B433" s="92" t="s">
        <v>1002</v>
      </c>
      <c r="C433" s="19"/>
      <c r="D433" s="438"/>
      <c r="E433" s="21"/>
      <c r="F433" s="19"/>
      <c r="G433" s="19"/>
      <c r="H433" s="22"/>
      <c r="I433" s="22"/>
      <c r="J433" s="81"/>
    </row>
    <row r="434" spans="1:10" s="4" customFormat="1" ht="31.5" hidden="1">
      <c r="A434" s="20" t="s">
        <v>1003</v>
      </c>
      <c r="B434" s="92" t="s">
        <v>1004</v>
      </c>
      <c r="C434" s="19"/>
      <c r="D434" s="438"/>
      <c r="E434" s="21"/>
      <c r="F434" s="19"/>
      <c r="G434" s="19"/>
      <c r="H434" s="22"/>
      <c r="I434" s="22"/>
      <c r="J434" s="81"/>
    </row>
    <row r="435" spans="1:10" s="4" customFormat="1" ht="31.5" hidden="1">
      <c r="A435" s="20" t="s">
        <v>1940</v>
      </c>
      <c r="B435" s="92" t="s">
        <v>1006</v>
      </c>
      <c r="C435" s="19"/>
      <c r="D435" s="438"/>
      <c r="E435" s="21"/>
      <c r="F435" s="19"/>
      <c r="G435" s="19"/>
      <c r="H435" s="22"/>
      <c r="I435" s="22"/>
      <c r="J435" s="81"/>
    </row>
    <row r="436" spans="1:10" s="4" customFormat="1" ht="31.5" hidden="1">
      <c r="A436" s="20" t="s">
        <v>1007</v>
      </c>
      <c r="B436" s="92" t="s">
        <v>1008</v>
      </c>
      <c r="C436" s="19"/>
      <c r="D436" s="438"/>
      <c r="E436" s="21"/>
      <c r="F436" s="19"/>
      <c r="G436" s="19"/>
      <c r="H436" s="22"/>
      <c r="I436" s="22"/>
      <c r="J436" s="81"/>
    </row>
    <row r="437" spans="1:10" s="4" customFormat="1" ht="15.75" hidden="1">
      <c r="A437" s="20" t="s">
        <v>1009</v>
      </c>
      <c r="B437" s="92" t="s">
        <v>1010</v>
      </c>
      <c r="C437" s="19"/>
      <c r="D437" s="438"/>
      <c r="E437" s="21"/>
      <c r="F437" s="19"/>
      <c r="G437" s="19"/>
      <c r="H437" s="22"/>
      <c r="I437" s="22"/>
      <c r="J437" s="81"/>
    </row>
    <row r="438" spans="1:10" s="4" customFormat="1" ht="31.5" hidden="1">
      <c r="A438" s="20" t="s">
        <v>1011</v>
      </c>
      <c r="B438" s="92" t="s">
        <v>1012</v>
      </c>
      <c r="C438" s="19"/>
      <c r="D438" s="438"/>
      <c r="E438" s="21"/>
      <c r="F438" s="19"/>
      <c r="G438" s="19"/>
      <c r="H438" s="22"/>
      <c r="I438" s="22"/>
      <c r="J438" s="81"/>
    </row>
    <row r="439" spans="1:10" ht="31.5">
      <c r="A439" s="187" t="s">
        <v>1014</v>
      </c>
      <c r="B439" s="92" t="s">
        <v>1015</v>
      </c>
      <c r="C439" s="165" t="s">
        <v>1016</v>
      </c>
      <c r="D439" s="1089">
        <v>1</v>
      </c>
      <c r="E439" s="12" t="s">
        <v>648</v>
      </c>
      <c r="F439" s="92"/>
      <c r="G439" s="1129"/>
    </row>
    <row r="440" spans="1:10" ht="31.5">
      <c r="A440" s="187"/>
      <c r="B440" s="12"/>
      <c r="C440" s="165" t="s">
        <v>1017</v>
      </c>
      <c r="D440" s="1089">
        <v>1</v>
      </c>
      <c r="E440" s="12" t="s">
        <v>271</v>
      </c>
      <c r="F440" s="92"/>
      <c r="G440" s="1129"/>
    </row>
    <row r="441" spans="1:10" ht="42" hidden="1">
      <c r="A441" s="726"/>
      <c r="B441" s="724"/>
      <c r="C441" s="725" t="s">
        <v>2515</v>
      </c>
      <c r="D441" s="592"/>
      <c r="E441" s="724" t="s">
        <v>648</v>
      </c>
      <c r="F441" s="723"/>
      <c r="G441" s="591"/>
    </row>
    <row r="442" spans="1:10" ht="63" hidden="1">
      <c r="A442" s="726"/>
      <c r="B442" s="724"/>
      <c r="C442" s="725" t="s">
        <v>1019</v>
      </c>
      <c r="D442" s="592"/>
      <c r="E442" s="724" t="s">
        <v>540</v>
      </c>
      <c r="F442" s="723"/>
      <c r="G442" s="591"/>
    </row>
    <row r="443" spans="1:10" ht="42" hidden="1">
      <c r="A443" s="726"/>
      <c r="C443" s="733" t="s">
        <v>2516</v>
      </c>
      <c r="D443" s="592"/>
      <c r="E443" s="724" t="s">
        <v>648</v>
      </c>
      <c r="F443" s="723"/>
      <c r="G443" s="591"/>
    </row>
    <row r="444" spans="1:10" ht="47.25">
      <c r="A444" s="187" t="s">
        <v>1021</v>
      </c>
      <c r="B444" s="92" t="s">
        <v>1022</v>
      </c>
      <c r="C444" s="165" t="s">
        <v>1023</v>
      </c>
      <c r="D444" s="1089">
        <v>1</v>
      </c>
      <c r="E444" s="12" t="s">
        <v>648</v>
      </c>
      <c r="F444" s="92"/>
      <c r="G444" s="1129"/>
    </row>
    <row r="445" spans="1:10" ht="42" hidden="1">
      <c r="A445" s="726" t="s">
        <v>57</v>
      </c>
      <c r="B445" s="1536" t="s">
        <v>2517</v>
      </c>
      <c r="C445" s="1537"/>
      <c r="D445" s="1537"/>
      <c r="E445" s="1537"/>
      <c r="F445" s="1537"/>
      <c r="G445" s="1538"/>
      <c r="H445" s="720">
        <f>SUM(D446:D448)</f>
        <v>0</v>
      </c>
      <c r="I445" s="720">
        <f>COUNT(D446:D448)*2</f>
        <v>0</v>
      </c>
    </row>
    <row r="446" spans="1:10" ht="84" hidden="1">
      <c r="A446" s="726" t="s">
        <v>1024</v>
      </c>
      <c r="B446" s="723" t="s">
        <v>2518</v>
      </c>
      <c r="C446" s="725" t="s">
        <v>2519</v>
      </c>
      <c r="D446" s="592"/>
      <c r="E446" s="724" t="s">
        <v>540</v>
      </c>
      <c r="F446" s="723"/>
      <c r="G446" s="591"/>
    </row>
    <row r="447" spans="1:10" s="4" customFormat="1" ht="47.25" hidden="1">
      <c r="A447" s="188" t="s">
        <v>1026</v>
      </c>
      <c r="B447" s="92" t="s">
        <v>2520</v>
      </c>
      <c r="C447" s="19"/>
      <c r="D447" s="438"/>
      <c r="E447" s="21"/>
      <c r="F447" s="19"/>
      <c r="G447" s="19"/>
      <c r="H447" s="22"/>
      <c r="I447" s="22"/>
      <c r="J447" s="81"/>
    </row>
    <row r="448" spans="1:10" s="4" customFormat="1" ht="31.5" hidden="1">
      <c r="A448" s="188" t="s">
        <v>1028</v>
      </c>
      <c r="B448" s="92" t="s">
        <v>2521</v>
      </c>
      <c r="C448" s="19"/>
      <c r="D448" s="438"/>
      <c r="E448" s="21"/>
      <c r="F448" s="19"/>
      <c r="G448" s="19"/>
      <c r="H448" s="22"/>
      <c r="I448" s="22"/>
      <c r="J448" s="81"/>
    </row>
    <row r="449" spans="1:10" s="4" customFormat="1" ht="34.5" hidden="1" customHeight="1">
      <c r="A449" s="219" t="s">
        <v>1947</v>
      </c>
      <c r="B449" s="1539" t="s">
        <v>1948</v>
      </c>
      <c r="C449" s="1458"/>
      <c r="D449" s="1458"/>
      <c r="E449" s="1458"/>
      <c r="F449" s="1458"/>
      <c r="G449" s="1459"/>
      <c r="H449" s="22">
        <f>SUM(D450:D453)</f>
        <v>0</v>
      </c>
      <c r="I449" s="22">
        <f>COUNT(D450:D453)*2</f>
        <v>0</v>
      </c>
      <c r="J449" s="81"/>
    </row>
    <row r="450" spans="1:10" s="4" customFormat="1" ht="31.5" hidden="1">
      <c r="A450" s="188" t="s">
        <v>1949</v>
      </c>
      <c r="B450" s="92" t="s">
        <v>1950</v>
      </c>
      <c r="C450" s="19"/>
      <c r="D450" s="438"/>
      <c r="E450" s="21"/>
      <c r="F450" s="19"/>
      <c r="G450" s="19"/>
      <c r="H450" s="22"/>
      <c r="I450" s="22"/>
      <c r="J450" s="81"/>
    </row>
    <row r="451" spans="1:10" s="4" customFormat="1" ht="31.5" hidden="1">
      <c r="A451" s="188" t="s">
        <v>1036</v>
      </c>
      <c r="B451" s="92" t="s">
        <v>1951</v>
      </c>
      <c r="C451" s="19"/>
      <c r="D451" s="438"/>
      <c r="E451" s="21"/>
      <c r="F451" s="19"/>
      <c r="G451" s="19"/>
      <c r="H451" s="22"/>
      <c r="I451" s="22"/>
      <c r="J451" s="81"/>
    </row>
    <row r="452" spans="1:10" s="4" customFormat="1" ht="31.5" hidden="1">
      <c r="A452" s="188" t="s">
        <v>1038</v>
      </c>
      <c r="B452" s="92" t="s">
        <v>1952</v>
      </c>
      <c r="C452" s="19"/>
      <c r="D452" s="438"/>
      <c r="E452" s="21"/>
      <c r="F452" s="19"/>
      <c r="G452" s="19"/>
      <c r="H452" s="22"/>
      <c r="I452" s="22"/>
      <c r="J452" s="81"/>
    </row>
    <row r="453" spans="1:10" s="4" customFormat="1" ht="31.5" hidden="1">
      <c r="A453" s="188" t="s">
        <v>1040</v>
      </c>
      <c r="B453" s="92" t="s">
        <v>1953</v>
      </c>
      <c r="C453" s="19"/>
      <c r="D453" s="438"/>
      <c r="E453" s="21"/>
      <c r="F453" s="19"/>
      <c r="G453" s="19"/>
      <c r="H453" s="22"/>
      <c r="I453" s="22"/>
      <c r="J453" s="81"/>
    </row>
    <row r="454" spans="1:10" ht="35.1" customHeight="1">
      <c r="A454" s="1035" t="s">
        <v>1954</v>
      </c>
      <c r="B454" s="1305" t="s">
        <v>52</v>
      </c>
      <c r="C454" s="1306"/>
      <c r="D454" s="1306"/>
      <c r="E454" s="1306"/>
      <c r="F454" s="1306"/>
      <c r="G454" s="1307"/>
      <c r="H454" s="720">
        <f>SUM(D455:D459)</f>
        <v>2</v>
      </c>
      <c r="I454" s="720">
        <f>COUNT(D455:D459)*2</f>
        <v>4</v>
      </c>
    </row>
    <row r="455" spans="1:10" ht="63" hidden="1">
      <c r="A455" s="726" t="s">
        <v>2522</v>
      </c>
      <c r="B455" s="723" t="s">
        <v>1043</v>
      </c>
      <c r="C455" s="724" t="s">
        <v>1044</v>
      </c>
      <c r="D455" s="592"/>
      <c r="E455" s="724" t="s">
        <v>420</v>
      </c>
      <c r="F455" s="723"/>
      <c r="G455" s="591"/>
    </row>
    <row r="456" spans="1:10">
      <c r="A456" s="187"/>
      <c r="B456" s="92"/>
      <c r="C456" s="12" t="s">
        <v>1045</v>
      </c>
      <c r="D456" s="1089">
        <v>1</v>
      </c>
      <c r="E456" s="64" t="s">
        <v>648</v>
      </c>
      <c r="F456" s="213"/>
      <c r="G456" s="1129"/>
    </row>
    <row r="457" spans="1:10" ht="47.25">
      <c r="A457" s="1132" t="s">
        <v>1955</v>
      </c>
      <c r="B457" s="104" t="s">
        <v>1047</v>
      </c>
      <c r="C457" s="384" t="s">
        <v>2523</v>
      </c>
      <c r="D457" s="1133">
        <v>1</v>
      </c>
      <c r="E457" s="26" t="s">
        <v>540</v>
      </c>
      <c r="F457" s="1136" t="s">
        <v>2524</v>
      </c>
      <c r="G457" s="1131"/>
    </row>
    <row r="458" spans="1:10" ht="63" hidden="1">
      <c r="A458" s="726"/>
      <c r="B458" s="723"/>
      <c r="C458" s="725" t="s">
        <v>2525</v>
      </c>
      <c r="D458" s="592"/>
      <c r="E458" s="724" t="s">
        <v>648</v>
      </c>
      <c r="F458" s="725" t="s">
        <v>2526</v>
      </c>
      <c r="G458" s="591"/>
    </row>
    <row r="459" spans="1:10" s="4" customFormat="1" ht="47.25" hidden="1">
      <c r="A459" s="25" t="s">
        <v>1054</v>
      </c>
      <c r="B459" s="104" t="s">
        <v>1059</v>
      </c>
      <c r="C459" s="105"/>
      <c r="D459" s="501"/>
      <c r="E459" s="27"/>
      <c r="F459" s="105"/>
      <c r="G459" s="105"/>
      <c r="H459" s="22"/>
      <c r="I459" s="22"/>
      <c r="J459" s="81"/>
    </row>
    <row r="460" spans="1:10">
      <c r="A460" s="722"/>
      <c r="B460" s="1545" t="s">
        <v>2527</v>
      </c>
      <c r="C460" s="1545"/>
      <c r="D460" s="1545"/>
      <c r="E460" s="1545"/>
      <c r="F460" s="1545"/>
      <c r="G460" s="1545"/>
    </row>
    <row r="461" spans="1:10" ht="35.1" customHeight="1">
      <c r="A461" s="1040" t="s">
        <v>51</v>
      </c>
      <c r="B461" s="1542" t="s">
        <v>1960</v>
      </c>
      <c r="C461" s="1543"/>
      <c r="D461" s="1543"/>
      <c r="E461" s="1543"/>
      <c r="F461" s="1543"/>
      <c r="G461" s="1544"/>
      <c r="H461" s="720">
        <f>SUM(D462:D470)</f>
        <v>3</v>
      </c>
      <c r="I461" s="720">
        <f>COUNT(D462:D470)*2</f>
        <v>6</v>
      </c>
    </row>
    <row r="462" spans="1:10" ht="31.5">
      <c r="A462" s="187" t="s">
        <v>1060</v>
      </c>
      <c r="B462" s="92" t="s">
        <v>1061</v>
      </c>
      <c r="C462" s="92" t="s">
        <v>2528</v>
      </c>
      <c r="D462" s="1089">
        <v>1</v>
      </c>
      <c r="E462" s="12" t="s">
        <v>653</v>
      </c>
      <c r="F462" s="92"/>
      <c r="G462" s="1129"/>
    </row>
    <row r="463" spans="1:10" s="4" customFormat="1" ht="47.25" hidden="1">
      <c r="A463" s="20" t="s">
        <v>1062</v>
      </c>
      <c r="B463" s="92" t="s">
        <v>1961</v>
      </c>
      <c r="C463" s="19"/>
      <c r="D463" s="438"/>
      <c r="E463" s="21"/>
      <c r="F463" s="19"/>
      <c r="G463" s="19"/>
      <c r="H463" s="22"/>
      <c r="I463" s="22"/>
      <c r="J463" s="81"/>
    </row>
    <row r="464" spans="1:10" s="4" customFormat="1" ht="47.25" hidden="1">
      <c r="A464" s="20" t="s">
        <v>1064</v>
      </c>
      <c r="B464" s="92" t="s">
        <v>1962</v>
      </c>
      <c r="C464" s="19"/>
      <c r="D464" s="438"/>
      <c r="E464" s="21"/>
      <c r="F464" s="19"/>
      <c r="G464" s="19"/>
      <c r="H464" s="22"/>
      <c r="I464" s="22"/>
      <c r="J464" s="81"/>
    </row>
    <row r="465" spans="1:10" ht="63">
      <c r="A465" s="187" t="s">
        <v>1066</v>
      </c>
      <c r="B465" s="92" t="s">
        <v>1067</v>
      </c>
      <c r="C465" s="92" t="s">
        <v>7030</v>
      </c>
      <c r="D465" s="1089">
        <v>1</v>
      </c>
      <c r="E465" s="12" t="s">
        <v>653</v>
      </c>
      <c r="F465" s="92"/>
      <c r="G465" s="1129"/>
    </row>
    <row r="466" spans="1:10" hidden="1">
      <c r="A466" s="726"/>
      <c r="B466" s="723"/>
      <c r="C466" s="723" t="s">
        <v>2529</v>
      </c>
      <c r="D466" s="592"/>
      <c r="E466" s="724" t="s">
        <v>653</v>
      </c>
      <c r="F466" s="723"/>
      <c r="G466" s="591"/>
    </row>
    <row r="467" spans="1:10" ht="42" hidden="1">
      <c r="A467" s="726"/>
      <c r="B467" s="723"/>
      <c r="C467" s="723" t="s">
        <v>2530</v>
      </c>
      <c r="D467" s="592"/>
      <c r="E467" s="724" t="s">
        <v>653</v>
      </c>
      <c r="F467" s="723"/>
      <c r="G467" s="591"/>
    </row>
    <row r="468" spans="1:10" hidden="1">
      <c r="A468" s="726"/>
      <c r="B468" s="723"/>
      <c r="C468" s="723" t="s">
        <v>2531</v>
      </c>
      <c r="D468" s="592"/>
      <c r="E468" s="724" t="s">
        <v>653</v>
      </c>
      <c r="F468" s="723"/>
      <c r="G468" s="591"/>
    </row>
    <row r="469" spans="1:10" hidden="1">
      <c r="A469" s="726"/>
      <c r="B469" s="723"/>
      <c r="C469" s="723" t="s">
        <v>2532</v>
      </c>
      <c r="D469" s="592"/>
      <c r="E469" s="724" t="s">
        <v>653</v>
      </c>
      <c r="F469" s="723"/>
      <c r="G469" s="591"/>
    </row>
    <row r="470" spans="1:10" ht="47.25">
      <c r="A470" s="187" t="s">
        <v>1068</v>
      </c>
      <c r="B470" s="92" t="s">
        <v>1069</v>
      </c>
      <c r="C470" s="92" t="s">
        <v>2533</v>
      </c>
      <c r="D470" s="1089">
        <v>1</v>
      </c>
      <c r="E470" s="12" t="s">
        <v>653</v>
      </c>
      <c r="F470" s="165" t="s">
        <v>2534</v>
      </c>
      <c r="G470" s="1129"/>
    </row>
    <row r="471" spans="1:10" s="4" customFormat="1" ht="30" hidden="1">
      <c r="A471" s="20" t="s">
        <v>1070</v>
      </c>
      <c r="B471" s="23" t="s">
        <v>1071</v>
      </c>
      <c r="C471" s="19"/>
      <c r="D471" s="438"/>
      <c r="E471" s="21"/>
      <c r="F471" s="19"/>
      <c r="G471" s="19"/>
      <c r="H471" s="22"/>
      <c r="I471" s="22"/>
      <c r="J471" s="81"/>
    </row>
    <row r="472" spans="1:10" s="4" customFormat="1" ht="46.5" hidden="1" customHeight="1">
      <c r="A472" s="219" t="s">
        <v>49</v>
      </c>
      <c r="B472" s="1539" t="s">
        <v>1963</v>
      </c>
      <c r="C472" s="1458"/>
      <c r="D472" s="1458"/>
      <c r="E472" s="1458"/>
      <c r="F472" s="1458"/>
      <c r="G472" s="1459"/>
      <c r="H472" s="22">
        <f>SUM(D473:D483)</f>
        <v>0</v>
      </c>
      <c r="I472" s="22">
        <f>COUNT(D473:D483)*2</f>
        <v>0</v>
      </c>
      <c r="J472" s="81"/>
    </row>
    <row r="473" spans="1:10" s="4" customFormat="1" ht="60" hidden="1">
      <c r="A473" s="20" t="s">
        <v>1072</v>
      </c>
      <c r="B473" s="16" t="s">
        <v>1964</v>
      </c>
      <c r="C473" s="21"/>
      <c r="D473" s="43"/>
      <c r="E473" s="21"/>
      <c r="F473" s="21"/>
      <c r="G473" s="388"/>
      <c r="H473" s="22"/>
      <c r="I473" s="22"/>
      <c r="J473" s="81"/>
    </row>
    <row r="474" spans="1:10" s="4" customFormat="1" ht="30" hidden="1">
      <c r="A474" s="20" t="s">
        <v>1073</v>
      </c>
      <c r="B474" s="16" t="s">
        <v>1975</v>
      </c>
      <c r="C474" s="21"/>
      <c r="D474" s="43"/>
      <c r="E474" s="21"/>
      <c r="F474" s="21"/>
      <c r="G474" s="388"/>
      <c r="H474" s="22"/>
      <c r="I474" s="22"/>
      <c r="J474" s="81"/>
    </row>
    <row r="475" spans="1:10" s="4" customFormat="1" ht="30" hidden="1">
      <c r="A475" s="20" t="s">
        <v>1075</v>
      </c>
      <c r="B475" s="147" t="s">
        <v>1985</v>
      </c>
      <c r="C475" s="21"/>
      <c r="D475" s="43"/>
      <c r="E475" s="21"/>
      <c r="F475" s="21"/>
      <c r="G475" s="388"/>
      <c r="H475" s="22"/>
      <c r="I475" s="22"/>
      <c r="J475" s="81"/>
    </row>
    <row r="476" spans="1:10" s="4" customFormat="1" ht="30" hidden="1">
      <c r="A476" s="20" t="s">
        <v>1076</v>
      </c>
      <c r="B476" s="16" t="s">
        <v>1074</v>
      </c>
      <c r="C476" s="21"/>
      <c r="D476" s="43"/>
      <c r="E476" s="21"/>
      <c r="F476" s="21"/>
      <c r="G476" s="388"/>
      <c r="H476" s="22"/>
      <c r="I476" s="22"/>
      <c r="J476" s="81"/>
    </row>
    <row r="477" spans="1:10" s="4" customFormat="1" ht="45" hidden="1">
      <c r="A477" s="20" t="s">
        <v>1995</v>
      </c>
      <c r="B477" s="16" t="s">
        <v>1996</v>
      </c>
      <c r="C477" s="21"/>
      <c r="D477" s="43"/>
      <c r="E477" s="21"/>
      <c r="F477" s="21"/>
      <c r="G477" s="388"/>
      <c r="H477" s="22"/>
      <c r="I477" s="22"/>
      <c r="J477" s="81"/>
    </row>
    <row r="478" spans="1:10" s="4" customFormat="1" ht="30" hidden="1">
      <c r="A478" s="20" t="s">
        <v>2001</v>
      </c>
      <c r="B478" s="16" t="s">
        <v>2002</v>
      </c>
      <c r="C478" s="21"/>
      <c r="D478" s="43"/>
      <c r="E478" s="21"/>
      <c r="F478" s="21"/>
      <c r="G478" s="388"/>
      <c r="H478" s="22"/>
      <c r="I478" s="22"/>
      <c r="J478" s="81"/>
    </row>
    <row r="479" spans="1:10" s="4" customFormat="1" ht="45" hidden="1">
      <c r="A479" s="20" t="s">
        <v>2013</v>
      </c>
      <c r="B479" s="16" t="s">
        <v>2014</v>
      </c>
      <c r="C479" s="21"/>
      <c r="D479" s="43"/>
      <c r="E479" s="21"/>
      <c r="F479" s="21"/>
      <c r="G479" s="388"/>
      <c r="H479" s="22"/>
      <c r="I479" s="22"/>
      <c r="J479" s="81"/>
    </row>
    <row r="480" spans="1:10" s="4" customFormat="1" ht="45" hidden="1">
      <c r="A480" s="20" t="s">
        <v>2018</v>
      </c>
      <c r="B480" s="16" t="s">
        <v>2019</v>
      </c>
      <c r="C480" s="21"/>
      <c r="D480" s="43"/>
      <c r="E480" s="21"/>
      <c r="F480" s="21"/>
      <c r="G480" s="388"/>
      <c r="H480" s="22"/>
      <c r="I480" s="22"/>
      <c r="J480" s="81"/>
    </row>
    <row r="481" spans="1:10" s="4" customFormat="1" ht="30" hidden="1">
      <c r="A481" s="20" t="s">
        <v>2026</v>
      </c>
      <c r="B481" s="16" t="s">
        <v>2027</v>
      </c>
      <c r="C481" s="21"/>
      <c r="D481" s="43"/>
      <c r="E481" s="21"/>
      <c r="F481" s="21"/>
      <c r="G481" s="388"/>
      <c r="H481" s="22"/>
      <c r="I481" s="22"/>
      <c r="J481" s="81"/>
    </row>
    <row r="482" spans="1:10" s="4" customFormat="1" ht="30" hidden="1">
      <c r="A482" s="20" t="s">
        <v>2030</v>
      </c>
      <c r="B482" s="16" t="s">
        <v>2031</v>
      </c>
      <c r="C482" s="21"/>
      <c r="D482" s="43"/>
      <c r="E482" s="21"/>
      <c r="F482" s="21"/>
      <c r="G482" s="388"/>
      <c r="H482" s="22"/>
      <c r="I482" s="22"/>
      <c r="J482" s="81"/>
    </row>
    <row r="483" spans="1:10" s="4" customFormat="1" ht="45" hidden="1">
      <c r="A483" s="20" t="s">
        <v>2038</v>
      </c>
      <c r="B483" s="16" t="s">
        <v>2039</v>
      </c>
      <c r="C483" s="21"/>
      <c r="D483" s="43"/>
      <c r="E483" s="21"/>
      <c r="F483" s="21"/>
      <c r="G483" s="388"/>
      <c r="H483" s="22"/>
      <c r="I483" s="22"/>
      <c r="J483" s="81"/>
    </row>
    <row r="484" spans="1:10" ht="35.1" customHeight="1">
      <c r="A484" s="1035" t="s">
        <v>47</v>
      </c>
      <c r="B484" s="1305" t="s">
        <v>2042</v>
      </c>
      <c r="C484" s="1306"/>
      <c r="D484" s="1306"/>
      <c r="E484" s="1306"/>
      <c r="F484" s="1306"/>
      <c r="G484" s="1307"/>
      <c r="H484" s="720">
        <f>SUM(D485:D494)</f>
        <v>4</v>
      </c>
      <c r="I484" s="720">
        <f>COUNT(D485:D494)*2</f>
        <v>8</v>
      </c>
    </row>
    <row r="485" spans="1:10" ht="78.75">
      <c r="A485" s="187" t="s">
        <v>1077</v>
      </c>
      <c r="B485" s="12" t="s">
        <v>2043</v>
      </c>
      <c r="C485" s="415" t="s">
        <v>7031</v>
      </c>
      <c r="D485" s="1137">
        <v>1</v>
      </c>
      <c r="E485" s="283" t="s">
        <v>540</v>
      </c>
      <c r="F485" s="415" t="s">
        <v>2535</v>
      </c>
      <c r="G485" s="1134" t="s">
        <v>6499</v>
      </c>
    </row>
    <row r="486" spans="1:10" ht="168" hidden="1">
      <c r="A486" s="726"/>
      <c r="B486" s="723"/>
      <c r="C486" s="777" t="s">
        <v>2536</v>
      </c>
      <c r="D486" s="775"/>
      <c r="E486" s="766" t="s">
        <v>424</v>
      </c>
      <c r="F486" s="755" t="s">
        <v>2537</v>
      </c>
      <c r="G486" s="776"/>
    </row>
    <row r="487" spans="1:10" ht="147" hidden="1">
      <c r="A487" s="726"/>
      <c r="B487" s="723"/>
      <c r="C487" s="755" t="s">
        <v>2538</v>
      </c>
      <c r="D487" s="775"/>
      <c r="E487" s="766" t="s">
        <v>424</v>
      </c>
      <c r="F487" s="755" t="s">
        <v>2539</v>
      </c>
      <c r="G487" s="776"/>
    </row>
    <row r="488" spans="1:10" ht="94.5">
      <c r="A488" s="187" t="s">
        <v>1078</v>
      </c>
      <c r="B488" s="12" t="s">
        <v>2052</v>
      </c>
      <c r="C488" s="63" t="s">
        <v>2053</v>
      </c>
      <c r="D488" s="1092">
        <v>1</v>
      </c>
      <c r="E488" s="1082" t="s">
        <v>432</v>
      </c>
      <c r="F488" s="12" t="s">
        <v>2054</v>
      </c>
      <c r="G488" s="1134"/>
    </row>
    <row r="489" spans="1:10" ht="63" hidden="1">
      <c r="A489" s="726" t="s">
        <v>1079</v>
      </c>
      <c r="B489" s="724" t="s">
        <v>2055</v>
      </c>
      <c r="C489" s="778" t="s">
        <v>2056</v>
      </c>
      <c r="D489" s="779"/>
      <c r="E489" s="780" t="s">
        <v>540</v>
      </c>
      <c r="F489" s="724" t="s">
        <v>2057</v>
      </c>
      <c r="G489" s="776"/>
    </row>
    <row r="490" spans="1:10" ht="42" hidden="1">
      <c r="A490" s="726"/>
      <c r="B490" s="724"/>
      <c r="C490" s="778" t="s">
        <v>2058</v>
      </c>
      <c r="D490" s="779"/>
      <c r="E490" s="780" t="s">
        <v>2045</v>
      </c>
      <c r="F490" s="724"/>
      <c r="G490" s="776"/>
    </row>
    <row r="491" spans="1:10" ht="42" hidden="1">
      <c r="A491" s="726"/>
      <c r="B491" s="724"/>
      <c r="C491" s="778" t="s">
        <v>2059</v>
      </c>
      <c r="D491" s="779"/>
      <c r="E491" s="780" t="s">
        <v>2045</v>
      </c>
      <c r="F491" s="724"/>
      <c r="G491" s="776"/>
    </row>
    <row r="492" spans="1:10" ht="47.25">
      <c r="A492" s="187" t="s">
        <v>1080</v>
      </c>
      <c r="B492" s="12" t="s">
        <v>2061</v>
      </c>
      <c r="C492" s="165" t="s">
        <v>2062</v>
      </c>
      <c r="D492" s="1137">
        <v>1</v>
      </c>
      <c r="E492" s="12" t="s">
        <v>540</v>
      </c>
      <c r="F492" s="92"/>
      <c r="G492" s="1134"/>
    </row>
    <row r="493" spans="1:10" ht="47.25">
      <c r="A493" s="187" t="s">
        <v>1081</v>
      </c>
      <c r="B493" s="12" t="s">
        <v>6096</v>
      </c>
      <c r="C493" s="415" t="s">
        <v>2540</v>
      </c>
      <c r="D493" s="525">
        <v>1</v>
      </c>
      <c r="E493" s="92"/>
      <c r="F493" s="92"/>
      <c r="G493" s="1134"/>
    </row>
    <row r="494" spans="1:10" ht="84" hidden="1">
      <c r="A494" s="726" t="s">
        <v>6094</v>
      </c>
      <c r="B494" s="782" t="s">
        <v>1082</v>
      </c>
      <c r="C494" s="755" t="s">
        <v>2541</v>
      </c>
      <c r="D494" s="775"/>
      <c r="E494" s="781" t="s">
        <v>934</v>
      </c>
      <c r="F494" s="723"/>
      <c r="G494" s="776"/>
    </row>
    <row r="495" spans="1:10" ht="35.1" customHeight="1">
      <c r="A495" s="1035" t="s">
        <v>45</v>
      </c>
      <c r="B495" s="1305" t="s">
        <v>44</v>
      </c>
      <c r="C495" s="1306"/>
      <c r="D495" s="1306"/>
      <c r="E495" s="1306"/>
      <c r="F495" s="1306"/>
      <c r="G495" s="1307"/>
      <c r="H495" s="720">
        <f>SUM(D496:D505)</f>
        <v>1</v>
      </c>
      <c r="I495" s="720">
        <f>COUNT(D496:D505)*2</f>
        <v>2</v>
      </c>
    </row>
    <row r="496" spans="1:10" ht="37.15" customHeight="1">
      <c r="A496" s="187" t="s">
        <v>1083</v>
      </c>
      <c r="B496" s="92" t="s">
        <v>1084</v>
      </c>
      <c r="C496" s="92" t="s">
        <v>2542</v>
      </c>
      <c r="D496" s="1089">
        <v>1</v>
      </c>
      <c r="E496" s="12" t="s">
        <v>648</v>
      </c>
      <c r="F496" s="92" t="s">
        <v>2543</v>
      </c>
      <c r="G496" s="1129"/>
    </row>
    <row r="497" spans="1:10" s="4" customFormat="1" ht="45" hidden="1">
      <c r="A497" s="20" t="s">
        <v>1085</v>
      </c>
      <c r="B497" s="23" t="s">
        <v>1086</v>
      </c>
      <c r="C497" s="19"/>
      <c r="D497" s="438"/>
      <c r="E497" s="21"/>
      <c r="F497" s="19"/>
      <c r="G497" s="19"/>
      <c r="H497" s="22"/>
      <c r="I497" s="22"/>
      <c r="J497" s="81"/>
    </row>
    <row r="498" spans="1:10" ht="89.65" hidden="1" customHeight="1">
      <c r="A498" s="726" t="s">
        <v>1087</v>
      </c>
      <c r="B498" s="723" t="s">
        <v>1088</v>
      </c>
      <c r="C498" s="743" t="s">
        <v>2544</v>
      </c>
      <c r="D498" s="592"/>
      <c r="E498" s="783" t="s">
        <v>540</v>
      </c>
      <c r="F498" s="743" t="s">
        <v>2545</v>
      </c>
      <c r="G498" s="591"/>
    </row>
    <row r="499" spans="1:10" s="4" customFormat="1" ht="31.5" hidden="1">
      <c r="A499" s="20" t="s">
        <v>1089</v>
      </c>
      <c r="B499" s="92" t="s">
        <v>6097</v>
      </c>
      <c r="C499" s="19"/>
      <c r="D499" s="438"/>
      <c r="E499" s="21"/>
      <c r="F499" s="19"/>
      <c r="G499" s="19"/>
      <c r="H499" s="22"/>
      <c r="I499" s="22"/>
      <c r="J499" s="81"/>
    </row>
    <row r="500" spans="1:10" s="4" customFormat="1" ht="31.5" hidden="1">
      <c r="A500" s="20" t="s">
        <v>1090</v>
      </c>
      <c r="B500" s="92" t="s">
        <v>6098</v>
      </c>
      <c r="C500" s="19"/>
      <c r="D500" s="438"/>
      <c r="E500" s="21"/>
      <c r="F500" s="19"/>
      <c r="G500" s="19"/>
      <c r="H500" s="22"/>
      <c r="I500" s="22"/>
      <c r="J500" s="81"/>
    </row>
    <row r="501" spans="1:10" s="4" customFormat="1" ht="31.5" hidden="1">
      <c r="A501" s="20" t="s">
        <v>1092</v>
      </c>
      <c r="B501" s="12" t="s">
        <v>6099</v>
      </c>
      <c r="C501" s="19"/>
      <c r="D501" s="438"/>
      <c r="E501" s="21"/>
      <c r="F501" s="19"/>
      <c r="G501" s="19"/>
      <c r="H501" s="22"/>
      <c r="I501" s="22"/>
      <c r="J501" s="81"/>
    </row>
    <row r="502" spans="1:10" s="4" customFormat="1" ht="47.25" hidden="1">
      <c r="A502" s="20" t="s">
        <v>1094</v>
      </c>
      <c r="B502" s="92" t="s">
        <v>1091</v>
      </c>
      <c r="C502" s="19"/>
      <c r="D502" s="438"/>
      <c r="E502" s="21"/>
      <c r="F502" s="19"/>
      <c r="G502" s="19"/>
      <c r="H502" s="22"/>
      <c r="I502" s="22"/>
      <c r="J502" s="81"/>
    </row>
    <row r="503" spans="1:10" s="4" customFormat="1" ht="31.5" hidden="1">
      <c r="A503" s="20" t="s">
        <v>3403</v>
      </c>
      <c r="B503" s="92" t="s">
        <v>1093</v>
      </c>
      <c r="C503" s="19"/>
      <c r="D503" s="438"/>
      <c r="E503" s="21"/>
      <c r="F503" s="19"/>
      <c r="G503" s="19"/>
      <c r="H503" s="22"/>
      <c r="I503" s="22"/>
      <c r="J503" s="81"/>
    </row>
    <row r="504" spans="1:10" s="4" customFormat="1" ht="31.5" hidden="1">
      <c r="A504" s="20" t="s">
        <v>3404</v>
      </c>
      <c r="B504" s="92" t="s">
        <v>1095</v>
      </c>
      <c r="C504" s="19"/>
      <c r="D504" s="438"/>
      <c r="E504" s="21"/>
      <c r="F504" s="19"/>
      <c r="G504" s="19"/>
      <c r="H504" s="22"/>
      <c r="I504" s="22"/>
      <c r="J504" s="81"/>
    </row>
    <row r="505" spans="1:10" s="4" customFormat="1" ht="47.25" hidden="1">
      <c r="A505" s="20" t="s">
        <v>6101</v>
      </c>
      <c r="B505" s="12" t="s">
        <v>6102</v>
      </c>
      <c r="C505" s="19"/>
      <c r="D505" s="438"/>
      <c r="E505" s="21"/>
      <c r="F505" s="19"/>
      <c r="G505" s="272"/>
      <c r="H505" s="22"/>
      <c r="I505" s="22"/>
      <c r="J505" s="81"/>
    </row>
    <row r="506" spans="1:10" s="4" customFormat="1" ht="37.5" hidden="1" customHeight="1">
      <c r="A506" s="219" t="s">
        <v>43</v>
      </c>
      <c r="B506" s="1539" t="s">
        <v>2064</v>
      </c>
      <c r="C506" s="1458"/>
      <c r="D506" s="1458"/>
      <c r="E506" s="1458"/>
      <c r="F506" s="1458"/>
      <c r="G506" s="1459"/>
      <c r="H506" s="22">
        <f>SUM(D507:D512)</f>
        <v>0</v>
      </c>
      <c r="I506" s="22">
        <f>COUNT(D507:D512)*2</f>
        <v>0</v>
      </c>
      <c r="J506" s="81"/>
    </row>
    <row r="507" spans="1:10" s="4" customFormat="1" ht="31.5" hidden="1">
      <c r="A507" s="20" t="s">
        <v>1096</v>
      </c>
      <c r="B507" s="92" t="s">
        <v>1097</v>
      </c>
      <c r="C507" s="19"/>
      <c r="D507" s="438"/>
      <c r="E507" s="21"/>
      <c r="F507" s="19"/>
      <c r="G507" s="19"/>
      <c r="H507" s="22"/>
      <c r="I507" s="22"/>
      <c r="J507" s="81"/>
    </row>
    <row r="508" spans="1:10" s="4" customFormat="1" ht="31.5" hidden="1">
      <c r="A508" s="20" t="s">
        <v>1098</v>
      </c>
      <c r="B508" s="92" t="s">
        <v>2065</v>
      </c>
      <c r="C508" s="19"/>
      <c r="D508" s="438"/>
      <c r="E508" s="21"/>
      <c r="F508" s="19"/>
      <c r="G508" s="19"/>
      <c r="H508" s="22"/>
      <c r="I508" s="22"/>
      <c r="J508" s="81"/>
    </row>
    <row r="509" spans="1:10" s="4" customFormat="1" ht="31.5" hidden="1">
      <c r="A509" s="20" t="s">
        <v>1100</v>
      </c>
      <c r="B509" s="92" t="s">
        <v>2066</v>
      </c>
      <c r="C509" s="19"/>
      <c r="D509" s="438"/>
      <c r="E509" s="21"/>
      <c r="F509" s="19"/>
      <c r="G509" s="19"/>
      <c r="H509" s="22"/>
      <c r="I509" s="22"/>
      <c r="J509" s="81"/>
    </row>
    <row r="510" spans="1:10" s="4" customFormat="1" ht="31.5" hidden="1">
      <c r="A510" s="20" t="s">
        <v>1102</v>
      </c>
      <c r="B510" s="92" t="s">
        <v>2067</v>
      </c>
      <c r="C510" s="19"/>
      <c r="D510" s="438"/>
      <c r="E510" s="21"/>
      <c r="F510" s="19"/>
      <c r="G510" s="19"/>
      <c r="H510" s="22"/>
      <c r="I510" s="22"/>
      <c r="J510" s="81"/>
    </row>
    <row r="511" spans="1:10" s="4" customFormat="1" ht="31.5" hidden="1">
      <c r="A511" s="20" t="s">
        <v>1104</v>
      </c>
      <c r="B511" s="92" t="s">
        <v>2068</v>
      </c>
      <c r="C511" s="19"/>
      <c r="D511" s="438"/>
      <c r="E511" s="21"/>
      <c r="F511" s="19"/>
      <c r="G511" s="19"/>
      <c r="H511" s="22"/>
      <c r="I511" s="22"/>
      <c r="J511" s="81"/>
    </row>
    <row r="512" spans="1:10" s="4" customFormat="1" ht="31.5" hidden="1">
      <c r="A512" s="20" t="s">
        <v>1106</v>
      </c>
      <c r="B512" s="92" t="s">
        <v>2069</v>
      </c>
      <c r="C512" s="19"/>
      <c r="D512" s="438"/>
      <c r="E512" s="21"/>
      <c r="F512" s="19"/>
      <c r="G512" s="19"/>
      <c r="H512" s="22"/>
      <c r="I512" s="22"/>
      <c r="J512" s="81"/>
    </row>
    <row r="513" spans="1:10" s="4" customFormat="1" ht="33" hidden="1" customHeight="1">
      <c r="A513" s="219" t="s">
        <v>41</v>
      </c>
      <c r="B513" s="1539" t="s">
        <v>2070</v>
      </c>
      <c r="C513" s="1458"/>
      <c r="D513" s="1458"/>
      <c r="E513" s="1458"/>
      <c r="F513" s="1458"/>
      <c r="G513" s="1459"/>
      <c r="H513" s="22">
        <f>SUM(D514:D517)</f>
        <v>0</v>
      </c>
      <c r="I513" s="22">
        <f>COUNT(D514:D517)*2</f>
        <v>0</v>
      </c>
      <c r="J513" s="81"/>
    </row>
    <row r="514" spans="1:10" s="4" customFormat="1" ht="15.75" hidden="1">
      <c r="A514" s="20" t="s">
        <v>1108</v>
      </c>
      <c r="B514" s="92" t="s">
        <v>2071</v>
      </c>
      <c r="C514" s="19"/>
      <c r="D514" s="438"/>
      <c r="E514" s="21"/>
      <c r="F514" s="19"/>
      <c r="G514" s="19"/>
      <c r="H514" s="22"/>
      <c r="I514" s="22"/>
      <c r="J514" s="81"/>
    </row>
    <row r="515" spans="1:10" s="4" customFormat="1" ht="15.75" hidden="1">
      <c r="A515" s="20" t="s">
        <v>1110</v>
      </c>
      <c r="B515" s="92" t="s">
        <v>2072</v>
      </c>
      <c r="C515" s="19"/>
      <c r="D515" s="438"/>
      <c r="E515" s="21"/>
      <c r="F515" s="19"/>
      <c r="G515" s="19"/>
      <c r="H515" s="22"/>
      <c r="I515" s="22"/>
      <c r="J515" s="81"/>
    </row>
    <row r="516" spans="1:10" s="4" customFormat="1" ht="15.75" hidden="1">
      <c r="A516" s="20" t="s">
        <v>1112</v>
      </c>
      <c r="B516" s="92" t="s">
        <v>2073</v>
      </c>
      <c r="C516" s="19"/>
      <c r="D516" s="438"/>
      <c r="E516" s="21"/>
      <c r="F516" s="19"/>
      <c r="G516" s="19"/>
      <c r="H516" s="22"/>
      <c r="I516" s="22"/>
      <c r="J516" s="81"/>
    </row>
    <row r="517" spans="1:10" s="4" customFormat="1" ht="15.75" hidden="1">
      <c r="A517" s="20" t="s">
        <v>1114</v>
      </c>
      <c r="B517" s="92" t="s">
        <v>2074</v>
      </c>
      <c r="C517" s="19"/>
      <c r="D517" s="438"/>
      <c r="E517" s="21"/>
      <c r="F517" s="19"/>
      <c r="G517" s="19"/>
      <c r="H517" s="22"/>
      <c r="I517" s="22"/>
      <c r="J517" s="81"/>
    </row>
    <row r="518" spans="1:10" s="4" customFormat="1" hidden="1">
      <c r="A518" s="224"/>
      <c r="B518" s="1450" t="s">
        <v>2546</v>
      </c>
      <c r="C518" s="1452"/>
      <c r="D518" s="1452"/>
      <c r="E518" s="1452"/>
      <c r="F518" s="1452"/>
      <c r="G518" s="1452"/>
      <c r="H518" s="22"/>
      <c r="I518" s="22"/>
      <c r="J518" s="81"/>
    </row>
    <row r="519" spans="1:10" s="4" customFormat="1" ht="18" hidden="1" customHeight="1">
      <c r="A519" s="219" t="s">
        <v>39</v>
      </c>
      <c r="B519" s="1539" t="s">
        <v>2075</v>
      </c>
      <c r="C519" s="1458"/>
      <c r="D519" s="1458"/>
      <c r="E519" s="1458"/>
      <c r="F519" s="1458"/>
      <c r="G519" s="1459"/>
      <c r="H519" s="22">
        <f>SUM(D520:D529)</f>
        <v>0</v>
      </c>
      <c r="I519" s="22">
        <f>COUNT(D520:D529)*2</f>
        <v>0</v>
      </c>
      <c r="J519" s="81"/>
    </row>
    <row r="520" spans="1:10" s="4" customFormat="1" ht="47.25" hidden="1">
      <c r="A520" s="20" t="s">
        <v>1116</v>
      </c>
      <c r="B520" s="92" t="s">
        <v>293</v>
      </c>
      <c r="C520" s="19"/>
      <c r="D520" s="438"/>
      <c r="E520" s="21"/>
      <c r="F520" s="19"/>
      <c r="G520" s="19"/>
      <c r="H520" s="22"/>
      <c r="I520" s="22"/>
      <c r="J520" s="81"/>
    </row>
    <row r="521" spans="1:10" s="4" customFormat="1" ht="47.25" hidden="1">
      <c r="A521" s="20" t="s">
        <v>1118</v>
      </c>
      <c r="B521" s="92" t="s">
        <v>295</v>
      </c>
      <c r="C521" s="19"/>
      <c r="D521" s="438"/>
      <c r="E521" s="21"/>
      <c r="F521" s="19"/>
      <c r="G521" s="19"/>
      <c r="H521" s="22"/>
      <c r="I521" s="22"/>
      <c r="J521" s="81"/>
    </row>
    <row r="522" spans="1:10" s="4" customFormat="1" ht="47.25" hidden="1">
      <c r="A522" s="20" t="s">
        <v>1120</v>
      </c>
      <c r="B522" s="92" t="s">
        <v>297</v>
      </c>
      <c r="C522" s="19"/>
      <c r="D522" s="438"/>
      <c r="E522" s="21"/>
      <c r="F522" s="19"/>
      <c r="G522" s="19"/>
      <c r="H522" s="22"/>
      <c r="I522" s="22"/>
      <c r="J522" s="81"/>
    </row>
    <row r="523" spans="1:10" s="4" customFormat="1" ht="31.5" hidden="1">
      <c r="A523" s="20" t="s">
        <v>1122</v>
      </c>
      <c r="B523" s="92" t="s">
        <v>299</v>
      </c>
      <c r="C523" s="19"/>
      <c r="D523" s="438"/>
      <c r="E523" s="21"/>
      <c r="F523" s="19"/>
      <c r="G523" s="19"/>
      <c r="H523" s="22"/>
      <c r="I523" s="22"/>
      <c r="J523" s="81"/>
    </row>
    <row r="524" spans="1:10" s="4" customFormat="1" ht="47.25" hidden="1">
      <c r="A524" s="20" t="s">
        <v>1124</v>
      </c>
      <c r="B524" s="92" t="s">
        <v>2076</v>
      </c>
      <c r="C524" s="19"/>
      <c r="D524" s="438"/>
      <c r="E524" s="21"/>
      <c r="F524" s="19"/>
      <c r="G524" s="19"/>
      <c r="H524" s="22"/>
      <c r="I524" s="22"/>
      <c r="J524" s="81"/>
    </row>
    <row r="525" spans="1:10" s="4" customFormat="1" ht="31.5" hidden="1">
      <c r="A525" s="20" t="s">
        <v>1126</v>
      </c>
      <c r="B525" s="92" t="s">
        <v>303</v>
      </c>
      <c r="C525" s="19"/>
      <c r="D525" s="438"/>
      <c r="E525" s="21"/>
      <c r="F525" s="19"/>
      <c r="G525" s="19"/>
      <c r="H525" s="22"/>
      <c r="I525" s="22"/>
      <c r="J525" s="81"/>
    </row>
    <row r="526" spans="1:10" s="4" customFormat="1" ht="47.25" hidden="1">
      <c r="A526" s="20" t="s">
        <v>1128</v>
      </c>
      <c r="B526" s="92" t="s">
        <v>305</v>
      </c>
      <c r="C526" s="19"/>
      <c r="D526" s="438"/>
      <c r="E526" s="21"/>
      <c r="F526" s="19"/>
      <c r="G526" s="19"/>
      <c r="H526" s="22"/>
      <c r="I526" s="22"/>
      <c r="J526" s="81"/>
    </row>
    <row r="527" spans="1:10" s="4" customFormat="1" ht="63" hidden="1">
      <c r="A527" s="20" t="s">
        <v>1130</v>
      </c>
      <c r="B527" s="92" t="s">
        <v>2077</v>
      </c>
      <c r="C527" s="19"/>
      <c r="D527" s="438"/>
      <c r="E527" s="21"/>
      <c r="F527" s="19"/>
      <c r="G527" s="19"/>
      <c r="H527" s="22"/>
      <c r="I527" s="22"/>
      <c r="J527" s="81"/>
    </row>
    <row r="528" spans="1:10" s="4" customFormat="1" ht="31.5" hidden="1">
      <c r="A528" s="20" t="s">
        <v>1132</v>
      </c>
      <c r="B528" s="92" t="s">
        <v>2078</v>
      </c>
      <c r="C528" s="19"/>
      <c r="D528" s="438"/>
      <c r="E528" s="21"/>
      <c r="F528" s="19"/>
      <c r="G528" s="19"/>
      <c r="H528" s="22"/>
      <c r="I528" s="22"/>
      <c r="J528" s="81"/>
    </row>
    <row r="529" spans="1:10" s="4" customFormat="1" ht="47.25" hidden="1">
      <c r="A529" s="20" t="s">
        <v>1134</v>
      </c>
      <c r="B529" s="92" t="s">
        <v>2079</v>
      </c>
      <c r="C529" s="223"/>
      <c r="D529" s="438"/>
      <c r="E529" s="21"/>
      <c r="F529" s="19"/>
      <c r="G529" s="19"/>
      <c r="H529" s="22"/>
      <c r="I529" s="22"/>
      <c r="J529" s="81"/>
    </row>
    <row r="530" spans="1:10">
      <c r="A530" s="225"/>
      <c r="B530" s="1532" t="s">
        <v>1136</v>
      </c>
      <c r="C530" s="1532"/>
      <c r="D530" s="1532"/>
      <c r="E530" s="1532"/>
      <c r="F530" s="1532"/>
      <c r="G530" s="1532"/>
      <c r="H530" s="720">
        <f>H531+H539+H549+H554+H564+H575</f>
        <v>26</v>
      </c>
      <c r="I530" s="720">
        <f>I531+I539+I549+I554+I564+I575</f>
        <v>52</v>
      </c>
    </row>
    <row r="531" spans="1:10" ht="35.1" customHeight="1">
      <c r="A531" s="1035" t="s">
        <v>2080</v>
      </c>
      <c r="B531" s="1305" t="s">
        <v>2081</v>
      </c>
      <c r="C531" s="1306"/>
      <c r="D531" s="1306"/>
      <c r="E531" s="1306"/>
      <c r="F531" s="1306"/>
      <c r="G531" s="1307"/>
      <c r="H531" s="720">
        <f>SUM(D532:D538)</f>
        <v>2</v>
      </c>
      <c r="I531" s="720">
        <f>COUNT(D532:D538)*2</f>
        <v>4</v>
      </c>
    </row>
    <row r="532" spans="1:10" s="4" customFormat="1" ht="31.5" hidden="1">
      <c r="A532" s="67" t="s">
        <v>1137</v>
      </c>
      <c r="B532" s="92" t="s">
        <v>2082</v>
      </c>
      <c r="C532" s="584"/>
      <c r="D532" s="481"/>
      <c r="E532" s="15"/>
      <c r="F532" s="584"/>
      <c r="G532" s="584"/>
      <c r="H532" s="22"/>
      <c r="I532" s="22"/>
      <c r="J532" s="81"/>
    </row>
    <row r="533" spans="1:10" s="4" customFormat="1" ht="47.25" hidden="1">
      <c r="A533" s="67" t="s">
        <v>2083</v>
      </c>
      <c r="B533" s="92" t="s">
        <v>2084</v>
      </c>
      <c r="C533" s="19"/>
      <c r="D533" s="438"/>
      <c r="E533" s="21"/>
      <c r="F533" s="19"/>
      <c r="G533" s="584"/>
      <c r="H533" s="22"/>
      <c r="I533" s="22"/>
      <c r="J533" s="81"/>
    </row>
    <row r="534" spans="1:10" ht="63">
      <c r="A534" s="357" t="s">
        <v>1143</v>
      </c>
      <c r="B534" s="92" t="s">
        <v>2087</v>
      </c>
      <c r="C534" s="63" t="s">
        <v>2547</v>
      </c>
      <c r="D534" s="1130">
        <v>1</v>
      </c>
      <c r="E534" s="63" t="s">
        <v>540</v>
      </c>
      <c r="F534" s="63" t="s">
        <v>2548</v>
      </c>
      <c r="G534" s="1138"/>
    </row>
    <row r="535" spans="1:10" ht="63" hidden="1">
      <c r="A535" s="785" t="s">
        <v>2088</v>
      </c>
      <c r="B535" s="723" t="s">
        <v>2089</v>
      </c>
      <c r="C535" s="724" t="s">
        <v>7032</v>
      </c>
      <c r="D535" s="770"/>
      <c r="E535" s="730" t="s">
        <v>540</v>
      </c>
      <c r="F535" s="730" t="s">
        <v>2549</v>
      </c>
      <c r="G535" s="784"/>
    </row>
    <row r="536" spans="1:10" ht="42" hidden="1">
      <c r="A536" s="785"/>
      <c r="B536" s="723"/>
      <c r="C536" s="724" t="s">
        <v>1149</v>
      </c>
      <c r="D536" s="770"/>
      <c r="E536" s="730" t="s">
        <v>540</v>
      </c>
      <c r="F536" s="730"/>
      <c r="G536" s="784"/>
    </row>
    <row r="537" spans="1:10" ht="63" hidden="1">
      <c r="A537" s="785" t="s">
        <v>2092</v>
      </c>
      <c r="B537" s="723" t="s">
        <v>2093</v>
      </c>
      <c r="C537" s="768" t="s">
        <v>1152</v>
      </c>
      <c r="D537" s="770"/>
      <c r="E537" s="730" t="s">
        <v>540</v>
      </c>
      <c r="F537" s="723" t="s">
        <v>1153</v>
      </c>
      <c r="G537" s="784"/>
    </row>
    <row r="538" spans="1:10" ht="31.5">
      <c r="A538" s="357" t="s">
        <v>1154</v>
      </c>
      <c r="B538" s="159" t="s">
        <v>2094</v>
      </c>
      <c r="C538" s="63" t="s">
        <v>1156</v>
      </c>
      <c r="D538" s="1130">
        <v>1</v>
      </c>
      <c r="E538" s="63" t="s">
        <v>540</v>
      </c>
      <c r="F538" s="165"/>
      <c r="G538" s="1138"/>
    </row>
    <row r="539" spans="1:10" ht="35.1" customHeight="1">
      <c r="A539" s="1035" t="s">
        <v>2095</v>
      </c>
      <c r="B539" s="1305" t="s">
        <v>2096</v>
      </c>
      <c r="C539" s="1306"/>
      <c r="D539" s="1306"/>
      <c r="E539" s="1306"/>
      <c r="F539" s="1306"/>
      <c r="G539" s="1307"/>
      <c r="H539" s="720">
        <f>SUM(D540:D548)</f>
        <v>4</v>
      </c>
      <c r="I539" s="720">
        <f>COUNT(D540:D548)*2</f>
        <v>8</v>
      </c>
    </row>
    <row r="540" spans="1:10" ht="47.25">
      <c r="A540" s="357" t="s">
        <v>2097</v>
      </c>
      <c r="B540" s="92" t="s">
        <v>1158</v>
      </c>
      <c r="C540" s="12" t="s">
        <v>6901</v>
      </c>
      <c r="D540" s="1089">
        <v>1</v>
      </c>
      <c r="E540" s="63" t="s">
        <v>341</v>
      </c>
      <c r="F540" s="165" t="s">
        <v>6917</v>
      </c>
      <c r="G540" s="1138"/>
    </row>
    <row r="541" spans="1:10" ht="63" hidden="1">
      <c r="A541" s="785"/>
      <c r="B541" s="723"/>
      <c r="C541" s="724" t="s">
        <v>1161</v>
      </c>
      <c r="D541" s="729"/>
      <c r="E541" s="730" t="s">
        <v>379</v>
      </c>
      <c r="F541" s="725" t="s">
        <v>1162</v>
      </c>
      <c r="G541" s="784"/>
    </row>
    <row r="542" spans="1:10" ht="47.25">
      <c r="A542" s="357"/>
      <c r="B542" s="92"/>
      <c r="C542" s="12" t="s">
        <v>1163</v>
      </c>
      <c r="D542" s="1089">
        <v>1</v>
      </c>
      <c r="E542" s="63" t="s">
        <v>379</v>
      </c>
      <c r="F542" s="165" t="s">
        <v>1164</v>
      </c>
      <c r="G542" s="1138"/>
    </row>
    <row r="543" spans="1:10" ht="42" hidden="1">
      <c r="A543" s="785"/>
      <c r="B543" s="723"/>
      <c r="C543" s="724" t="s">
        <v>2550</v>
      </c>
      <c r="D543" s="729"/>
      <c r="E543" s="730" t="s">
        <v>379</v>
      </c>
      <c r="F543" s="725" t="s">
        <v>1166</v>
      </c>
      <c r="G543" s="784"/>
    </row>
    <row r="544" spans="1:10" ht="47.25">
      <c r="A544" s="357"/>
      <c r="B544" s="92"/>
      <c r="C544" s="12" t="s">
        <v>1167</v>
      </c>
      <c r="D544" s="1089">
        <v>1</v>
      </c>
      <c r="E544" s="63" t="s">
        <v>341</v>
      </c>
      <c r="F544" s="165" t="s">
        <v>1168</v>
      </c>
      <c r="G544" s="1138"/>
    </row>
    <row r="545" spans="1:9" s="718" customFormat="1" ht="47.25">
      <c r="A545" s="357" t="s">
        <v>2103</v>
      </c>
      <c r="B545" s="92" t="s">
        <v>2104</v>
      </c>
      <c r="C545" s="12" t="s">
        <v>7033</v>
      </c>
      <c r="D545" s="1089">
        <v>1</v>
      </c>
      <c r="E545" s="63" t="s">
        <v>271</v>
      </c>
      <c r="F545" s="165" t="s">
        <v>1172</v>
      </c>
      <c r="G545" s="1138"/>
      <c r="H545" s="720"/>
      <c r="I545" s="720"/>
    </row>
    <row r="546" spans="1:9" s="718" customFormat="1" ht="42" hidden="1">
      <c r="A546" s="785"/>
      <c r="B546" s="723"/>
      <c r="C546" s="724" t="s">
        <v>1173</v>
      </c>
      <c r="D546" s="729"/>
      <c r="E546" s="730" t="s">
        <v>420</v>
      </c>
      <c r="F546" s="730"/>
      <c r="G546" s="784"/>
      <c r="H546" s="720"/>
      <c r="I546" s="720"/>
    </row>
    <row r="547" spans="1:9" s="718" customFormat="1" ht="63" hidden="1">
      <c r="A547" s="785" t="s">
        <v>2107</v>
      </c>
      <c r="B547" s="723" t="s">
        <v>2108</v>
      </c>
      <c r="C547" s="724" t="s">
        <v>1176</v>
      </c>
      <c r="D547" s="729"/>
      <c r="E547" s="730" t="s">
        <v>341</v>
      </c>
      <c r="F547" s="730"/>
      <c r="G547" s="784"/>
      <c r="H547" s="720"/>
      <c r="I547" s="720"/>
    </row>
    <row r="548" spans="1:9" s="718" customFormat="1" ht="84" hidden="1">
      <c r="A548" s="785"/>
      <c r="B548" s="723"/>
      <c r="C548" s="723" t="s">
        <v>2551</v>
      </c>
      <c r="D548" s="729"/>
      <c r="E548" s="724" t="s">
        <v>379</v>
      </c>
      <c r="F548" s="730" t="s">
        <v>2552</v>
      </c>
      <c r="G548" s="784"/>
      <c r="H548" s="720"/>
      <c r="I548" s="720"/>
    </row>
    <row r="549" spans="1:9" s="718" customFormat="1" ht="35.1" customHeight="1">
      <c r="A549" s="1035" t="s">
        <v>2113</v>
      </c>
      <c r="B549" s="1305" t="s">
        <v>2114</v>
      </c>
      <c r="C549" s="1306"/>
      <c r="D549" s="1306"/>
      <c r="E549" s="1306"/>
      <c r="F549" s="1306"/>
      <c r="G549" s="1307"/>
      <c r="H549" s="720">
        <f>SUM(D550:D553)</f>
        <v>2</v>
      </c>
      <c r="I549" s="720">
        <f>COUNT(D550:D553)*2</f>
        <v>4</v>
      </c>
    </row>
    <row r="550" spans="1:9" s="718" customFormat="1" ht="31.5">
      <c r="A550" s="357" t="s">
        <v>2115</v>
      </c>
      <c r="B550" s="92" t="s">
        <v>2116</v>
      </c>
      <c r="C550" s="165" t="s">
        <v>6919</v>
      </c>
      <c r="D550" s="1089">
        <v>1</v>
      </c>
      <c r="E550" s="63" t="s">
        <v>379</v>
      </c>
      <c r="F550" s="165"/>
      <c r="G550" s="1138"/>
      <c r="H550" s="720"/>
      <c r="I550" s="720"/>
    </row>
    <row r="551" spans="1:9" s="718" customFormat="1" hidden="1">
      <c r="A551" s="785"/>
      <c r="B551" s="772"/>
      <c r="C551" s="725" t="s">
        <v>1182</v>
      </c>
      <c r="D551" s="729"/>
      <c r="E551" s="730" t="s">
        <v>379</v>
      </c>
      <c r="F551" s="725"/>
      <c r="G551" s="784"/>
      <c r="H551" s="720"/>
      <c r="I551" s="720"/>
    </row>
    <row r="552" spans="1:9" s="718" customFormat="1" ht="31.5">
      <c r="A552" s="357" t="s">
        <v>2126</v>
      </c>
      <c r="B552" s="92" t="s">
        <v>2127</v>
      </c>
      <c r="C552" s="63" t="s">
        <v>1187</v>
      </c>
      <c r="D552" s="1089">
        <v>1</v>
      </c>
      <c r="E552" s="63" t="s">
        <v>379</v>
      </c>
      <c r="F552" s="165"/>
      <c r="G552" s="1138"/>
      <c r="H552" s="720"/>
      <c r="I552" s="720"/>
    </row>
    <row r="553" spans="1:9" s="718" customFormat="1" ht="63" hidden="1">
      <c r="A553" s="785"/>
      <c r="B553" s="723"/>
      <c r="C553" s="730" t="s">
        <v>1187</v>
      </c>
      <c r="D553" s="729"/>
      <c r="E553" s="730" t="s">
        <v>420</v>
      </c>
      <c r="F553" s="725"/>
      <c r="G553" s="784"/>
      <c r="H553" s="720"/>
      <c r="I553" s="720"/>
    </row>
    <row r="554" spans="1:9" s="718" customFormat="1" ht="35.1" customHeight="1">
      <c r="A554" s="1035" t="s">
        <v>2129</v>
      </c>
      <c r="B554" s="1305" t="s">
        <v>2130</v>
      </c>
      <c r="C554" s="1306"/>
      <c r="D554" s="1306"/>
      <c r="E554" s="1306"/>
      <c r="F554" s="1306"/>
      <c r="G554" s="1307"/>
      <c r="H554" s="720">
        <f>SUM(D555:D563)</f>
        <v>4</v>
      </c>
      <c r="I554" s="720">
        <f>COUNT(D555:D563)*2</f>
        <v>8</v>
      </c>
    </row>
    <row r="555" spans="1:9" s="718" customFormat="1" ht="94.5">
      <c r="A555" s="357" t="s">
        <v>2131</v>
      </c>
      <c r="B555" s="92" t="s">
        <v>2132</v>
      </c>
      <c r="C555" s="12" t="s">
        <v>7034</v>
      </c>
      <c r="D555" s="1130">
        <v>1</v>
      </c>
      <c r="E555" s="12" t="s">
        <v>271</v>
      </c>
      <c r="F555" s="92" t="s">
        <v>2553</v>
      </c>
      <c r="G555" s="1129"/>
      <c r="H555" s="720"/>
      <c r="I555" s="720"/>
    </row>
    <row r="556" spans="1:9" s="718" customFormat="1" ht="252" hidden="1">
      <c r="A556" s="785"/>
      <c r="B556" s="723"/>
      <c r="C556" s="781" t="s">
        <v>2554</v>
      </c>
      <c r="D556" s="770"/>
      <c r="E556" s="781" t="s">
        <v>271</v>
      </c>
      <c r="F556" s="756" t="s">
        <v>2555</v>
      </c>
      <c r="G556" s="786"/>
      <c r="H556" s="720"/>
      <c r="I556" s="720"/>
    </row>
    <row r="557" spans="1:9" s="718" customFormat="1" ht="42" hidden="1">
      <c r="A557" s="785"/>
      <c r="B557" s="723"/>
      <c r="C557" s="723" t="s">
        <v>2556</v>
      </c>
      <c r="D557" s="770"/>
      <c r="E557" s="781" t="s">
        <v>271</v>
      </c>
      <c r="F557" s="723" t="s">
        <v>1195</v>
      </c>
      <c r="G557" s="786"/>
      <c r="H557" s="720"/>
      <c r="I557" s="720"/>
    </row>
    <row r="558" spans="1:9" s="718" customFormat="1" ht="84" hidden="1">
      <c r="A558" s="785"/>
      <c r="B558" s="723"/>
      <c r="C558" s="723" t="s">
        <v>1196</v>
      </c>
      <c r="D558" s="770"/>
      <c r="E558" s="781" t="s">
        <v>271</v>
      </c>
      <c r="F558" s="781" t="s">
        <v>1197</v>
      </c>
      <c r="G558" s="786"/>
      <c r="H558" s="720"/>
      <c r="I558" s="720"/>
    </row>
    <row r="559" spans="1:9" s="718" customFormat="1" ht="31.5">
      <c r="A559" s="357"/>
      <c r="B559" s="92"/>
      <c r="C559" s="12" t="s">
        <v>1198</v>
      </c>
      <c r="D559" s="1130">
        <v>1</v>
      </c>
      <c r="E559" s="12" t="s">
        <v>271</v>
      </c>
      <c r="F559" s="92" t="s">
        <v>1199</v>
      </c>
      <c r="G559" s="1129"/>
      <c r="H559" s="720"/>
      <c r="I559" s="720"/>
    </row>
    <row r="560" spans="1:9" s="718" customFormat="1" ht="42" hidden="1">
      <c r="A560" s="785"/>
      <c r="B560" s="723"/>
      <c r="C560" s="787" t="s">
        <v>1200</v>
      </c>
      <c r="D560" s="770"/>
      <c r="E560" s="781" t="s">
        <v>271</v>
      </c>
      <c r="F560" s="756"/>
      <c r="G560" s="786"/>
      <c r="H560" s="720"/>
      <c r="I560" s="720"/>
    </row>
    <row r="561" spans="1:10" ht="47.25">
      <c r="A561" s="357" t="s">
        <v>2137</v>
      </c>
      <c r="B561" s="92" t="s">
        <v>2138</v>
      </c>
      <c r="C561" s="64" t="s">
        <v>2139</v>
      </c>
      <c r="D561" s="1130">
        <v>1</v>
      </c>
      <c r="E561" s="64" t="s">
        <v>379</v>
      </c>
      <c r="F561" s="92" t="s">
        <v>2557</v>
      </c>
      <c r="G561" s="1129"/>
    </row>
    <row r="562" spans="1:10" ht="63" hidden="1">
      <c r="A562" s="785"/>
      <c r="B562" s="723"/>
      <c r="C562" s="774" t="s">
        <v>1205</v>
      </c>
      <c r="D562" s="770"/>
      <c r="E562" s="787" t="s">
        <v>379</v>
      </c>
      <c r="F562" s="723" t="s">
        <v>1206</v>
      </c>
      <c r="G562" s="786"/>
    </row>
    <row r="563" spans="1:10">
      <c r="A563" s="357"/>
      <c r="B563" s="92"/>
      <c r="C563" s="12" t="s">
        <v>1209</v>
      </c>
      <c r="D563" s="1130">
        <v>1</v>
      </c>
      <c r="E563" s="64" t="s">
        <v>379</v>
      </c>
      <c r="F563" s="92"/>
      <c r="G563" s="1129"/>
    </row>
    <row r="564" spans="1:10" ht="35.1" customHeight="1">
      <c r="A564" s="1035" t="s">
        <v>2145</v>
      </c>
      <c r="B564" s="1305" t="s">
        <v>28</v>
      </c>
      <c r="C564" s="1306"/>
      <c r="D564" s="1306"/>
      <c r="E564" s="1306"/>
      <c r="F564" s="1306"/>
      <c r="G564" s="1307"/>
      <c r="H564" s="720">
        <f>SUM(D565:D574)</f>
        <v>3</v>
      </c>
      <c r="I564" s="720">
        <f>COUNT(D565:D573)*2</f>
        <v>6</v>
      </c>
    </row>
    <row r="565" spans="1:10" s="4" customFormat="1" ht="30" hidden="1">
      <c r="A565" s="228" t="s">
        <v>2146</v>
      </c>
      <c r="B565" s="23" t="s">
        <v>1211</v>
      </c>
      <c r="C565" s="41"/>
      <c r="D565" s="481"/>
      <c r="E565" s="15"/>
      <c r="F565" s="584"/>
      <c r="G565" s="584"/>
      <c r="H565" s="22"/>
      <c r="I565" s="22"/>
      <c r="J565" s="81"/>
    </row>
    <row r="566" spans="1:10" ht="63" hidden="1">
      <c r="A566" s="785" t="s">
        <v>2148</v>
      </c>
      <c r="B566" s="723" t="s">
        <v>2149</v>
      </c>
      <c r="C566" s="724" t="s">
        <v>7035</v>
      </c>
      <c r="D566" s="770"/>
      <c r="E566" s="781" t="s">
        <v>379</v>
      </c>
      <c r="F566" s="781" t="s">
        <v>1216</v>
      </c>
      <c r="G566" s="786"/>
    </row>
    <row r="567" spans="1:10" ht="63" hidden="1">
      <c r="A567" s="785"/>
      <c r="B567" s="723"/>
      <c r="C567" s="724" t="s">
        <v>1217</v>
      </c>
      <c r="D567" s="770"/>
      <c r="E567" s="781" t="s">
        <v>379</v>
      </c>
      <c r="F567" s="781" t="s">
        <v>2558</v>
      </c>
      <c r="G567" s="786"/>
    </row>
    <row r="568" spans="1:10" ht="47.25">
      <c r="A568" s="357" t="s">
        <v>2152</v>
      </c>
      <c r="B568" s="92" t="s">
        <v>2153</v>
      </c>
      <c r="C568" s="12" t="s">
        <v>1221</v>
      </c>
      <c r="D568" s="1130">
        <v>1</v>
      </c>
      <c r="E568" s="12" t="s">
        <v>540</v>
      </c>
      <c r="F568" s="12"/>
      <c r="G568" s="1129"/>
    </row>
    <row r="569" spans="1:10" ht="42" hidden="1">
      <c r="A569" s="785"/>
      <c r="B569" s="723"/>
      <c r="C569" s="724" t="s">
        <v>2156</v>
      </c>
      <c r="D569" s="770"/>
      <c r="E569" s="781" t="s">
        <v>540</v>
      </c>
      <c r="F569" s="781"/>
      <c r="G569" s="786"/>
    </row>
    <row r="570" spans="1:10" ht="63" hidden="1">
      <c r="A570" s="785"/>
      <c r="B570" s="723"/>
      <c r="C570" s="723" t="s">
        <v>1223</v>
      </c>
      <c r="D570" s="770"/>
      <c r="E570" s="781" t="s">
        <v>540</v>
      </c>
      <c r="F570" s="781"/>
      <c r="G570" s="786"/>
    </row>
    <row r="571" spans="1:10" ht="42" hidden="1">
      <c r="A571" s="785"/>
      <c r="B571" s="788"/>
      <c r="C571" s="724" t="s">
        <v>1224</v>
      </c>
      <c r="D571" s="770"/>
      <c r="E571" s="781" t="s">
        <v>379</v>
      </c>
      <c r="F571" s="781" t="s">
        <v>1225</v>
      </c>
      <c r="G571" s="786"/>
    </row>
    <row r="572" spans="1:10" ht="47.25">
      <c r="A572" s="357"/>
      <c r="B572" s="92"/>
      <c r="C572" s="12" t="s">
        <v>1226</v>
      </c>
      <c r="D572" s="1130">
        <v>1</v>
      </c>
      <c r="E572" s="12" t="s">
        <v>379</v>
      </c>
      <c r="F572" s="12" t="s">
        <v>1227</v>
      </c>
      <c r="G572" s="1129"/>
    </row>
    <row r="573" spans="1:10" ht="31.5">
      <c r="A573" s="357" t="s">
        <v>2159</v>
      </c>
      <c r="B573" s="92" t="s">
        <v>2160</v>
      </c>
      <c r="C573" s="92" t="s">
        <v>2559</v>
      </c>
      <c r="D573" s="1130">
        <v>1</v>
      </c>
      <c r="E573" s="12" t="s">
        <v>379</v>
      </c>
      <c r="F573" s="92"/>
      <c r="G573" s="1129"/>
    </row>
    <row r="574" spans="1:10" s="4" customFormat="1" ht="15" hidden="1">
      <c r="A574" s="67" t="s">
        <v>1232</v>
      </c>
      <c r="B574" s="23" t="s">
        <v>2161</v>
      </c>
      <c r="C574" s="584"/>
      <c r="D574" s="481"/>
      <c r="E574" s="15"/>
      <c r="F574" s="584"/>
      <c r="G574" s="584"/>
      <c r="H574" s="22"/>
      <c r="I574" s="22"/>
      <c r="J574" s="81"/>
    </row>
    <row r="575" spans="1:10" ht="35.1" customHeight="1">
      <c r="A575" s="1035" t="s">
        <v>2162</v>
      </c>
      <c r="B575" s="1305" t="s">
        <v>2163</v>
      </c>
      <c r="C575" s="1306"/>
      <c r="D575" s="1306"/>
      <c r="E575" s="1306"/>
      <c r="F575" s="1306"/>
      <c r="G575" s="1307"/>
      <c r="H575" s="720">
        <f>SUM(D576:D589)</f>
        <v>11</v>
      </c>
      <c r="I575" s="720">
        <f>COUNT(D576:D589)*2</f>
        <v>22</v>
      </c>
    </row>
    <row r="576" spans="1:10" ht="63">
      <c r="A576" s="357" t="s">
        <v>2164</v>
      </c>
      <c r="B576" s="92" t="s">
        <v>2165</v>
      </c>
      <c r="C576" s="63" t="s">
        <v>7036</v>
      </c>
      <c r="D576" s="1089">
        <v>1</v>
      </c>
      <c r="E576" s="12" t="s">
        <v>341</v>
      </c>
      <c r="F576" s="165" t="s">
        <v>3476</v>
      </c>
      <c r="G576" s="1129"/>
    </row>
    <row r="577" spans="1:9" ht="42" hidden="1">
      <c r="A577" s="785"/>
      <c r="B577" s="723"/>
      <c r="C577" s="730" t="s">
        <v>6532</v>
      </c>
      <c r="D577" s="729"/>
      <c r="E577" s="781" t="s">
        <v>341</v>
      </c>
      <c r="F577" s="756"/>
      <c r="G577" s="786"/>
    </row>
    <row r="578" spans="1:9" ht="110.25">
      <c r="A578" s="357"/>
      <c r="B578" s="92"/>
      <c r="C578" s="63" t="s">
        <v>6531</v>
      </c>
      <c r="D578" s="1089">
        <v>1</v>
      </c>
      <c r="E578" s="12" t="s">
        <v>379</v>
      </c>
      <c r="F578" s="63" t="s">
        <v>6542</v>
      </c>
      <c r="G578" s="1129"/>
    </row>
    <row r="579" spans="1:9" ht="94.5">
      <c r="A579" s="357"/>
      <c r="B579" s="92"/>
      <c r="C579" s="63" t="s">
        <v>2168</v>
      </c>
      <c r="D579" s="1089">
        <v>1</v>
      </c>
      <c r="E579" s="12" t="s">
        <v>341</v>
      </c>
      <c r="F579" s="63" t="s">
        <v>6541</v>
      </c>
      <c r="G579" s="1129"/>
    </row>
    <row r="580" spans="1:9" ht="47.25">
      <c r="A580" s="357"/>
      <c r="B580" s="92"/>
      <c r="C580" s="63" t="s">
        <v>1237</v>
      </c>
      <c r="D580" s="1089">
        <v>1</v>
      </c>
      <c r="E580" s="12" t="s">
        <v>341</v>
      </c>
      <c r="F580" s="165" t="s">
        <v>3477</v>
      </c>
      <c r="G580" s="1129"/>
    </row>
    <row r="581" spans="1:9" ht="42" hidden="1">
      <c r="A581" s="785"/>
      <c r="B581" s="723"/>
      <c r="C581" s="724" t="s">
        <v>1238</v>
      </c>
      <c r="D581" s="729"/>
      <c r="E581" s="781"/>
      <c r="F581" s="756"/>
      <c r="G581" s="786"/>
    </row>
    <row r="582" spans="1:9" ht="31.5">
      <c r="A582" s="357" t="s">
        <v>2169</v>
      </c>
      <c r="B582" s="92" t="s">
        <v>2170</v>
      </c>
      <c r="C582" s="12" t="s">
        <v>6906</v>
      </c>
      <c r="D582" s="1139">
        <v>1</v>
      </c>
      <c r="E582" s="1111" t="s">
        <v>341</v>
      </c>
      <c r="F582" s="63" t="s">
        <v>6539</v>
      </c>
      <c r="G582" s="1129"/>
    </row>
    <row r="583" spans="1:9" ht="141.75">
      <c r="A583" s="357"/>
      <c r="B583" s="92"/>
      <c r="C583" s="12" t="s">
        <v>6534</v>
      </c>
      <c r="D583" s="1112">
        <v>1</v>
      </c>
      <c r="E583" s="1111" t="s">
        <v>341</v>
      </c>
      <c r="F583" s="63" t="s">
        <v>6540</v>
      </c>
      <c r="G583" s="1129"/>
    </row>
    <row r="584" spans="1:9" ht="31.5">
      <c r="A584" s="357"/>
      <c r="B584" s="92"/>
      <c r="C584" s="12" t="s">
        <v>1243</v>
      </c>
      <c r="D584" s="1112">
        <v>1</v>
      </c>
      <c r="E584" s="1111" t="s">
        <v>271</v>
      </c>
      <c r="F584" s="63" t="s">
        <v>1244</v>
      </c>
      <c r="G584" s="1129"/>
    </row>
    <row r="585" spans="1:9" ht="47.25">
      <c r="A585" s="357"/>
      <c r="B585" s="92"/>
      <c r="C585" s="12" t="s">
        <v>1245</v>
      </c>
      <c r="D585" s="1112">
        <v>1</v>
      </c>
      <c r="E585" s="1111" t="s">
        <v>420</v>
      </c>
      <c r="F585" s="63" t="s">
        <v>1246</v>
      </c>
      <c r="G585" s="1129"/>
    </row>
    <row r="586" spans="1:9" ht="47.25">
      <c r="A586" s="357"/>
      <c r="B586" s="92"/>
      <c r="C586" s="12" t="s">
        <v>6535</v>
      </c>
      <c r="D586" s="1112">
        <v>1</v>
      </c>
      <c r="E586" s="1111" t="s">
        <v>341</v>
      </c>
      <c r="F586" s="92" t="s">
        <v>6538</v>
      </c>
      <c r="G586" s="1129"/>
    </row>
    <row r="587" spans="1:9" ht="63" hidden="1">
      <c r="A587" s="785" t="s">
        <v>2174</v>
      </c>
      <c r="B587" s="723" t="s">
        <v>2175</v>
      </c>
      <c r="C587" s="719" t="s">
        <v>1249</v>
      </c>
      <c r="D587" s="729"/>
      <c r="E587" s="790" t="s">
        <v>271</v>
      </c>
      <c r="F587" s="756"/>
      <c r="G587" s="786"/>
    </row>
    <row r="588" spans="1:9" ht="31.5">
      <c r="A588" s="357"/>
      <c r="B588" s="231"/>
      <c r="C588" s="198" t="s">
        <v>1251</v>
      </c>
      <c r="D588" s="1089">
        <v>1</v>
      </c>
      <c r="E588" s="12"/>
      <c r="F588" s="92"/>
      <c r="G588" s="1129"/>
    </row>
    <row r="589" spans="1:9" ht="31.5">
      <c r="A589" s="357"/>
      <c r="B589" s="92"/>
      <c r="C589" s="365" t="s">
        <v>6533</v>
      </c>
      <c r="D589" s="1089">
        <v>1</v>
      </c>
      <c r="E589" s="12" t="s">
        <v>540</v>
      </c>
      <c r="F589" s="92"/>
      <c r="G589" s="1129"/>
    </row>
    <row r="590" spans="1:9">
      <c r="A590" s="186"/>
      <c r="B590" s="1532" t="s">
        <v>2177</v>
      </c>
      <c r="C590" s="1532"/>
      <c r="D590" s="1532"/>
      <c r="E590" s="1532"/>
      <c r="F590" s="1532"/>
      <c r="G590" s="1532"/>
      <c r="H590" s="720">
        <f>H591+H594+H598+H602+H625+H629+H638+H646+H650+H657</f>
        <v>15</v>
      </c>
      <c r="I590" s="720">
        <f>I591+I594+I598+I602+I625+I629+I638+I646+I650+I657</f>
        <v>30</v>
      </c>
    </row>
    <row r="591" spans="1:9" hidden="1">
      <c r="A591" s="765" t="s">
        <v>25</v>
      </c>
      <c r="B591" s="1536" t="s">
        <v>2560</v>
      </c>
      <c r="C591" s="1537"/>
      <c r="D591" s="1537"/>
      <c r="E591" s="1537"/>
      <c r="F591" s="1537"/>
      <c r="G591" s="1538"/>
      <c r="H591" s="720">
        <f>SUM(D592:D593)</f>
        <v>0</v>
      </c>
      <c r="I591" s="720">
        <f>COUNT(D592:D593)*2</f>
        <v>0</v>
      </c>
    </row>
    <row r="592" spans="1:9" ht="84" hidden="1">
      <c r="A592" s="726" t="s">
        <v>1254</v>
      </c>
      <c r="B592" s="723" t="s">
        <v>2561</v>
      </c>
      <c r="C592" s="724" t="s">
        <v>1256</v>
      </c>
      <c r="D592" s="592"/>
      <c r="E592" s="781" t="s">
        <v>540</v>
      </c>
      <c r="F592" s="723"/>
      <c r="G592" s="591"/>
    </row>
    <row r="593" spans="1:10" s="4" customFormat="1" ht="38.25" hidden="1" customHeight="1">
      <c r="A593" s="57" t="s">
        <v>1257</v>
      </c>
      <c r="B593" s="23" t="s">
        <v>1258</v>
      </c>
      <c r="C593" s="19"/>
      <c r="D593" s="438"/>
      <c r="E593" s="21"/>
      <c r="F593" s="19"/>
      <c r="G593" s="19"/>
      <c r="H593" s="22"/>
      <c r="I593" s="22"/>
      <c r="J593" s="81"/>
    </row>
    <row r="594" spans="1:10" hidden="1">
      <c r="A594" s="765" t="s">
        <v>23</v>
      </c>
      <c r="B594" s="1536" t="s">
        <v>2180</v>
      </c>
      <c r="C594" s="1537"/>
      <c r="D594" s="1537"/>
      <c r="E594" s="1537"/>
      <c r="F594" s="1537"/>
      <c r="G594" s="1538"/>
      <c r="H594" s="720">
        <f>SUM(D595:D597)</f>
        <v>0</v>
      </c>
      <c r="I594" s="720">
        <f>COUNT(D595:D597)*2</f>
        <v>0</v>
      </c>
    </row>
    <row r="595" spans="1:10" ht="42" hidden="1">
      <c r="A595" s="726" t="s">
        <v>1259</v>
      </c>
      <c r="B595" s="723" t="s">
        <v>2181</v>
      </c>
      <c r="C595" s="756" t="s">
        <v>2562</v>
      </c>
      <c r="D595" s="592"/>
      <c r="E595" s="724" t="s">
        <v>648</v>
      </c>
      <c r="F595" s="723"/>
      <c r="G595" s="591"/>
    </row>
    <row r="596" spans="1:10" s="4" customFormat="1" ht="37.5" hidden="1" customHeight="1">
      <c r="A596" s="57" t="s">
        <v>1261</v>
      </c>
      <c r="B596" s="92" t="s">
        <v>2183</v>
      </c>
      <c r="C596" s="19"/>
      <c r="D596" s="438"/>
      <c r="E596" s="21"/>
      <c r="F596" s="19"/>
      <c r="G596" s="19"/>
      <c r="H596" s="22"/>
      <c r="I596" s="22"/>
      <c r="J596" s="81"/>
    </row>
    <row r="597" spans="1:10" s="4" customFormat="1" ht="53.25" hidden="1" customHeight="1">
      <c r="A597" s="57" t="s">
        <v>1263</v>
      </c>
      <c r="B597" s="92" t="s">
        <v>2185</v>
      </c>
      <c r="C597" s="19"/>
      <c r="D597" s="438"/>
      <c r="E597" s="21"/>
      <c r="F597" s="19"/>
      <c r="G597" s="19"/>
      <c r="H597" s="22"/>
      <c r="I597" s="22"/>
      <c r="J597" s="81"/>
    </row>
    <row r="598" spans="1:10" ht="35.1" customHeight="1">
      <c r="A598" s="1035" t="s">
        <v>2187</v>
      </c>
      <c r="B598" s="1305" t="s">
        <v>2188</v>
      </c>
      <c r="C598" s="1306"/>
      <c r="D598" s="1306"/>
      <c r="E598" s="1306"/>
      <c r="F598" s="1306"/>
      <c r="G598" s="1307"/>
      <c r="H598" s="720">
        <f>SUM(D599:D601)</f>
        <v>2</v>
      </c>
      <c r="I598" s="720">
        <f>COUNT(D599:D601)*2</f>
        <v>4</v>
      </c>
    </row>
    <row r="599" spans="1:10" ht="78.75">
      <c r="A599" s="187" t="s">
        <v>2189</v>
      </c>
      <c r="B599" s="92" t="s">
        <v>2190</v>
      </c>
      <c r="C599" s="12" t="s">
        <v>2563</v>
      </c>
      <c r="D599" s="1089">
        <v>1</v>
      </c>
      <c r="E599" s="12" t="s">
        <v>540</v>
      </c>
      <c r="F599" s="92"/>
      <c r="G599" s="1129"/>
    </row>
    <row r="600" spans="1:10" s="4" customFormat="1" ht="55.5" hidden="1" customHeight="1">
      <c r="A600" s="20" t="s">
        <v>2193</v>
      </c>
      <c r="B600" s="92" t="s">
        <v>2194</v>
      </c>
      <c r="C600" s="19"/>
      <c r="D600" s="438"/>
      <c r="E600" s="21"/>
      <c r="F600" s="19"/>
      <c r="G600" s="19"/>
      <c r="H600" s="22"/>
      <c r="I600" s="22"/>
      <c r="J600" s="81"/>
    </row>
    <row r="601" spans="1:10" ht="47.25">
      <c r="A601" s="187" t="s">
        <v>2195</v>
      </c>
      <c r="B601" s="135" t="s">
        <v>2196</v>
      </c>
      <c r="C601" s="92" t="s">
        <v>1274</v>
      </c>
      <c r="D601" s="1089">
        <v>1</v>
      </c>
      <c r="E601" s="12" t="s">
        <v>540</v>
      </c>
      <c r="F601" s="92" t="s">
        <v>1275</v>
      </c>
      <c r="G601" s="1129"/>
    </row>
    <row r="602" spans="1:10" ht="42.75" customHeight="1">
      <c r="A602" s="1035" t="s">
        <v>2198</v>
      </c>
      <c r="B602" s="1305" t="s">
        <v>2199</v>
      </c>
      <c r="C602" s="1306"/>
      <c r="D602" s="1306"/>
      <c r="E602" s="1306"/>
      <c r="F602" s="1306"/>
      <c r="G602" s="1307"/>
      <c r="H602" s="720">
        <f>SUM(D603:D624)</f>
        <v>3</v>
      </c>
      <c r="I602" s="720">
        <f>COUNT(D603:D624)*2</f>
        <v>6</v>
      </c>
    </row>
    <row r="603" spans="1:10" ht="47.25">
      <c r="A603" s="187" t="s">
        <v>2200</v>
      </c>
      <c r="B603" s="92" t="s">
        <v>1277</v>
      </c>
      <c r="C603" s="213" t="s">
        <v>1278</v>
      </c>
      <c r="D603" s="1089">
        <v>1</v>
      </c>
      <c r="E603" s="12" t="s">
        <v>648</v>
      </c>
      <c r="F603" s="92"/>
      <c r="G603" s="1129"/>
    </row>
    <row r="604" spans="1:10" ht="31.5">
      <c r="A604" s="187"/>
      <c r="B604" s="92"/>
      <c r="C604" s="12" t="s">
        <v>1279</v>
      </c>
      <c r="D604" s="1089">
        <v>1</v>
      </c>
      <c r="E604" s="12" t="s">
        <v>377</v>
      </c>
      <c r="F604" s="92"/>
      <c r="G604" s="1129"/>
    </row>
    <row r="605" spans="1:10" ht="84" hidden="1">
      <c r="A605" s="726" t="s">
        <v>2202</v>
      </c>
      <c r="B605" s="723" t="s">
        <v>1281</v>
      </c>
      <c r="C605" s="719" t="s">
        <v>2564</v>
      </c>
      <c r="D605" s="592"/>
      <c r="E605" s="724" t="s">
        <v>648</v>
      </c>
      <c r="F605" s="723"/>
      <c r="G605" s="582"/>
    </row>
    <row r="606" spans="1:10" ht="84" hidden="1">
      <c r="A606" s="726"/>
      <c r="B606" s="723"/>
      <c r="C606" s="723" t="s">
        <v>2566</v>
      </c>
      <c r="D606" s="592"/>
      <c r="E606" s="724" t="s">
        <v>648</v>
      </c>
      <c r="F606" s="723"/>
      <c r="G606" s="582"/>
    </row>
    <row r="607" spans="1:10" ht="63" hidden="1">
      <c r="A607" s="726"/>
      <c r="B607" s="723"/>
      <c r="C607" s="723" t="s">
        <v>2568</v>
      </c>
      <c r="D607" s="592"/>
      <c r="E607" s="724" t="s">
        <v>648</v>
      </c>
      <c r="F607" s="723"/>
      <c r="G607" s="582"/>
    </row>
    <row r="608" spans="1:10" ht="84" hidden="1">
      <c r="A608" s="726"/>
      <c r="B608" s="723"/>
      <c r="C608" s="723" t="s">
        <v>2570</v>
      </c>
      <c r="D608" s="592"/>
      <c r="E608" s="724" t="s">
        <v>648</v>
      </c>
      <c r="F608" s="723"/>
      <c r="G608" s="582"/>
    </row>
    <row r="609" spans="1:10" s="720" customFormat="1" ht="63" hidden="1">
      <c r="A609" s="726"/>
      <c r="B609" s="723"/>
      <c r="C609" s="756" t="s">
        <v>2571</v>
      </c>
      <c r="D609" s="592"/>
      <c r="E609" s="724" t="s">
        <v>648</v>
      </c>
      <c r="F609" s="723"/>
      <c r="G609" s="582"/>
      <c r="J609" s="718"/>
    </row>
    <row r="610" spans="1:10" s="720" customFormat="1" ht="63" hidden="1">
      <c r="A610" s="726"/>
      <c r="B610" s="723"/>
      <c r="C610" s="756" t="s">
        <v>2572</v>
      </c>
      <c r="D610" s="592"/>
      <c r="E610" s="724" t="s">
        <v>648</v>
      </c>
      <c r="F610" s="723"/>
      <c r="G610" s="582"/>
      <c r="J610" s="718"/>
    </row>
    <row r="611" spans="1:10" s="720" customFormat="1" ht="84" hidden="1">
      <c r="A611" s="726"/>
      <c r="B611" s="723"/>
      <c r="C611" s="781" t="s">
        <v>2574</v>
      </c>
      <c r="D611" s="592"/>
      <c r="E611" s="724" t="s">
        <v>648</v>
      </c>
      <c r="F611" s="723"/>
      <c r="G611" s="582"/>
      <c r="J611" s="718"/>
    </row>
    <row r="612" spans="1:10" s="720" customFormat="1" ht="84" hidden="1">
      <c r="A612" s="726"/>
      <c r="B612" s="723"/>
      <c r="C612" s="781" t="s">
        <v>2575</v>
      </c>
      <c r="D612" s="592"/>
      <c r="E612" s="724" t="s">
        <v>648</v>
      </c>
      <c r="F612" s="723"/>
      <c r="G612" s="582"/>
      <c r="J612" s="718"/>
    </row>
    <row r="613" spans="1:10" s="720" customFormat="1" ht="63" hidden="1">
      <c r="A613" s="726"/>
      <c r="B613" s="723"/>
      <c r="C613" s="756" t="s">
        <v>2577</v>
      </c>
      <c r="D613" s="592"/>
      <c r="E613" s="724" t="s">
        <v>648</v>
      </c>
      <c r="F613" s="723"/>
      <c r="G613" s="591"/>
      <c r="J613" s="718"/>
    </row>
    <row r="614" spans="1:10" s="720" customFormat="1" ht="63" hidden="1">
      <c r="A614" s="726"/>
      <c r="B614" s="723"/>
      <c r="C614" s="756" t="s">
        <v>2578</v>
      </c>
      <c r="D614" s="592"/>
      <c r="E614" s="724" t="s">
        <v>648</v>
      </c>
      <c r="F614" s="723"/>
      <c r="G614" s="591"/>
      <c r="J614" s="718"/>
    </row>
    <row r="615" spans="1:10" s="720" customFormat="1" ht="63" hidden="1">
      <c r="A615" s="726"/>
      <c r="B615" s="723"/>
      <c r="C615" s="756" t="s">
        <v>2579</v>
      </c>
      <c r="D615" s="592"/>
      <c r="E615" s="724" t="s">
        <v>648</v>
      </c>
      <c r="F615" s="723"/>
      <c r="G615" s="591"/>
      <c r="J615" s="718"/>
    </row>
    <row r="616" spans="1:10" s="720" customFormat="1" ht="63" hidden="1">
      <c r="A616" s="726"/>
      <c r="B616" s="723"/>
      <c r="C616" s="756" t="s">
        <v>2580</v>
      </c>
      <c r="D616" s="592"/>
      <c r="E616" s="724" t="s">
        <v>648</v>
      </c>
      <c r="F616" s="723"/>
      <c r="G616" s="591"/>
      <c r="J616" s="718"/>
    </row>
    <row r="617" spans="1:10" s="720" customFormat="1" ht="63" hidden="1">
      <c r="A617" s="726"/>
      <c r="B617" s="723"/>
      <c r="C617" s="756" t="s">
        <v>2581</v>
      </c>
      <c r="D617" s="592"/>
      <c r="E617" s="724" t="s">
        <v>648</v>
      </c>
      <c r="F617" s="723"/>
      <c r="G617" s="591"/>
      <c r="J617" s="718"/>
    </row>
    <row r="618" spans="1:10" s="720" customFormat="1" ht="84" hidden="1">
      <c r="A618" s="726"/>
      <c r="B618" s="723"/>
      <c r="C618" s="781" t="s">
        <v>2582</v>
      </c>
      <c r="D618" s="592"/>
      <c r="E618" s="724" t="s">
        <v>648</v>
      </c>
      <c r="F618" s="723"/>
      <c r="G618" s="591"/>
      <c r="J618" s="718"/>
    </row>
    <row r="619" spans="1:10" s="720" customFormat="1" ht="84" hidden="1">
      <c r="A619" s="726"/>
      <c r="B619" s="723"/>
      <c r="C619" s="781" t="s">
        <v>2583</v>
      </c>
      <c r="D619" s="592"/>
      <c r="E619" s="724" t="s">
        <v>648</v>
      </c>
      <c r="F619" s="723"/>
      <c r="G619" s="591"/>
      <c r="J619" s="718"/>
    </row>
    <row r="620" spans="1:10" s="720" customFormat="1" ht="105" hidden="1">
      <c r="A620" s="726"/>
      <c r="B620" s="723"/>
      <c r="C620" s="756" t="s">
        <v>2584</v>
      </c>
      <c r="D620" s="592"/>
      <c r="E620" s="724" t="s">
        <v>648</v>
      </c>
      <c r="F620" s="723"/>
      <c r="G620" s="591"/>
      <c r="J620" s="718"/>
    </row>
    <row r="621" spans="1:10" s="720" customFormat="1" ht="84" hidden="1">
      <c r="A621" s="726"/>
      <c r="B621" s="723"/>
      <c r="C621" s="756" t="s">
        <v>2585</v>
      </c>
      <c r="D621" s="592"/>
      <c r="E621" s="724" t="s">
        <v>648</v>
      </c>
      <c r="F621" s="723"/>
      <c r="G621" s="591"/>
      <c r="J621" s="718"/>
    </row>
    <row r="622" spans="1:10" s="720" customFormat="1" ht="42" hidden="1">
      <c r="A622" s="726"/>
      <c r="B622" s="723"/>
      <c r="C622" s="756" t="s">
        <v>2586</v>
      </c>
      <c r="D622" s="592"/>
      <c r="E622" s="724" t="s">
        <v>648</v>
      </c>
      <c r="F622" s="723"/>
      <c r="G622" s="591"/>
      <c r="J622" s="718"/>
    </row>
    <row r="623" spans="1:10" s="720" customFormat="1" ht="31.5">
      <c r="A623" s="187" t="s">
        <v>2219</v>
      </c>
      <c r="B623" s="92" t="s">
        <v>2220</v>
      </c>
      <c r="C623" s="92" t="s">
        <v>2587</v>
      </c>
      <c r="D623" s="1089">
        <v>1</v>
      </c>
      <c r="E623" s="12" t="s">
        <v>540</v>
      </c>
      <c r="F623" s="92"/>
      <c r="G623" s="1134"/>
      <c r="J623" s="718"/>
    </row>
    <row r="624" spans="1:10" s="720" customFormat="1" ht="105" hidden="1">
      <c r="A624" s="726" t="s">
        <v>2223</v>
      </c>
      <c r="B624" s="723" t="s">
        <v>1299</v>
      </c>
      <c r="C624" s="792" t="s">
        <v>1300</v>
      </c>
      <c r="D624" s="592"/>
      <c r="E624" s="724" t="s">
        <v>341</v>
      </c>
      <c r="F624" s="756" t="s">
        <v>2588</v>
      </c>
      <c r="G624" s="776"/>
      <c r="J624" s="718"/>
    </row>
    <row r="625" spans="1:10" ht="35.1" customHeight="1">
      <c r="A625" s="1035" t="s">
        <v>2230</v>
      </c>
      <c r="B625" s="1305" t="s">
        <v>2231</v>
      </c>
      <c r="C625" s="1306"/>
      <c r="D625" s="1306"/>
      <c r="E625" s="1306"/>
      <c r="F625" s="1306"/>
      <c r="G625" s="1307"/>
      <c r="H625" s="720">
        <f>SUM(D626:D628)</f>
        <v>3</v>
      </c>
      <c r="I625" s="720">
        <f>COUNT(D626:D628)*2</f>
        <v>6</v>
      </c>
    </row>
    <row r="626" spans="1:10" ht="31.5">
      <c r="A626" s="187" t="s">
        <v>2232</v>
      </c>
      <c r="B626" s="92" t="s">
        <v>2233</v>
      </c>
      <c r="C626" s="92" t="s">
        <v>1305</v>
      </c>
      <c r="D626" s="1089">
        <v>1</v>
      </c>
      <c r="E626" s="12" t="s">
        <v>540</v>
      </c>
      <c r="F626" s="92"/>
      <c r="G626" s="1134"/>
    </row>
    <row r="627" spans="1:10" ht="31.5">
      <c r="A627" s="187" t="s">
        <v>2235</v>
      </c>
      <c r="B627" s="92" t="s">
        <v>2589</v>
      </c>
      <c r="C627" s="12" t="s">
        <v>1308</v>
      </c>
      <c r="D627" s="1089">
        <v>1</v>
      </c>
      <c r="E627" s="12" t="s">
        <v>540</v>
      </c>
      <c r="F627" s="92"/>
      <c r="G627" s="1134"/>
    </row>
    <row r="628" spans="1:10" ht="31.5">
      <c r="A628" s="187" t="s">
        <v>1309</v>
      </c>
      <c r="B628" s="92" t="s">
        <v>2590</v>
      </c>
      <c r="C628" s="12" t="s">
        <v>1311</v>
      </c>
      <c r="D628" s="1089">
        <v>1</v>
      </c>
      <c r="E628" s="12" t="s">
        <v>540</v>
      </c>
      <c r="F628" s="92"/>
      <c r="G628" s="1134"/>
    </row>
    <row r="629" spans="1:10" ht="35.1" customHeight="1">
      <c r="A629" s="1035" t="s">
        <v>2239</v>
      </c>
      <c r="B629" s="1305" t="s">
        <v>14</v>
      </c>
      <c r="C629" s="1306"/>
      <c r="D629" s="1306"/>
      <c r="E629" s="1306"/>
      <c r="F629" s="1306"/>
      <c r="G629" s="1307"/>
      <c r="H629" s="720">
        <f>SUM(D630:D637)</f>
        <v>4</v>
      </c>
      <c r="I629" s="720">
        <f>COUNT(D630:D637)*2</f>
        <v>8</v>
      </c>
    </row>
    <row r="630" spans="1:10" ht="31.5">
      <c r="A630" s="187" t="s">
        <v>2240</v>
      </c>
      <c r="B630" s="92" t="s">
        <v>1313</v>
      </c>
      <c r="C630" s="12" t="s">
        <v>1314</v>
      </c>
      <c r="D630" s="1089">
        <v>1</v>
      </c>
      <c r="E630" s="12" t="s">
        <v>653</v>
      </c>
      <c r="F630" s="92"/>
      <c r="G630" s="1129"/>
    </row>
    <row r="631" spans="1:10" ht="42" hidden="1">
      <c r="A631" s="726" t="s">
        <v>1315</v>
      </c>
      <c r="B631" s="723" t="s">
        <v>1316</v>
      </c>
      <c r="C631" s="781" t="s">
        <v>1317</v>
      </c>
      <c r="D631" s="592"/>
      <c r="E631" s="724" t="s">
        <v>653</v>
      </c>
      <c r="F631" s="723"/>
      <c r="G631" s="591"/>
    </row>
    <row r="632" spans="1:10" ht="42" hidden="1">
      <c r="A632" s="726"/>
      <c r="B632" s="723"/>
      <c r="C632" s="793" t="s">
        <v>1318</v>
      </c>
      <c r="D632" s="592"/>
      <c r="E632" s="724" t="s">
        <v>653</v>
      </c>
      <c r="F632" s="723"/>
      <c r="G632" s="591"/>
    </row>
    <row r="633" spans="1:10" ht="42" hidden="1">
      <c r="A633" s="726"/>
      <c r="B633" s="723"/>
      <c r="C633" s="781" t="s">
        <v>2591</v>
      </c>
      <c r="D633" s="592"/>
      <c r="E633" s="724" t="s">
        <v>653</v>
      </c>
      <c r="F633" s="723"/>
      <c r="G633" s="591"/>
    </row>
    <row r="634" spans="1:10" ht="42" hidden="1">
      <c r="A634" s="726"/>
      <c r="B634" s="723"/>
      <c r="C634" s="781" t="s">
        <v>2592</v>
      </c>
      <c r="D634" s="592"/>
      <c r="E634" s="724" t="s">
        <v>653</v>
      </c>
      <c r="F634" s="723"/>
      <c r="G634" s="591"/>
    </row>
    <row r="635" spans="1:10" ht="31.5">
      <c r="A635" s="187" t="s">
        <v>1320</v>
      </c>
      <c r="B635" s="135" t="s">
        <v>1321</v>
      </c>
      <c r="C635" s="213" t="s">
        <v>1322</v>
      </c>
      <c r="D635" s="1089">
        <v>1</v>
      </c>
      <c r="E635" s="12" t="s">
        <v>653</v>
      </c>
      <c r="F635" s="92"/>
      <c r="G635" s="1129"/>
    </row>
    <row r="636" spans="1:10" ht="31.5">
      <c r="A636" s="187" t="s">
        <v>2250</v>
      </c>
      <c r="B636" s="92" t="s">
        <v>1324</v>
      </c>
      <c r="C636" s="92" t="s">
        <v>1325</v>
      </c>
      <c r="D636" s="1089">
        <v>1</v>
      </c>
      <c r="E636" s="12" t="s">
        <v>653</v>
      </c>
      <c r="F636" s="92"/>
      <c r="G636" s="1129"/>
    </row>
    <row r="637" spans="1:10" ht="31.5">
      <c r="A637" s="187" t="s">
        <v>2252</v>
      </c>
      <c r="B637" s="92" t="s">
        <v>1327</v>
      </c>
      <c r="C637" s="165" t="s">
        <v>2254</v>
      </c>
      <c r="D637" s="1089">
        <v>1</v>
      </c>
      <c r="E637" s="12" t="s">
        <v>653</v>
      </c>
      <c r="F637" s="92" t="s">
        <v>2593</v>
      </c>
      <c r="G637" s="1129"/>
    </row>
    <row r="638" spans="1:10" ht="35.1" customHeight="1">
      <c r="A638" s="1035" t="s">
        <v>2256</v>
      </c>
      <c r="B638" s="1298" t="s">
        <v>1329</v>
      </c>
      <c r="C638" s="1299"/>
      <c r="D638" s="1299"/>
      <c r="E638" s="1299"/>
      <c r="F638" s="1299"/>
      <c r="G638" s="1300"/>
      <c r="H638" s="720">
        <f>SUM(D639:D645)</f>
        <v>1</v>
      </c>
      <c r="I638" s="720">
        <f>COUNT(D639:D645)*2</f>
        <v>2</v>
      </c>
    </row>
    <row r="639" spans="1:10" s="101" customFormat="1" ht="135" hidden="1">
      <c r="A639" s="20" t="s">
        <v>1330</v>
      </c>
      <c r="B639" s="41" t="s">
        <v>1332</v>
      </c>
      <c r="C639" s="41" t="s">
        <v>1333</v>
      </c>
      <c r="D639" s="445"/>
      <c r="E639" s="19" t="s">
        <v>540</v>
      </c>
      <c r="F639" s="75" t="s">
        <v>1334</v>
      </c>
      <c r="G639" s="19"/>
      <c r="H639" s="185"/>
      <c r="I639" s="185"/>
      <c r="J639" s="176"/>
    </row>
    <row r="640" spans="1:10" s="101" customFormat="1" ht="75" hidden="1">
      <c r="A640" s="20" t="s">
        <v>1335</v>
      </c>
      <c r="B640" s="41" t="s">
        <v>1336</v>
      </c>
      <c r="C640" s="41" t="s">
        <v>1337</v>
      </c>
      <c r="D640" s="445"/>
      <c r="E640" s="19" t="s">
        <v>540</v>
      </c>
      <c r="F640" s="75" t="s">
        <v>1338</v>
      </c>
      <c r="G640" s="131"/>
      <c r="H640" s="185"/>
      <c r="I640" s="185"/>
      <c r="J640" s="176"/>
    </row>
    <row r="641" spans="1:10" s="101" customFormat="1" ht="105" hidden="1">
      <c r="A641" s="20" t="s">
        <v>1339</v>
      </c>
      <c r="B641" s="41" t="s">
        <v>1340</v>
      </c>
      <c r="C641" s="41" t="s">
        <v>1341</v>
      </c>
      <c r="D641" s="445"/>
      <c r="E641" s="19" t="s">
        <v>540</v>
      </c>
      <c r="F641" s="75" t="s">
        <v>1342</v>
      </c>
      <c r="G641" s="131"/>
      <c r="H641" s="185"/>
      <c r="I641" s="185"/>
      <c r="J641" s="176"/>
    </row>
    <row r="642" spans="1:10" ht="189" hidden="1">
      <c r="A642" s="794" t="s">
        <v>1343</v>
      </c>
      <c r="B642" s="725" t="s">
        <v>1344</v>
      </c>
      <c r="C642" s="725" t="s">
        <v>1345</v>
      </c>
      <c r="D642" s="795"/>
      <c r="E642" s="741" t="s">
        <v>540</v>
      </c>
      <c r="F642" s="761" t="s">
        <v>1346</v>
      </c>
      <c r="G642" s="591"/>
    </row>
    <row r="643" spans="1:10" ht="94.5">
      <c r="A643" s="997" t="s">
        <v>1347</v>
      </c>
      <c r="B643" s="165" t="s">
        <v>1348</v>
      </c>
      <c r="C643" s="165" t="s">
        <v>1349</v>
      </c>
      <c r="D643" s="528">
        <v>1</v>
      </c>
      <c r="E643" s="1083" t="s">
        <v>540</v>
      </c>
      <c r="F643" s="448" t="s">
        <v>1350</v>
      </c>
      <c r="G643" s="1129"/>
    </row>
    <row r="644" spans="1:10" s="101" customFormat="1" ht="105" hidden="1">
      <c r="A644" s="20" t="s">
        <v>1351</v>
      </c>
      <c r="B644" s="41" t="s">
        <v>1352</v>
      </c>
      <c r="C644" s="41" t="s">
        <v>1353</v>
      </c>
      <c r="D644" s="445"/>
      <c r="E644" s="19" t="s">
        <v>540</v>
      </c>
      <c r="F644" s="75" t="s">
        <v>1354</v>
      </c>
      <c r="G644" s="131"/>
      <c r="H644" s="185"/>
      <c r="I644" s="185"/>
      <c r="J644" s="176"/>
    </row>
    <row r="645" spans="1:10" ht="231" hidden="1">
      <c r="A645" s="765" t="s">
        <v>1355</v>
      </c>
      <c r="B645" s="725" t="s">
        <v>1356</v>
      </c>
      <c r="C645" s="725" t="s">
        <v>1357</v>
      </c>
      <c r="D645" s="795"/>
      <c r="E645" s="741" t="s">
        <v>540</v>
      </c>
      <c r="F645" s="761" t="s">
        <v>1358</v>
      </c>
      <c r="G645" s="591"/>
    </row>
    <row r="646" spans="1:10" ht="35.1" customHeight="1">
      <c r="A646" s="1035" t="s">
        <v>2259</v>
      </c>
      <c r="B646" s="1305" t="s">
        <v>2260</v>
      </c>
      <c r="C646" s="1306"/>
      <c r="D646" s="1306"/>
      <c r="E646" s="1306"/>
      <c r="F646" s="1306"/>
      <c r="G646" s="1307"/>
      <c r="H646" s="720">
        <f>SUM(D647:D649)</f>
        <v>2</v>
      </c>
      <c r="I646" s="720">
        <f>COUNT(D647:D649)*2</f>
        <v>4</v>
      </c>
    </row>
    <row r="647" spans="1:10" ht="31.5">
      <c r="A647" s="187" t="s">
        <v>2261</v>
      </c>
      <c r="B647" s="92" t="s">
        <v>2262</v>
      </c>
      <c r="C647" s="12" t="s">
        <v>1361</v>
      </c>
      <c r="D647" s="1092">
        <v>1</v>
      </c>
      <c r="E647" s="1082" t="s">
        <v>271</v>
      </c>
      <c r="F647" s="1082" t="s">
        <v>1362</v>
      </c>
      <c r="G647" s="1129"/>
    </row>
    <row r="648" spans="1:10" ht="42" hidden="1">
      <c r="A648" s="769"/>
      <c r="C648" s="724" t="s">
        <v>1363</v>
      </c>
      <c r="D648" s="779"/>
      <c r="E648" s="780" t="s">
        <v>271</v>
      </c>
      <c r="F648" s="780" t="s">
        <v>1364</v>
      </c>
      <c r="G648" s="591"/>
    </row>
    <row r="649" spans="1:10" ht="31.5">
      <c r="A649" s="187" t="s">
        <v>2263</v>
      </c>
      <c r="B649" s="92" t="s">
        <v>2264</v>
      </c>
      <c r="C649" s="1082" t="s">
        <v>7165</v>
      </c>
      <c r="D649" s="1092">
        <v>1</v>
      </c>
      <c r="E649" s="1117" t="s">
        <v>540</v>
      </c>
      <c r="F649" s="12" t="s">
        <v>1367</v>
      </c>
      <c r="G649" s="1129"/>
    </row>
    <row r="650" spans="1:10" s="101" customFormat="1" ht="15.75" hidden="1">
      <c r="A650" s="76" t="s">
        <v>10</v>
      </c>
      <c r="B650" s="1308" t="s">
        <v>1368</v>
      </c>
      <c r="C650" s="1309"/>
      <c r="D650" s="1309"/>
      <c r="E650" s="1309"/>
      <c r="F650" s="1309"/>
      <c r="G650" s="1320"/>
      <c r="H650" s="185">
        <f>SUM(D651:D656)</f>
        <v>0</v>
      </c>
      <c r="I650" s="185">
        <f>COUNT(D651:D656)*2</f>
        <v>0</v>
      </c>
      <c r="J650" s="176"/>
    </row>
    <row r="651" spans="1:10" s="101" customFormat="1" ht="30" hidden="1">
      <c r="A651" s="76" t="s">
        <v>1369</v>
      </c>
      <c r="B651" s="41" t="s">
        <v>1370</v>
      </c>
      <c r="C651" s="41"/>
      <c r="D651" s="446"/>
      <c r="E651" s="41"/>
      <c r="F651" s="41"/>
      <c r="G651" s="41"/>
      <c r="H651" s="185"/>
      <c r="I651" s="185"/>
      <c r="J651" s="176"/>
    </row>
    <row r="652" spans="1:10" s="101" customFormat="1" ht="45" hidden="1">
      <c r="A652" s="76" t="s">
        <v>1371</v>
      </c>
      <c r="B652" s="41" t="s">
        <v>1372</v>
      </c>
      <c r="C652" s="41"/>
      <c r="D652" s="446"/>
      <c r="E652" s="41"/>
      <c r="F652" s="41"/>
      <c r="G652" s="41"/>
      <c r="H652" s="185"/>
      <c r="I652" s="185"/>
      <c r="J652" s="176"/>
    </row>
    <row r="653" spans="1:10" s="101" customFormat="1" ht="45" hidden="1">
      <c r="A653" s="76" t="s">
        <v>1373</v>
      </c>
      <c r="B653" s="41" t="s">
        <v>1374</v>
      </c>
      <c r="C653" s="41"/>
      <c r="D653" s="446"/>
      <c r="E653" s="41"/>
      <c r="F653" s="41"/>
      <c r="G653" s="41"/>
      <c r="H653" s="185"/>
      <c r="I653" s="185"/>
      <c r="J653" s="176"/>
    </row>
    <row r="654" spans="1:10" s="101" customFormat="1" ht="60" hidden="1">
      <c r="A654" s="76" t="s">
        <v>1375</v>
      </c>
      <c r="B654" s="41" t="s">
        <v>1376</v>
      </c>
      <c r="C654" s="41"/>
      <c r="D654" s="446"/>
      <c r="E654" s="41"/>
      <c r="F654" s="41"/>
      <c r="G654" s="41"/>
      <c r="H654" s="185"/>
      <c r="I654" s="185"/>
      <c r="J654" s="176"/>
    </row>
    <row r="655" spans="1:10" s="101" customFormat="1" ht="30" hidden="1">
      <c r="A655" s="76" t="s">
        <v>1377</v>
      </c>
      <c r="B655" s="41" t="s">
        <v>1378</v>
      </c>
      <c r="C655" s="41"/>
      <c r="D655" s="446"/>
      <c r="E655" s="41"/>
      <c r="F655" s="41"/>
      <c r="G655" s="41"/>
      <c r="H655" s="185"/>
      <c r="I655" s="185"/>
      <c r="J655" s="176"/>
    </row>
    <row r="656" spans="1:10" s="101" customFormat="1" ht="30" hidden="1">
      <c r="A656" s="76" t="s">
        <v>1379</v>
      </c>
      <c r="B656" s="41" t="s">
        <v>1380</v>
      </c>
      <c r="C656" s="41"/>
      <c r="D656" s="446"/>
      <c r="E656" s="41"/>
      <c r="F656" s="41"/>
      <c r="G656" s="41"/>
      <c r="H656" s="185"/>
      <c r="I656" s="185"/>
      <c r="J656" s="176"/>
    </row>
    <row r="657" spans="1:10" hidden="1">
      <c r="A657" s="759" t="s">
        <v>1381</v>
      </c>
      <c r="B657" s="1533" t="s">
        <v>8</v>
      </c>
      <c r="C657" s="1534"/>
      <c r="D657" s="1534"/>
      <c r="E657" s="1534"/>
      <c r="F657" s="1534"/>
      <c r="G657" s="1535"/>
      <c r="H657" s="720">
        <f>SUM(D658:D667)</f>
        <v>0</v>
      </c>
      <c r="I657" s="720">
        <f>COUNT(D658:D667)*2</f>
        <v>0</v>
      </c>
    </row>
    <row r="658" spans="1:10" s="101" customFormat="1" ht="45" hidden="1">
      <c r="A658" s="76" t="s">
        <v>1382</v>
      </c>
      <c r="B658" s="41" t="s">
        <v>1383</v>
      </c>
      <c r="C658" s="233"/>
      <c r="D658" s="233"/>
      <c r="E658" s="233"/>
      <c r="F658" s="233"/>
      <c r="G658" s="233"/>
      <c r="H658" s="185"/>
      <c r="I658" s="185"/>
      <c r="J658" s="176"/>
    </row>
    <row r="659" spans="1:10" s="101" customFormat="1" ht="45" hidden="1">
      <c r="A659" s="76" t="s">
        <v>1384</v>
      </c>
      <c r="B659" s="41" t="s">
        <v>1385</v>
      </c>
      <c r="C659" s="233"/>
      <c r="D659" s="233"/>
      <c r="E659" s="233"/>
      <c r="F659" s="233"/>
      <c r="G659" s="233"/>
      <c r="H659" s="185"/>
      <c r="I659" s="185"/>
      <c r="J659" s="176"/>
    </row>
    <row r="660" spans="1:10" s="101" customFormat="1" ht="45" hidden="1">
      <c r="A660" s="76" t="s">
        <v>1386</v>
      </c>
      <c r="B660" s="41" t="s">
        <v>1387</v>
      </c>
      <c r="C660" s="233"/>
      <c r="D660" s="233"/>
      <c r="E660" s="233"/>
      <c r="F660" s="233"/>
      <c r="G660" s="233"/>
      <c r="H660" s="185"/>
      <c r="I660" s="185"/>
      <c r="J660" s="176"/>
    </row>
    <row r="661" spans="1:10" s="101" customFormat="1" ht="30" hidden="1">
      <c r="A661" s="76" t="s">
        <v>1388</v>
      </c>
      <c r="B661" s="41" t="s">
        <v>1389</v>
      </c>
      <c r="C661" s="233"/>
      <c r="D661" s="233"/>
      <c r="E661" s="233"/>
      <c r="F661" s="233"/>
      <c r="G661" s="233"/>
      <c r="H661" s="185"/>
      <c r="I661" s="185"/>
      <c r="J661" s="176"/>
    </row>
    <row r="662" spans="1:10" s="101" customFormat="1" ht="30" hidden="1">
      <c r="A662" s="76" t="s">
        <v>1390</v>
      </c>
      <c r="B662" s="41" t="s">
        <v>1391</v>
      </c>
      <c r="C662" s="233"/>
      <c r="D662" s="233"/>
      <c r="E662" s="233"/>
      <c r="F662" s="233"/>
      <c r="G662" s="233"/>
      <c r="H662" s="185"/>
      <c r="I662" s="185"/>
      <c r="J662" s="176"/>
    </row>
    <row r="663" spans="1:10" ht="126" hidden="1">
      <c r="A663" s="759" t="s">
        <v>1392</v>
      </c>
      <c r="B663" s="725" t="s">
        <v>2266</v>
      </c>
      <c r="C663" s="725" t="s">
        <v>1394</v>
      </c>
      <c r="D663" s="797"/>
      <c r="E663" s="796" t="s">
        <v>540</v>
      </c>
      <c r="F663" s="725" t="s">
        <v>1395</v>
      </c>
      <c r="G663" s="798"/>
    </row>
    <row r="664" spans="1:10" s="101" customFormat="1" ht="60" hidden="1">
      <c r="A664" s="20" t="s">
        <v>1396</v>
      </c>
      <c r="B664" s="41" t="s">
        <v>1397</v>
      </c>
      <c r="C664" s="41"/>
      <c r="D664" s="435"/>
      <c r="E664" s="21"/>
      <c r="F664" s="41"/>
      <c r="G664" s="14"/>
      <c r="H664" s="185"/>
      <c r="I664" s="185"/>
      <c r="J664" s="176"/>
    </row>
    <row r="665" spans="1:10" s="101" customFormat="1" ht="30" hidden="1">
      <c r="A665" s="20" t="s">
        <v>1398</v>
      </c>
      <c r="B665" s="41" t="s">
        <v>1399</v>
      </c>
      <c r="C665" s="41"/>
      <c r="D665" s="435"/>
      <c r="E665" s="21"/>
      <c r="F665" s="41"/>
      <c r="G665" s="14"/>
      <c r="H665" s="185"/>
      <c r="I665" s="185"/>
      <c r="J665" s="176"/>
    </row>
    <row r="666" spans="1:10" s="101" customFormat="1" ht="30" hidden="1">
      <c r="A666" s="20" t="s">
        <v>1400</v>
      </c>
      <c r="B666" s="41" t="s">
        <v>1401</v>
      </c>
      <c r="C666" s="41"/>
      <c r="D666" s="435"/>
      <c r="E666" s="21"/>
      <c r="F666" s="41"/>
      <c r="G666" s="14"/>
      <c r="H666" s="185"/>
      <c r="I666" s="185"/>
      <c r="J666" s="176"/>
    </row>
    <row r="667" spans="1:10" s="101" customFormat="1" ht="45" hidden="1">
      <c r="A667" s="20" t="s">
        <v>1402</v>
      </c>
      <c r="B667" s="41" t="s">
        <v>1403</v>
      </c>
      <c r="C667" s="41"/>
      <c r="D667" s="435"/>
      <c r="E667" s="21"/>
      <c r="F667" s="41"/>
      <c r="G667" s="14"/>
      <c r="H667" s="185"/>
      <c r="I667" s="185"/>
      <c r="J667" s="176"/>
    </row>
    <row r="668" spans="1:10">
      <c r="A668" s="186"/>
      <c r="B668" s="1546" t="s">
        <v>1404</v>
      </c>
      <c r="C668" s="1532"/>
      <c r="D668" s="1532"/>
      <c r="E668" s="1532"/>
      <c r="F668" s="1532"/>
      <c r="G668" s="1532"/>
      <c r="H668" s="720">
        <f>H669+H675+H681+H690</f>
        <v>11</v>
      </c>
      <c r="I668" s="720">
        <f>I669+I675+I681+I690</f>
        <v>22</v>
      </c>
    </row>
    <row r="669" spans="1:10" ht="35.1" customHeight="1">
      <c r="A669" s="1035" t="s">
        <v>2269</v>
      </c>
      <c r="B669" s="1305" t="s">
        <v>6</v>
      </c>
      <c r="C669" s="1306"/>
      <c r="D669" s="1306"/>
      <c r="E669" s="1306"/>
      <c r="F669" s="1306"/>
      <c r="G669" s="1307"/>
      <c r="H669" s="720">
        <f>SUM(D670:D674)</f>
        <v>3</v>
      </c>
      <c r="I669" s="720">
        <f>COUNT(D670:D674)*2</f>
        <v>6</v>
      </c>
    </row>
    <row r="670" spans="1:10" ht="31.5">
      <c r="A670" s="187" t="s">
        <v>2270</v>
      </c>
      <c r="B670" s="92" t="s">
        <v>1406</v>
      </c>
      <c r="C670" s="92" t="s">
        <v>2594</v>
      </c>
      <c r="D670" s="1089">
        <v>1</v>
      </c>
      <c r="E670" s="12" t="s">
        <v>648</v>
      </c>
      <c r="F670" s="92"/>
      <c r="G670" s="1129"/>
    </row>
    <row r="671" spans="1:10">
      <c r="A671" s="187"/>
      <c r="B671" s="92"/>
      <c r="C671" s="92" t="s">
        <v>6506</v>
      </c>
      <c r="D671" s="1089">
        <v>1</v>
      </c>
      <c r="E671" s="12"/>
      <c r="F671" s="92"/>
      <c r="G671" s="1129"/>
    </row>
    <row r="672" spans="1:10" ht="31.5">
      <c r="A672" s="187"/>
      <c r="B672" s="92"/>
      <c r="C672" s="92" t="s">
        <v>6507</v>
      </c>
      <c r="D672" s="1089">
        <v>1</v>
      </c>
      <c r="E672" s="12" t="s">
        <v>648</v>
      </c>
      <c r="F672" s="92"/>
      <c r="G672" s="1129"/>
    </row>
    <row r="673" spans="1:10" ht="63" hidden="1">
      <c r="A673" s="726"/>
      <c r="B673" s="723"/>
      <c r="C673" s="788" t="s">
        <v>1278</v>
      </c>
      <c r="D673" s="729"/>
      <c r="E673" s="781" t="s">
        <v>648</v>
      </c>
      <c r="F673" s="756"/>
      <c r="G673" s="786"/>
    </row>
    <row r="674" spans="1:10" s="4" customFormat="1" ht="33.75" hidden="1" customHeight="1">
      <c r="A674" s="20" t="s">
        <v>2274</v>
      </c>
      <c r="B674" s="23" t="s">
        <v>2595</v>
      </c>
      <c r="C674" s="584"/>
      <c r="D674" s="481"/>
      <c r="E674" s="15"/>
      <c r="F674" s="584"/>
      <c r="G674" s="584"/>
      <c r="H674" s="22"/>
      <c r="I674" s="22"/>
      <c r="J674" s="81"/>
    </row>
    <row r="675" spans="1:10" ht="35.1" customHeight="1">
      <c r="A675" s="1035" t="s">
        <v>2276</v>
      </c>
      <c r="B675" s="1305" t="s">
        <v>4</v>
      </c>
      <c r="C675" s="1306"/>
      <c r="D675" s="1306"/>
      <c r="E675" s="1306"/>
      <c r="F675" s="1306"/>
      <c r="G675" s="1307"/>
      <c r="H675" s="720">
        <f>SUM(D676:D680)</f>
        <v>2</v>
      </c>
      <c r="I675" s="720">
        <f>COUNT(D676:D680)*2</f>
        <v>4</v>
      </c>
    </row>
    <row r="676" spans="1:10" ht="31.5">
      <c r="A676" s="187" t="s">
        <v>2277</v>
      </c>
      <c r="B676" s="92" t="s">
        <v>1420</v>
      </c>
      <c r="C676" s="92" t="s">
        <v>2596</v>
      </c>
      <c r="D676" s="1089">
        <v>1</v>
      </c>
      <c r="E676" s="12" t="s">
        <v>648</v>
      </c>
      <c r="F676" s="92"/>
      <c r="G676" s="1129"/>
    </row>
    <row r="677" spans="1:10" hidden="1">
      <c r="A677" s="726"/>
      <c r="B677" s="723"/>
      <c r="C677" s="792" t="s">
        <v>2597</v>
      </c>
      <c r="D677" s="729"/>
      <c r="E677" s="781" t="s">
        <v>648</v>
      </c>
      <c r="F677" s="756"/>
      <c r="G677" s="786"/>
    </row>
    <row r="678" spans="1:10" hidden="1">
      <c r="A678" s="726"/>
      <c r="B678" s="723"/>
      <c r="C678" s="799" t="s">
        <v>2598</v>
      </c>
      <c r="D678" s="729"/>
      <c r="E678" s="781" t="s">
        <v>648</v>
      </c>
      <c r="F678" s="756"/>
      <c r="G678" s="786"/>
    </row>
    <row r="679" spans="1:10" ht="38.25" customHeight="1">
      <c r="A679" s="187"/>
      <c r="B679" s="92"/>
      <c r="C679" s="135" t="s">
        <v>2599</v>
      </c>
      <c r="D679" s="1089">
        <v>1</v>
      </c>
      <c r="E679" s="12" t="s">
        <v>648</v>
      </c>
      <c r="F679" s="92"/>
      <c r="G679" s="1129"/>
    </row>
    <row r="680" spans="1:10" s="4" customFormat="1" ht="75" hidden="1" customHeight="1">
      <c r="A680" s="20" t="s">
        <v>1428</v>
      </c>
      <c r="B680" s="23" t="s">
        <v>2600</v>
      </c>
      <c r="C680" s="584"/>
      <c r="D680" s="481"/>
      <c r="E680" s="15"/>
      <c r="F680" s="584"/>
      <c r="G680" s="584"/>
      <c r="H680" s="22"/>
      <c r="I680" s="22"/>
      <c r="J680" s="81"/>
    </row>
    <row r="681" spans="1:10" ht="35.1" customHeight="1">
      <c r="A681" s="1035" t="s">
        <v>2283</v>
      </c>
      <c r="B681" s="1305" t="s">
        <v>2</v>
      </c>
      <c r="C681" s="1306"/>
      <c r="D681" s="1306"/>
      <c r="E681" s="1306"/>
      <c r="F681" s="1306"/>
      <c r="G681" s="1307"/>
      <c r="H681" s="720">
        <f>SUM(D682:D689)</f>
        <v>4</v>
      </c>
      <c r="I681" s="720">
        <f>COUNT(D682:D689)*2</f>
        <v>8</v>
      </c>
    </row>
    <row r="682" spans="1:10" ht="31.5">
      <c r="A682" s="187" t="s">
        <v>2284</v>
      </c>
      <c r="B682" s="92" t="s">
        <v>1431</v>
      </c>
      <c r="C682" s="92" t="s">
        <v>6508</v>
      </c>
      <c r="D682" s="1089">
        <v>1</v>
      </c>
      <c r="E682" s="12" t="s">
        <v>648</v>
      </c>
      <c r="F682" s="92"/>
      <c r="G682" s="1129"/>
    </row>
    <row r="683" spans="1:10">
      <c r="A683" s="187"/>
      <c r="B683" s="92"/>
      <c r="C683" s="92" t="s">
        <v>6509</v>
      </c>
      <c r="D683" s="1089">
        <v>1</v>
      </c>
      <c r="E683" s="12"/>
      <c r="F683" s="92"/>
      <c r="G683" s="1129"/>
    </row>
    <row r="684" spans="1:10">
      <c r="A684" s="187"/>
      <c r="B684" s="92"/>
      <c r="C684" s="1140" t="s">
        <v>2602</v>
      </c>
      <c r="D684" s="1089">
        <v>1</v>
      </c>
      <c r="E684" s="12" t="s">
        <v>648</v>
      </c>
      <c r="F684" s="92"/>
      <c r="G684" s="1129"/>
    </row>
    <row r="685" spans="1:10">
      <c r="A685" s="187"/>
      <c r="B685" s="92"/>
      <c r="C685" s="214" t="s">
        <v>2603</v>
      </c>
      <c r="D685" s="1089">
        <v>1</v>
      </c>
      <c r="E685" s="12" t="s">
        <v>648</v>
      </c>
      <c r="F685" s="92"/>
      <c r="G685" s="1129"/>
    </row>
    <row r="686" spans="1:10" ht="42" hidden="1">
      <c r="A686" s="726"/>
      <c r="B686" s="723"/>
      <c r="C686" s="723" t="s">
        <v>1432</v>
      </c>
      <c r="D686" s="729"/>
      <c r="E686" s="781" t="s">
        <v>648</v>
      </c>
      <c r="F686" s="756"/>
      <c r="G686" s="786"/>
    </row>
    <row r="687" spans="1:10" ht="42" hidden="1">
      <c r="A687" s="726"/>
      <c r="B687" s="723"/>
      <c r="C687" s="743" t="s">
        <v>2604</v>
      </c>
      <c r="D687" s="729"/>
      <c r="E687" s="781" t="s">
        <v>648</v>
      </c>
      <c r="F687" s="756"/>
      <c r="G687" s="786"/>
    </row>
    <row r="688" spans="1:10" ht="27.75" hidden="1" customHeight="1">
      <c r="A688" s="726"/>
      <c r="B688" s="723"/>
      <c r="C688" s="792" t="s">
        <v>2605</v>
      </c>
      <c r="D688" s="729"/>
      <c r="E688" s="781" t="s">
        <v>648</v>
      </c>
      <c r="F688" s="756"/>
      <c r="G688" s="786"/>
    </row>
    <row r="689" spans="1:10" s="4" customFormat="1" ht="64.5" hidden="1" customHeight="1">
      <c r="A689" s="20" t="s">
        <v>1435</v>
      </c>
      <c r="B689" s="23" t="s">
        <v>2606</v>
      </c>
      <c r="C689" s="584"/>
      <c r="D689" s="481"/>
      <c r="E689" s="15"/>
      <c r="F689" s="584"/>
      <c r="G689" s="584"/>
      <c r="H689" s="22"/>
      <c r="I689" s="22"/>
      <c r="J689" s="81"/>
    </row>
    <row r="690" spans="1:10" ht="35.1" customHeight="1">
      <c r="A690" s="1035" t="s">
        <v>2300</v>
      </c>
      <c r="B690" s="1305" t="s">
        <v>0</v>
      </c>
      <c r="C690" s="1306"/>
      <c r="D690" s="1306"/>
      <c r="E690" s="1306"/>
      <c r="F690" s="1306"/>
      <c r="G690" s="1307"/>
      <c r="H690" s="720">
        <f>SUM(D691:D694)</f>
        <v>2</v>
      </c>
      <c r="I690" s="720">
        <f>COUNT(D691:D694)*2</f>
        <v>4</v>
      </c>
    </row>
    <row r="691" spans="1:10" ht="31.5">
      <c r="A691" s="187" t="s">
        <v>2302</v>
      </c>
      <c r="B691" s="92" t="s">
        <v>1438</v>
      </c>
      <c r="C691" s="92" t="s">
        <v>2607</v>
      </c>
      <c r="D691" s="1089">
        <v>1</v>
      </c>
      <c r="E691" s="12" t="s">
        <v>648</v>
      </c>
      <c r="F691" s="92"/>
      <c r="G691" s="1129"/>
    </row>
    <row r="692" spans="1:10" hidden="1">
      <c r="A692" s="726"/>
      <c r="B692" s="723"/>
      <c r="C692" s="723" t="s">
        <v>2608</v>
      </c>
      <c r="D692" s="729"/>
      <c r="E692" s="781" t="s">
        <v>648</v>
      </c>
      <c r="F692" s="756"/>
      <c r="G692" s="786"/>
    </row>
    <row r="693" spans="1:10" ht="31.5">
      <c r="A693" s="187"/>
      <c r="B693" s="92"/>
      <c r="C693" s="92" t="s">
        <v>2609</v>
      </c>
      <c r="D693" s="1089">
        <v>1</v>
      </c>
      <c r="E693" s="12" t="s">
        <v>648</v>
      </c>
      <c r="F693" s="92"/>
      <c r="G693" s="1129"/>
    </row>
    <row r="694" spans="1:10" s="101" customFormat="1" ht="30" hidden="1">
      <c r="A694" s="20" t="s">
        <v>1443</v>
      </c>
      <c r="B694" s="23" t="s">
        <v>2610</v>
      </c>
      <c r="C694" s="23"/>
      <c r="D694" s="479"/>
      <c r="E694" s="60" t="s">
        <v>648</v>
      </c>
      <c r="F694" s="204"/>
      <c r="G694" s="192"/>
      <c r="H694" s="185"/>
      <c r="I694" s="185"/>
      <c r="J694" s="176"/>
    </row>
    <row r="695" spans="1:10">
      <c r="A695" s="1141"/>
      <c r="B695" s="720"/>
      <c r="C695" s="720"/>
      <c r="D695" s="1142"/>
      <c r="E695" s="720"/>
      <c r="F695" s="720"/>
      <c r="G695" s="718"/>
    </row>
    <row r="696" spans="1:10">
      <c r="A696" s="1143"/>
      <c r="B696" s="1144" t="s">
        <v>2611</v>
      </c>
      <c r="C696" s="1144" t="s">
        <v>1447</v>
      </c>
      <c r="D696" s="1145" t="s">
        <v>1448</v>
      </c>
      <c r="E696" s="1144">
        <f>H2</f>
        <v>4</v>
      </c>
      <c r="F696" s="1144"/>
      <c r="G696" s="718"/>
    </row>
    <row r="697" spans="1:10">
      <c r="A697" s="1143" t="s">
        <v>176</v>
      </c>
      <c r="B697" s="1144">
        <f>IF(E696=0,0,H43)</f>
        <v>7</v>
      </c>
      <c r="C697" s="1144">
        <f>IF(E696=0,0,I43)</f>
        <v>14</v>
      </c>
      <c r="D697" s="1146">
        <f>IF(D705=0,0,B697/C697)</f>
        <v>0.5</v>
      </c>
      <c r="E697" s="1144"/>
      <c r="F697" s="1144"/>
      <c r="G697" s="718"/>
    </row>
    <row r="698" spans="1:10">
      <c r="A698" s="1143" t="s">
        <v>178</v>
      </c>
      <c r="B698" s="1144">
        <f>IF(E696=0,0,H102)</f>
        <v>13</v>
      </c>
      <c r="C698" s="1144">
        <f>IF(E696=0,0,I102)</f>
        <v>26</v>
      </c>
      <c r="D698" s="1146">
        <f>IF(D705=0,0,B698/C698)</f>
        <v>0.5</v>
      </c>
      <c r="E698" s="1144"/>
      <c r="F698" s="1144"/>
      <c r="G698" s="718"/>
    </row>
    <row r="699" spans="1:10">
      <c r="A699" s="1143" t="s">
        <v>180</v>
      </c>
      <c r="B699" s="1144">
        <f>IF(E696=0,0,H168)</f>
        <v>24</v>
      </c>
      <c r="C699" s="1144">
        <f>IF(E696=0,0,I168)</f>
        <v>48</v>
      </c>
      <c r="D699" s="1146">
        <f>IF(D705=0,0,B699/C699)</f>
        <v>0.5</v>
      </c>
      <c r="E699" s="1144"/>
      <c r="F699" s="1144"/>
      <c r="G699" s="718"/>
    </row>
    <row r="700" spans="1:10">
      <c r="A700" s="1143" t="s">
        <v>182</v>
      </c>
      <c r="B700" s="1079">
        <f>IF(E696=0,0,H256)</f>
        <v>20</v>
      </c>
      <c r="C700" s="1079">
        <f>IF(E696=0,0,I256)</f>
        <v>40</v>
      </c>
      <c r="D700" s="1146">
        <f>IF(D705=0,0,B700/C700)</f>
        <v>0.5</v>
      </c>
      <c r="E700" s="1144"/>
      <c r="F700" s="1144"/>
      <c r="G700" s="718"/>
    </row>
    <row r="701" spans="1:10">
      <c r="A701" s="1143" t="s">
        <v>184</v>
      </c>
      <c r="B701" s="1079">
        <f>IF(E696=0,0,H333)</f>
        <v>44</v>
      </c>
      <c r="C701" s="1079">
        <f>IF(E696=0,0,I333)</f>
        <v>88</v>
      </c>
      <c r="D701" s="1146">
        <f>IF(D705=0,0,B701/C701)</f>
        <v>0.5</v>
      </c>
      <c r="E701" s="1144"/>
      <c r="F701" s="1144"/>
      <c r="G701" s="718"/>
    </row>
    <row r="702" spans="1:10">
      <c r="A702" s="1143" t="s">
        <v>186</v>
      </c>
      <c r="B702" s="1079">
        <f>IF(E696=0,0,H530)</f>
        <v>26</v>
      </c>
      <c r="C702" s="1079">
        <f>IF(E696=0,0,I530)</f>
        <v>52</v>
      </c>
      <c r="D702" s="1146">
        <f>IF(D705=0,0,B702/C702)</f>
        <v>0.5</v>
      </c>
      <c r="E702" s="1144"/>
      <c r="F702" s="1144"/>
      <c r="G702" s="718"/>
    </row>
    <row r="703" spans="1:10">
      <c r="A703" s="1143" t="s">
        <v>187</v>
      </c>
      <c r="B703" s="1079">
        <f>IF(E696=0,0,H590)</f>
        <v>15</v>
      </c>
      <c r="C703" s="1079">
        <f>IF(E696=0,0,I590)</f>
        <v>30</v>
      </c>
      <c r="D703" s="1146">
        <f>IF(D705=0,0,B703/C703)</f>
        <v>0.5</v>
      </c>
      <c r="E703" s="1144"/>
      <c r="F703" s="1144"/>
      <c r="G703" s="718"/>
    </row>
    <row r="704" spans="1:10">
      <c r="A704" s="1143" t="s">
        <v>189</v>
      </c>
      <c r="B704" s="1079">
        <f>IF(E696=0,0,H668)</f>
        <v>11</v>
      </c>
      <c r="C704" s="1079">
        <f>IF(E696=0,0,I668)</f>
        <v>22</v>
      </c>
      <c r="D704" s="1146">
        <f>IF(D705=0,0,B704/C704)</f>
        <v>0.5</v>
      </c>
      <c r="E704" s="1144"/>
      <c r="F704" s="1144"/>
      <c r="G704" s="718"/>
    </row>
    <row r="705" spans="1:7">
      <c r="A705" s="1143" t="s">
        <v>1449</v>
      </c>
      <c r="B705" s="1144">
        <f>IF(E696=0,0,SUM(B697:B704))</f>
        <v>160</v>
      </c>
      <c r="C705" s="1144">
        <f>IF(E696=0,0,SUM(C697:C704))</f>
        <v>320</v>
      </c>
      <c r="D705" s="1146">
        <f>IF(E696=0,0,B705/C705)</f>
        <v>0.5</v>
      </c>
      <c r="E705" s="1144"/>
      <c r="F705" s="1144"/>
      <c r="G705" s="718"/>
    </row>
    <row r="706" spans="1:7">
      <c r="A706" s="1143"/>
      <c r="B706" s="1144"/>
      <c r="C706" s="1144"/>
      <c r="D706" s="1145"/>
      <c r="E706" s="1144"/>
      <c r="F706" s="1144"/>
      <c r="G706" s="718"/>
    </row>
    <row r="707" spans="1:7">
      <c r="A707" s="1143">
        <v>0</v>
      </c>
      <c r="B707" s="1144"/>
      <c r="C707" s="1144"/>
      <c r="D707" s="1145"/>
      <c r="E707" s="1144"/>
      <c r="F707" s="1144"/>
      <c r="G707" s="718"/>
    </row>
    <row r="708" spans="1:7">
      <c r="A708" s="1143">
        <v>1</v>
      </c>
      <c r="B708" s="1144"/>
      <c r="C708" s="1144"/>
      <c r="D708" s="1145"/>
      <c r="E708" s="1144"/>
      <c r="F708" s="1144"/>
      <c r="G708" s="718"/>
    </row>
    <row r="709" spans="1:7">
      <c r="A709" s="1143">
        <v>2</v>
      </c>
      <c r="B709" s="1144"/>
      <c r="C709" s="1144"/>
      <c r="D709" s="1145"/>
      <c r="E709" s="1144"/>
      <c r="F709" s="1144"/>
      <c r="G709" s="718"/>
    </row>
    <row r="710" spans="1:7">
      <c r="A710" s="1143"/>
      <c r="B710" s="1144"/>
      <c r="C710" s="1144"/>
      <c r="D710" s="1145"/>
      <c r="E710" s="1144"/>
      <c r="F710" s="1144"/>
      <c r="G710" s="718"/>
    </row>
    <row r="711" spans="1:7">
      <c r="A711" s="1143"/>
      <c r="B711" s="1144"/>
      <c r="C711" s="1144"/>
      <c r="D711" s="1145"/>
      <c r="E711" s="1144"/>
      <c r="F711" s="1144"/>
      <c r="G711" s="718"/>
    </row>
    <row r="712" spans="1:7">
      <c r="A712" s="949"/>
      <c r="B712" s="802"/>
      <c r="C712" s="802"/>
      <c r="D712" s="950"/>
      <c r="E712" s="802"/>
      <c r="F712" s="802"/>
      <c r="G712" s="718"/>
    </row>
    <row r="713" spans="1:7">
      <c r="A713" s="949"/>
      <c r="B713" s="802"/>
      <c r="C713" s="802"/>
      <c r="D713" s="950"/>
      <c r="E713" s="802"/>
      <c r="F713" s="802"/>
      <c r="G713" s="718"/>
    </row>
    <row r="714" spans="1:7">
      <c r="A714" s="800"/>
      <c r="B714" s="718"/>
      <c r="C714" s="718"/>
      <c r="D714" s="801"/>
      <c r="E714" s="718"/>
      <c r="F714" s="718"/>
      <c r="G714" s="718"/>
    </row>
    <row r="715" spans="1:7">
      <c r="A715" s="800"/>
      <c r="B715" s="718"/>
      <c r="C715" s="718"/>
      <c r="D715" s="801"/>
      <c r="E715" s="718"/>
      <c r="F715" s="718"/>
      <c r="G715" s="718"/>
    </row>
    <row r="716" spans="1:7">
      <c r="A716" s="800"/>
      <c r="B716" s="718"/>
      <c r="C716" s="718"/>
      <c r="D716" s="801"/>
      <c r="E716" s="718"/>
      <c r="F716" s="718"/>
      <c r="G716" s="718"/>
    </row>
    <row r="717" spans="1:7">
      <c r="A717" s="800"/>
      <c r="B717" s="718"/>
      <c r="C717" s="718"/>
      <c r="D717" s="801"/>
      <c r="E717" s="718"/>
      <c r="F717" s="718"/>
      <c r="G717" s="718"/>
    </row>
    <row r="718" spans="1:7">
      <c r="A718" s="800"/>
      <c r="B718" s="718"/>
      <c r="C718" s="718"/>
      <c r="D718" s="801"/>
      <c r="E718" s="718"/>
      <c r="F718" s="718"/>
      <c r="G718" s="718"/>
    </row>
    <row r="719" spans="1:7">
      <c r="A719" s="800"/>
      <c r="B719" s="718"/>
      <c r="C719" s="718"/>
      <c r="D719" s="801"/>
      <c r="E719" s="718"/>
      <c r="F719" s="718"/>
      <c r="G719" s="718"/>
    </row>
    <row r="720" spans="1:7">
      <c r="A720" s="800"/>
      <c r="B720" s="718"/>
      <c r="C720" s="718"/>
      <c r="D720" s="801"/>
      <c r="E720" s="718"/>
      <c r="F720" s="718"/>
      <c r="G720" s="718"/>
    </row>
    <row r="721" spans="1:7">
      <c r="A721" s="800"/>
      <c r="B721" s="718"/>
      <c r="C721" s="718"/>
      <c r="D721" s="801"/>
      <c r="E721" s="718"/>
      <c r="F721" s="718"/>
      <c r="G721" s="718"/>
    </row>
    <row r="722" spans="1:7">
      <c r="A722" s="800"/>
      <c r="B722" s="718"/>
      <c r="C722" s="718"/>
      <c r="D722" s="801"/>
      <c r="E722" s="718"/>
      <c r="F722" s="718"/>
      <c r="G722" s="718"/>
    </row>
    <row r="723" spans="1:7">
      <c r="A723" s="800"/>
      <c r="B723" s="718"/>
      <c r="C723" s="718"/>
      <c r="D723" s="801"/>
      <c r="E723" s="718"/>
      <c r="F723" s="718"/>
      <c r="G723" s="718"/>
    </row>
    <row r="724" spans="1:7">
      <c r="A724" s="800"/>
      <c r="B724" s="718"/>
      <c r="C724" s="718"/>
      <c r="D724" s="801"/>
      <c r="E724" s="718"/>
      <c r="F724" s="718"/>
      <c r="G724" s="718"/>
    </row>
    <row r="725" spans="1:7">
      <c r="A725" s="800"/>
      <c r="B725" s="718"/>
      <c r="C725" s="718"/>
      <c r="D725" s="801"/>
      <c r="E725" s="718"/>
      <c r="F725" s="718"/>
      <c r="G725" s="718"/>
    </row>
    <row r="726" spans="1:7">
      <c r="A726" s="800"/>
      <c r="B726" s="718"/>
      <c r="C726" s="718"/>
      <c r="D726" s="801"/>
      <c r="E726" s="718"/>
      <c r="F726" s="718"/>
      <c r="G726" s="718"/>
    </row>
    <row r="727" spans="1:7">
      <c r="A727" s="800"/>
      <c r="B727" s="718"/>
      <c r="C727" s="718"/>
      <c r="D727" s="801"/>
      <c r="E727" s="718"/>
      <c r="F727" s="718"/>
      <c r="G727" s="718"/>
    </row>
    <row r="728" spans="1:7">
      <c r="A728" s="800"/>
      <c r="B728" s="718"/>
      <c r="C728" s="718"/>
      <c r="D728" s="801"/>
      <c r="E728" s="718"/>
      <c r="F728" s="718"/>
      <c r="G728" s="718"/>
    </row>
    <row r="729" spans="1:7">
      <c r="A729" s="800"/>
      <c r="B729" s="718"/>
      <c r="C729" s="718"/>
      <c r="D729" s="801"/>
      <c r="E729" s="718"/>
      <c r="F729" s="718"/>
      <c r="G729" s="718"/>
    </row>
    <row r="730" spans="1:7">
      <c r="A730" s="800"/>
      <c r="B730" s="718"/>
      <c r="C730" s="718"/>
      <c r="D730" s="801"/>
      <c r="E730" s="718"/>
      <c r="F730" s="718"/>
      <c r="G730" s="718"/>
    </row>
    <row r="731" spans="1:7">
      <c r="A731" s="803"/>
      <c r="B731" s="764"/>
      <c r="C731" s="764"/>
      <c r="D731" s="804"/>
      <c r="F731" s="764"/>
    </row>
    <row r="732" spans="1:7">
      <c r="A732" s="803"/>
      <c r="B732" s="764"/>
      <c r="C732" s="764"/>
      <c r="D732" s="804"/>
      <c r="F732" s="764"/>
    </row>
    <row r="733" spans="1:7">
      <c r="A733" s="803"/>
      <c r="B733" s="764"/>
      <c r="C733" s="764"/>
      <c r="D733" s="804"/>
      <c r="F733" s="764"/>
    </row>
    <row r="734" spans="1:7">
      <c r="A734" s="803"/>
      <c r="B734" s="764"/>
      <c r="C734" s="764"/>
      <c r="D734" s="804"/>
      <c r="F734" s="764"/>
    </row>
    <row r="735" spans="1:7">
      <c r="A735" s="803"/>
      <c r="B735" s="764"/>
      <c r="C735" s="764"/>
      <c r="D735" s="804"/>
      <c r="F735" s="764"/>
    </row>
    <row r="736" spans="1:7">
      <c r="A736" s="803"/>
      <c r="B736" s="764"/>
      <c r="C736" s="764"/>
      <c r="D736" s="804"/>
      <c r="F736" s="764"/>
    </row>
    <row r="737" spans="1:6">
      <c r="A737" s="803"/>
      <c r="B737" s="764"/>
      <c r="C737" s="764"/>
      <c r="D737" s="804"/>
      <c r="F737" s="764"/>
    </row>
    <row r="738" spans="1:6">
      <c r="A738" s="803"/>
      <c r="B738" s="764"/>
      <c r="C738" s="764"/>
      <c r="D738" s="804"/>
      <c r="F738" s="764"/>
    </row>
  </sheetData>
  <sheetProtection algorithmName="SHA-512" hashValue="PdAVQDS1oDibCQE+mmWzCIaRqctt3NzOZC1KF8jBPU2QOpNfzOMPoHFn6zb8OKzEQ+2Pj72MuqW0rEekPk3X9g==" saltValue="iXza4p93EUYhGe1QMs6PoQ==" spinCount="100000" sheet="1" objects="1" scenarios="1"/>
  <protectedRanges>
    <protectedRange sqref="D642:D645" name="Range6"/>
    <protectedRange sqref="D493" name="Range4"/>
    <protectedRange sqref="G240:G254" name="Range2"/>
    <protectedRange sqref="D583:D586" name="Range1_4"/>
    <protectedRange sqref="D240:D254" name="Range3"/>
    <protectedRange sqref="D582:D589" name="Range5"/>
  </protectedRanges>
  <autoFilter ref="A42:G694">
    <filterColumn colId="0">
      <colorFilter dxfId="18"/>
    </filterColumn>
  </autoFilter>
  <mergeCells count="125">
    <mergeCell ref="B675:G675"/>
    <mergeCell ref="B681:G681"/>
    <mergeCell ref="B690:G690"/>
    <mergeCell ref="B638:G638"/>
    <mergeCell ref="B646:G646"/>
    <mergeCell ref="B650:G650"/>
    <mergeCell ref="B657:G657"/>
    <mergeCell ref="B668:G668"/>
    <mergeCell ref="B669:G669"/>
    <mergeCell ref="B591:G591"/>
    <mergeCell ref="B594:G594"/>
    <mergeCell ref="B598:G598"/>
    <mergeCell ref="B602:G602"/>
    <mergeCell ref="B625:G625"/>
    <mergeCell ref="B629:G629"/>
    <mergeCell ref="B539:G539"/>
    <mergeCell ref="B549:G549"/>
    <mergeCell ref="B554:G554"/>
    <mergeCell ref="B564:G564"/>
    <mergeCell ref="B575:G575"/>
    <mergeCell ref="B590:G590"/>
    <mergeCell ref="B506:G506"/>
    <mergeCell ref="B513:G513"/>
    <mergeCell ref="B518:G518"/>
    <mergeCell ref="B519:G519"/>
    <mergeCell ref="B530:G530"/>
    <mergeCell ref="B531:G531"/>
    <mergeCell ref="B454:G454"/>
    <mergeCell ref="B460:G460"/>
    <mergeCell ref="B461:G461"/>
    <mergeCell ref="B472:G472"/>
    <mergeCell ref="B484:G484"/>
    <mergeCell ref="B495:G495"/>
    <mergeCell ref="B415:G415"/>
    <mergeCell ref="B419:G419"/>
    <mergeCell ref="B426:G426"/>
    <mergeCell ref="B430:G430"/>
    <mergeCell ref="B445:G445"/>
    <mergeCell ref="B449:G449"/>
    <mergeCell ref="B364:G364"/>
    <mergeCell ref="B374:G374"/>
    <mergeCell ref="B377:G377"/>
    <mergeCell ref="B383:G383"/>
    <mergeCell ref="B395:G395"/>
    <mergeCell ref="B404:G404"/>
    <mergeCell ref="B325:G325"/>
    <mergeCell ref="B330:G330"/>
    <mergeCell ref="B333:G333"/>
    <mergeCell ref="B334:G334"/>
    <mergeCell ref="B343:G343"/>
    <mergeCell ref="B352:G352"/>
    <mergeCell ref="B299:G299"/>
    <mergeCell ref="B304:G304"/>
    <mergeCell ref="B309:G309"/>
    <mergeCell ref="B315:G315"/>
    <mergeCell ref="B318:G318"/>
    <mergeCell ref="B321:G321"/>
    <mergeCell ref="B239:G239"/>
    <mergeCell ref="B256:G256"/>
    <mergeCell ref="B257:G257"/>
    <mergeCell ref="B262:G262"/>
    <mergeCell ref="B276:G276"/>
    <mergeCell ref="B286:G286"/>
    <mergeCell ref="B169:G169"/>
    <mergeCell ref="B194:G194"/>
    <mergeCell ref="B200:G200"/>
    <mergeCell ref="B206:G206"/>
    <mergeCell ref="B214:G214"/>
    <mergeCell ref="B227:G227"/>
    <mergeCell ref="B117:G117"/>
    <mergeCell ref="B127:G127"/>
    <mergeCell ref="B136:G136"/>
    <mergeCell ref="B142:G142"/>
    <mergeCell ref="B156:G156"/>
    <mergeCell ref="B168:G168"/>
    <mergeCell ref="B73:G73"/>
    <mergeCell ref="B77:G77"/>
    <mergeCell ref="B90:G90"/>
    <mergeCell ref="B99:G99"/>
    <mergeCell ref="B102:G102"/>
    <mergeCell ref="B103:G103"/>
    <mergeCell ref="B37:I37"/>
    <mergeCell ref="A38:I40"/>
    <mergeCell ref="A41:G41"/>
    <mergeCell ref="B43:G43"/>
    <mergeCell ref="B44:G44"/>
    <mergeCell ref="B63:G63"/>
    <mergeCell ref="B31:I31"/>
    <mergeCell ref="B32:I32"/>
    <mergeCell ref="B33:I33"/>
    <mergeCell ref="B34:I34"/>
    <mergeCell ref="B35:I35"/>
    <mergeCell ref="B36:I36"/>
    <mergeCell ref="B25:I25"/>
    <mergeCell ref="B26:I26"/>
    <mergeCell ref="B27:I27"/>
    <mergeCell ref="B28:I28"/>
    <mergeCell ref="B29:I29"/>
    <mergeCell ref="B30:I30"/>
    <mergeCell ref="B19:I19"/>
    <mergeCell ref="B20:I20"/>
    <mergeCell ref="B21:I21"/>
    <mergeCell ref="B22:I22"/>
    <mergeCell ref="B23:I23"/>
    <mergeCell ref="B24:I24"/>
    <mergeCell ref="B8:C8"/>
    <mergeCell ref="D8:I8"/>
    <mergeCell ref="D9:I16"/>
    <mergeCell ref="A17:I17"/>
    <mergeCell ref="B18:I18"/>
    <mergeCell ref="A5:B5"/>
    <mergeCell ref="C5:E5"/>
    <mergeCell ref="G5:I5"/>
    <mergeCell ref="A6:B6"/>
    <mergeCell ref="C6:E6"/>
    <mergeCell ref="G6:I6"/>
    <mergeCell ref="A1:F1"/>
    <mergeCell ref="G1:I1"/>
    <mergeCell ref="A2:G2"/>
    <mergeCell ref="H2:I2"/>
    <mergeCell ref="A3:I3"/>
    <mergeCell ref="A4:B4"/>
    <mergeCell ref="C4:E4"/>
    <mergeCell ref="G4:I4"/>
    <mergeCell ref="A7:I7"/>
  </mergeCells>
  <dataValidations count="7">
    <dataValidation type="list" allowBlank="1" showInputMessage="1" showErrorMessage="1" sqref="D473:D483">
      <formula1>$A$756:$A$758</formula1>
    </dataValidation>
    <dataValidation type="list" allowBlank="1" showInputMessage="1" showErrorMessage="1" sqref="D157:D161 D164:D167">
      <formula1>$A$782:$A$784</formula1>
    </dataValidation>
    <dataValidation type="list" allowBlank="1" showInputMessage="1" showErrorMessage="1" sqref="D98">
      <formula1>$A$794:$A$796</formula1>
    </dataValidation>
    <dataValidation type="list" allowBlank="1" showInputMessage="1" showErrorMessage="1" sqref="D89">
      <formula1>$A$795:$A$797</formula1>
    </dataValidation>
    <dataValidation type="list" allowBlank="1" showInputMessage="1" showErrorMessage="1" sqref="D638">
      <formula1>$A$695:$A$697</formula1>
    </dataValidation>
    <dataValidation type="list" allowBlank="1" showInputMessage="1" showErrorMessage="1" sqref="D651:D656">
      <formula1>$A$732:$A$734</formula1>
    </dataValidation>
    <dataValidation type="list" allowBlank="1" showInputMessage="1" showErrorMessage="1" sqref="D651:D656 D706:D1048576 D240:D472 D168:D238 D90:D97 D41:D88 D99:D155 D162:D163 D658:D696 D484:D637 D639:D649">
      <formula1>$A$707:$A$709</formula1>
    </dataValidation>
  </dataValidations>
  <pageMargins left="0.2" right="0.25" top="0.5" bottom="0.4" header="0.31496062992125984" footer="0.31496062992125984"/>
  <pageSetup paperSize="9" scale="51" orientation="portrait" r:id="rId1"/>
  <headerFooter>
    <oddHeader>&amp;LChecklist No.  4 &amp;CMaternity Ward &amp;RVersion - NHSRC 3.0</oddHeader>
    <oddFooter>&amp;CPage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EY703"/>
  <sheetViews>
    <sheetView topLeftCell="A6" zoomScale="80" zoomScaleNormal="80" zoomScalePageLayoutView="60" workbookViewId="0">
      <selection activeCell="D675" sqref="D675"/>
    </sheetView>
  </sheetViews>
  <sheetFormatPr defaultColWidth="9.140625" defaultRowHeight="21"/>
  <cols>
    <col min="1" max="1" width="19.42578125" style="845" customWidth="1"/>
    <col min="2" max="2" width="47" style="740" customWidth="1"/>
    <col min="3" max="3" width="42.28515625" style="740" customWidth="1"/>
    <col min="4" max="4" width="11.42578125" style="846" customWidth="1"/>
    <col min="5" max="5" width="10.28515625" style="807" customWidth="1"/>
    <col min="6" max="6" width="34.7109375" style="740" customWidth="1"/>
    <col min="7" max="7" width="21.28515625" style="740" customWidth="1"/>
    <col min="8" max="8" width="6.42578125" style="738" customWidth="1"/>
    <col min="9" max="9" width="6.28515625" style="738" customWidth="1"/>
    <col min="10" max="10" width="7" style="739" customWidth="1"/>
    <col min="11" max="11" width="11.7109375" style="739" customWidth="1"/>
    <col min="12" max="12" width="9.140625" style="739"/>
    <col min="13" max="16384" width="9.140625" style="740"/>
  </cols>
  <sheetData>
    <row r="1" spans="1:12" s="807" customFormat="1" ht="27" customHeight="1">
      <c r="A1" s="1547" t="s">
        <v>162</v>
      </c>
      <c r="B1" s="1547"/>
      <c r="C1" s="1547"/>
      <c r="D1" s="1547"/>
      <c r="E1" s="1547"/>
      <c r="F1" s="1547"/>
      <c r="G1" s="1217" t="s">
        <v>7154</v>
      </c>
      <c r="H1" s="1218"/>
      <c r="I1" s="1219"/>
      <c r="J1" s="739"/>
      <c r="K1" s="739"/>
      <c r="L1" s="739"/>
    </row>
    <row r="2" spans="1:12" s="807" customFormat="1" ht="31.5" customHeight="1">
      <c r="A2" s="1485" t="s">
        <v>2612</v>
      </c>
      <c r="B2" s="1486"/>
      <c r="C2" s="1486"/>
      <c r="D2" s="1486"/>
      <c r="E2" s="1486"/>
      <c r="F2" s="1486"/>
      <c r="G2" s="1486"/>
      <c r="H2" s="1326">
        <v>5</v>
      </c>
      <c r="I2" s="1327"/>
      <c r="J2" s="739"/>
      <c r="K2" s="739"/>
      <c r="L2" s="739"/>
    </row>
    <row r="3" spans="1:12" s="807" customFormat="1" ht="27.75" customHeight="1">
      <c r="A3" s="1223" t="s">
        <v>166</v>
      </c>
      <c r="B3" s="1223"/>
      <c r="C3" s="1223"/>
      <c r="D3" s="1223"/>
      <c r="E3" s="1223"/>
      <c r="F3" s="1223"/>
      <c r="G3" s="1223"/>
      <c r="H3" s="1548"/>
      <c r="I3" s="1548"/>
      <c r="J3" s="739"/>
      <c r="K3" s="739"/>
      <c r="L3" s="739"/>
    </row>
    <row r="4" spans="1:12" s="807" customFormat="1" ht="36" customHeight="1">
      <c r="A4" s="1247" t="s">
        <v>167</v>
      </c>
      <c r="B4" s="1247"/>
      <c r="C4" s="1248"/>
      <c r="D4" s="1248"/>
      <c r="E4" s="1248"/>
      <c r="F4" s="5" t="s">
        <v>168</v>
      </c>
      <c r="G4" s="1248"/>
      <c r="H4" s="1323"/>
      <c r="I4" s="1323"/>
      <c r="J4" s="739"/>
      <c r="K4" s="739"/>
      <c r="L4" s="739"/>
    </row>
    <row r="5" spans="1:12" s="807" customFormat="1" ht="35.25" customHeight="1">
      <c r="A5" s="1321" t="s">
        <v>169</v>
      </c>
      <c r="B5" s="1322"/>
      <c r="C5" s="1248"/>
      <c r="D5" s="1248"/>
      <c r="E5" s="1248"/>
      <c r="F5" s="585" t="s">
        <v>170</v>
      </c>
      <c r="G5" s="1248"/>
      <c r="H5" s="1323"/>
      <c r="I5" s="1323"/>
      <c r="J5" s="739"/>
      <c r="K5" s="739"/>
      <c r="L5" s="739"/>
    </row>
    <row r="6" spans="1:12" s="807" customFormat="1" ht="35.25" customHeight="1">
      <c r="A6" s="1232" t="s">
        <v>171</v>
      </c>
      <c r="B6" s="1232"/>
      <c r="C6" s="1233"/>
      <c r="D6" s="1233"/>
      <c r="E6" s="1233"/>
      <c r="F6" s="585" t="s">
        <v>172</v>
      </c>
      <c r="G6" s="1248"/>
      <c r="H6" s="1323"/>
      <c r="I6" s="1323"/>
      <c r="J6" s="739"/>
      <c r="K6" s="739"/>
      <c r="L6" s="739"/>
    </row>
    <row r="7" spans="1:12" s="807" customFormat="1" ht="28.5">
      <c r="A7" s="1549" t="s">
        <v>2613</v>
      </c>
      <c r="B7" s="1550"/>
      <c r="C7" s="1550"/>
      <c r="D7" s="1550"/>
      <c r="E7" s="1550"/>
      <c r="F7" s="1550"/>
      <c r="G7" s="1550"/>
      <c r="H7" s="1550"/>
      <c r="I7" s="1550"/>
      <c r="J7" s="739"/>
      <c r="K7" s="739"/>
      <c r="L7" s="739"/>
    </row>
    <row r="8" spans="1:12" s="807" customFormat="1" ht="33.6" customHeight="1">
      <c r="A8" s="1551" t="s">
        <v>174</v>
      </c>
      <c r="B8" s="1551"/>
      <c r="C8" s="1551"/>
      <c r="D8" s="1552" t="s">
        <v>2614</v>
      </c>
      <c r="E8" s="1552"/>
      <c r="F8" s="1552"/>
      <c r="G8" s="1552"/>
      <c r="H8" s="1553"/>
      <c r="I8" s="1553"/>
      <c r="J8" s="739"/>
      <c r="K8" s="739"/>
      <c r="L8" s="739"/>
    </row>
    <row r="9" spans="1:12" s="807" customFormat="1" ht="33.6" customHeight="1">
      <c r="A9" s="1071" t="s">
        <v>176</v>
      </c>
      <c r="B9" s="1072" t="s">
        <v>177</v>
      </c>
      <c r="C9" s="1073">
        <f>'Ped Ward (2)'!D677</f>
        <v>0.5</v>
      </c>
      <c r="D9" s="1338">
        <f>D685</f>
        <v>0.5</v>
      </c>
      <c r="E9" s="1339"/>
      <c r="F9" s="1339"/>
      <c r="G9" s="1339"/>
      <c r="H9" s="1340"/>
      <c r="I9" s="1341"/>
      <c r="J9" s="739"/>
      <c r="K9" s="739"/>
      <c r="L9" s="739"/>
    </row>
    <row r="10" spans="1:12" s="807" customFormat="1" ht="33.6" customHeight="1">
      <c r="A10" s="1071" t="s">
        <v>178</v>
      </c>
      <c r="B10" s="1072" t="s">
        <v>179</v>
      </c>
      <c r="C10" s="1073">
        <f>'Ped Ward (2)'!D678</f>
        <v>0.5</v>
      </c>
      <c r="D10" s="1342"/>
      <c r="E10" s="1343"/>
      <c r="F10" s="1343"/>
      <c r="G10" s="1343"/>
      <c r="H10" s="1344"/>
      <c r="I10" s="1345"/>
      <c r="J10" s="739"/>
      <c r="K10" s="739"/>
      <c r="L10" s="739"/>
    </row>
    <row r="11" spans="1:12" s="807" customFormat="1" ht="33.6" customHeight="1">
      <c r="A11" s="1071" t="s">
        <v>180</v>
      </c>
      <c r="B11" s="1072" t="s">
        <v>181</v>
      </c>
      <c r="C11" s="1073">
        <f>'Ped Ward (2)'!D679</f>
        <v>0.5</v>
      </c>
      <c r="D11" s="1342"/>
      <c r="E11" s="1343"/>
      <c r="F11" s="1343"/>
      <c r="G11" s="1343"/>
      <c r="H11" s="1344"/>
      <c r="I11" s="1345"/>
      <c r="J11" s="739"/>
      <c r="K11" s="739"/>
      <c r="L11" s="739"/>
    </row>
    <row r="12" spans="1:12" s="807" customFormat="1" ht="33.6" customHeight="1">
      <c r="A12" s="1071" t="s">
        <v>182</v>
      </c>
      <c r="B12" s="1072" t="s">
        <v>183</v>
      </c>
      <c r="C12" s="1073">
        <f>'Ped Ward (2)'!D680</f>
        <v>0.5</v>
      </c>
      <c r="D12" s="1342"/>
      <c r="E12" s="1343"/>
      <c r="F12" s="1343"/>
      <c r="G12" s="1343"/>
      <c r="H12" s="1344"/>
      <c r="I12" s="1345"/>
      <c r="J12" s="739"/>
      <c r="K12" s="739"/>
      <c r="L12" s="739"/>
    </row>
    <row r="13" spans="1:12" s="807" customFormat="1" ht="33.6" customHeight="1">
      <c r="A13" s="1071" t="s">
        <v>184</v>
      </c>
      <c r="B13" s="1072" t="s">
        <v>185</v>
      </c>
      <c r="C13" s="1073">
        <f>'Ped Ward (2)'!D681</f>
        <v>0.5</v>
      </c>
      <c r="D13" s="1342"/>
      <c r="E13" s="1343"/>
      <c r="F13" s="1343"/>
      <c r="G13" s="1343"/>
      <c r="H13" s="1344"/>
      <c r="I13" s="1345"/>
      <c r="J13" s="739"/>
      <c r="K13" s="739"/>
      <c r="L13" s="739"/>
    </row>
    <row r="14" spans="1:12" s="807" customFormat="1" ht="33.6" customHeight="1">
      <c r="A14" s="1071" t="s">
        <v>186</v>
      </c>
      <c r="B14" s="1072" t="s">
        <v>146</v>
      </c>
      <c r="C14" s="1073">
        <f>'Ped Ward (2)'!D682</f>
        <v>0.5</v>
      </c>
      <c r="D14" s="1342"/>
      <c r="E14" s="1343"/>
      <c r="F14" s="1343"/>
      <c r="G14" s="1343"/>
      <c r="H14" s="1344"/>
      <c r="I14" s="1345"/>
      <c r="J14" s="739"/>
      <c r="K14" s="739"/>
      <c r="L14" s="739"/>
    </row>
    <row r="15" spans="1:12" s="807" customFormat="1" ht="33.6" customHeight="1">
      <c r="A15" s="1071" t="s">
        <v>187</v>
      </c>
      <c r="B15" s="1072" t="s">
        <v>1454</v>
      </c>
      <c r="C15" s="1073">
        <f>'Ped Ward (2)'!D683</f>
        <v>0.5</v>
      </c>
      <c r="D15" s="1342"/>
      <c r="E15" s="1343"/>
      <c r="F15" s="1343"/>
      <c r="G15" s="1343"/>
      <c r="H15" s="1344"/>
      <c r="I15" s="1345"/>
      <c r="J15" s="739"/>
      <c r="K15" s="739"/>
      <c r="L15" s="739"/>
    </row>
    <row r="16" spans="1:12" s="807" customFormat="1" ht="33.6" customHeight="1">
      <c r="A16" s="1071" t="s">
        <v>189</v>
      </c>
      <c r="B16" s="1072" t="s">
        <v>190</v>
      </c>
      <c r="C16" s="1073">
        <f>'Ped Ward (2)'!D685</f>
        <v>0.5</v>
      </c>
      <c r="D16" s="1346"/>
      <c r="E16" s="1347"/>
      <c r="F16" s="1347"/>
      <c r="G16" s="1347"/>
      <c r="H16" s="1348"/>
      <c r="I16" s="1349"/>
      <c r="J16" s="739"/>
      <c r="K16" s="739"/>
      <c r="L16" s="739"/>
    </row>
    <row r="17" spans="1:12" s="807" customFormat="1" ht="33.6" customHeight="1">
      <c r="A17" s="1506"/>
      <c r="B17" s="1507"/>
      <c r="C17" s="1507"/>
      <c r="D17" s="1507"/>
      <c r="E17" s="1507"/>
      <c r="F17" s="1507"/>
      <c r="G17" s="1507"/>
      <c r="H17" s="1508"/>
      <c r="I17" s="1509"/>
      <c r="J17" s="739"/>
      <c r="K17" s="739"/>
      <c r="L17" s="739"/>
    </row>
    <row r="18" spans="1:12" s="807" customFormat="1" ht="33.6" customHeight="1">
      <c r="A18" s="590"/>
      <c r="B18" s="1510" t="s">
        <v>191</v>
      </c>
      <c r="C18" s="1510"/>
      <c r="D18" s="1510"/>
      <c r="E18" s="1510"/>
      <c r="F18" s="1510"/>
      <c r="G18" s="1510"/>
      <c r="H18" s="1511"/>
      <c r="I18" s="1511"/>
      <c r="J18" s="739"/>
      <c r="K18" s="739"/>
      <c r="L18" s="739"/>
    </row>
    <row r="19" spans="1:12" s="807" customFormat="1" ht="33.6" customHeight="1">
      <c r="A19" s="6">
        <v>1</v>
      </c>
      <c r="B19" s="1259"/>
      <c r="C19" s="1259"/>
      <c r="D19" s="1259"/>
      <c r="E19" s="1259"/>
      <c r="F19" s="1259"/>
      <c r="G19" s="1259"/>
      <c r="H19" s="1515"/>
      <c r="I19" s="1515"/>
      <c r="J19" s="739"/>
      <c r="K19" s="739"/>
      <c r="L19" s="739"/>
    </row>
    <row r="20" spans="1:12" s="807" customFormat="1" ht="33.6" customHeight="1">
      <c r="A20" s="6">
        <v>2</v>
      </c>
      <c r="B20" s="1259"/>
      <c r="C20" s="1259"/>
      <c r="D20" s="1259"/>
      <c r="E20" s="1259"/>
      <c r="F20" s="1259"/>
      <c r="G20" s="1259"/>
      <c r="H20" s="1515"/>
      <c r="I20" s="1515"/>
      <c r="J20" s="739"/>
      <c r="K20" s="739"/>
      <c r="L20" s="739"/>
    </row>
    <row r="21" spans="1:12" s="807" customFormat="1" ht="33.6" customHeight="1">
      <c r="A21" s="6">
        <v>3</v>
      </c>
      <c r="B21" s="1259"/>
      <c r="C21" s="1259"/>
      <c r="D21" s="1259"/>
      <c r="E21" s="1259"/>
      <c r="F21" s="1259"/>
      <c r="G21" s="1259"/>
      <c r="H21" s="1515"/>
      <c r="I21" s="1515"/>
      <c r="J21" s="739"/>
      <c r="K21" s="739"/>
      <c r="L21" s="739"/>
    </row>
    <row r="22" spans="1:12" s="807" customFormat="1" ht="33.6" customHeight="1">
      <c r="A22" s="6">
        <v>4</v>
      </c>
      <c r="B22" s="1259"/>
      <c r="C22" s="1259"/>
      <c r="D22" s="1259"/>
      <c r="E22" s="1259"/>
      <c r="F22" s="1259"/>
      <c r="G22" s="1259"/>
      <c r="H22" s="1515"/>
      <c r="I22" s="1515"/>
      <c r="J22" s="739"/>
      <c r="K22" s="739"/>
      <c r="L22" s="739"/>
    </row>
    <row r="23" spans="1:12" s="807" customFormat="1" ht="33.6" customHeight="1">
      <c r="A23" s="6">
        <v>5</v>
      </c>
      <c r="B23" s="1259"/>
      <c r="C23" s="1259"/>
      <c r="D23" s="1259"/>
      <c r="E23" s="1259"/>
      <c r="F23" s="1259"/>
      <c r="G23" s="1259"/>
      <c r="H23" s="1515"/>
      <c r="I23" s="1515"/>
      <c r="J23" s="739"/>
      <c r="K23" s="739"/>
      <c r="L23" s="739"/>
    </row>
    <row r="24" spans="1:12" s="807" customFormat="1" ht="33.6" customHeight="1">
      <c r="A24" s="590"/>
      <c r="B24" s="1353" t="s">
        <v>192</v>
      </c>
      <c r="C24" s="1354"/>
      <c r="D24" s="1354"/>
      <c r="E24" s="1354"/>
      <c r="F24" s="1354"/>
      <c r="G24" s="1354"/>
      <c r="H24" s="1355"/>
      <c r="I24" s="1356"/>
      <c r="J24" s="739"/>
      <c r="K24" s="739"/>
      <c r="L24" s="739"/>
    </row>
    <row r="25" spans="1:12" s="807" customFormat="1" ht="33.6" customHeight="1">
      <c r="A25" s="6">
        <v>1</v>
      </c>
      <c r="B25" s="1259"/>
      <c r="C25" s="1259"/>
      <c r="D25" s="1259"/>
      <c r="E25" s="1259"/>
      <c r="F25" s="1259"/>
      <c r="G25" s="1259"/>
      <c r="H25" s="1515"/>
      <c r="I25" s="1515"/>
      <c r="J25" s="739"/>
      <c r="K25" s="739"/>
      <c r="L25" s="739"/>
    </row>
    <row r="26" spans="1:12" s="807" customFormat="1" ht="33.6" customHeight="1">
      <c r="A26" s="6">
        <v>2</v>
      </c>
      <c r="B26" s="1259"/>
      <c r="C26" s="1259"/>
      <c r="D26" s="1259"/>
      <c r="E26" s="1259"/>
      <c r="F26" s="1259"/>
      <c r="G26" s="1259"/>
      <c r="H26" s="1515"/>
      <c r="I26" s="1515"/>
      <c r="J26" s="739"/>
      <c r="K26" s="739"/>
      <c r="L26" s="739"/>
    </row>
    <row r="27" spans="1:12" s="807" customFormat="1" ht="33.6" customHeight="1">
      <c r="A27" s="6">
        <v>3</v>
      </c>
      <c r="B27" s="1259"/>
      <c r="C27" s="1259"/>
      <c r="D27" s="1259"/>
      <c r="E27" s="1259"/>
      <c r="F27" s="1259"/>
      <c r="G27" s="1259"/>
      <c r="H27" s="1515"/>
      <c r="I27" s="1515"/>
      <c r="J27" s="739"/>
      <c r="K27" s="739"/>
      <c r="L27" s="739"/>
    </row>
    <row r="28" spans="1:12" s="807" customFormat="1" ht="33.6" customHeight="1">
      <c r="A28" s="6">
        <v>4</v>
      </c>
      <c r="B28" s="1261"/>
      <c r="C28" s="1350"/>
      <c r="D28" s="1350"/>
      <c r="E28" s="1350"/>
      <c r="F28" s="1350"/>
      <c r="G28" s="1350"/>
      <c r="H28" s="1351"/>
      <c r="I28" s="1352"/>
      <c r="J28" s="739"/>
      <c r="K28" s="739"/>
      <c r="L28" s="739"/>
    </row>
    <row r="29" spans="1:12" s="807" customFormat="1" ht="33.6" customHeight="1">
      <c r="A29" s="6">
        <v>5</v>
      </c>
      <c r="B29" s="1261"/>
      <c r="C29" s="1350"/>
      <c r="D29" s="1350"/>
      <c r="E29" s="1350"/>
      <c r="F29" s="1350"/>
      <c r="G29" s="1350"/>
      <c r="H29" s="1351"/>
      <c r="I29" s="1352"/>
      <c r="J29" s="739"/>
      <c r="K29" s="739"/>
      <c r="L29" s="739"/>
    </row>
    <row r="30" spans="1:12" s="807" customFormat="1" ht="33.6" customHeight="1">
      <c r="A30" s="590"/>
      <c r="B30" s="1510" t="s">
        <v>193</v>
      </c>
      <c r="C30" s="1510"/>
      <c r="D30" s="1510"/>
      <c r="E30" s="1510"/>
      <c r="F30" s="1510"/>
      <c r="G30" s="1510"/>
      <c r="H30" s="1511"/>
      <c r="I30" s="1511"/>
      <c r="J30" s="739"/>
      <c r="K30" s="739"/>
      <c r="L30" s="739"/>
    </row>
    <row r="31" spans="1:12" s="807" customFormat="1" ht="33.6" customHeight="1">
      <c r="A31" s="6">
        <v>1</v>
      </c>
      <c r="B31" s="1259"/>
      <c r="C31" s="1259"/>
      <c r="D31" s="1259"/>
      <c r="E31" s="1259"/>
      <c r="F31" s="1259"/>
      <c r="G31" s="1259"/>
      <c r="H31" s="1515"/>
      <c r="I31" s="1515"/>
      <c r="J31" s="739"/>
      <c r="K31" s="739"/>
      <c r="L31" s="739"/>
    </row>
    <row r="32" spans="1:12" s="807" customFormat="1" ht="33.6" customHeight="1">
      <c r="A32" s="6">
        <v>2</v>
      </c>
      <c r="B32" s="1259"/>
      <c r="C32" s="1259"/>
      <c r="D32" s="1259"/>
      <c r="E32" s="1259"/>
      <c r="F32" s="1259"/>
      <c r="G32" s="1259"/>
      <c r="H32" s="1515"/>
      <c r="I32" s="1515"/>
      <c r="J32" s="739"/>
      <c r="K32" s="739"/>
      <c r="L32" s="739"/>
    </row>
    <row r="33" spans="1:12" ht="33.6" customHeight="1">
      <c r="A33" s="6">
        <v>3</v>
      </c>
      <c r="B33" s="1259"/>
      <c r="C33" s="1259"/>
      <c r="D33" s="1259"/>
      <c r="E33" s="1259"/>
      <c r="F33" s="1259"/>
      <c r="G33" s="1259"/>
      <c r="H33" s="1515"/>
      <c r="I33" s="1515"/>
    </row>
    <row r="34" spans="1:12" ht="33.6" customHeight="1">
      <c r="A34" s="6">
        <v>4</v>
      </c>
      <c r="B34" s="1259"/>
      <c r="C34" s="1259"/>
      <c r="D34" s="1259"/>
      <c r="E34" s="1259"/>
      <c r="F34" s="1259"/>
      <c r="G34" s="1259"/>
      <c r="H34" s="1515"/>
      <c r="I34" s="1515"/>
    </row>
    <row r="35" spans="1:12" ht="33.6" customHeight="1">
      <c r="A35" s="6">
        <v>5</v>
      </c>
      <c r="B35" s="1261"/>
      <c r="C35" s="1350"/>
      <c r="D35" s="1350"/>
      <c r="E35" s="1350"/>
      <c r="F35" s="1350"/>
      <c r="G35" s="1350"/>
      <c r="H35" s="1351"/>
      <c r="I35" s="1352"/>
    </row>
    <row r="36" spans="1:12" ht="33.6" customHeight="1">
      <c r="A36" s="590"/>
      <c r="B36" s="1282" t="s">
        <v>194</v>
      </c>
      <c r="C36" s="1361"/>
      <c r="D36" s="1361"/>
      <c r="E36" s="1361"/>
      <c r="F36" s="1361"/>
      <c r="G36" s="1361"/>
      <c r="H36" s="1362"/>
      <c r="I36" s="1363"/>
    </row>
    <row r="37" spans="1:12" ht="33.6" customHeight="1">
      <c r="A37" s="590"/>
      <c r="B37" s="1417" t="s">
        <v>195</v>
      </c>
      <c r="C37" s="1417"/>
      <c r="D37" s="1417"/>
      <c r="E37" s="1417"/>
      <c r="F37" s="1417"/>
      <c r="G37" s="1417"/>
      <c r="H37" s="1516"/>
      <c r="I37" s="1516"/>
    </row>
    <row r="38" spans="1:12" ht="25.5" customHeight="1">
      <c r="A38" s="1517"/>
      <c r="B38" s="1518"/>
      <c r="C38" s="1518"/>
      <c r="D38" s="1518"/>
      <c r="E38" s="1518"/>
      <c r="F38" s="1518"/>
      <c r="G38" s="1518"/>
      <c r="H38" s="1519"/>
      <c r="I38" s="1519"/>
    </row>
    <row r="39" spans="1:12" ht="18.75" customHeight="1">
      <c r="A39" s="1521"/>
      <c r="B39" s="1554"/>
      <c r="C39" s="1554"/>
      <c r="D39" s="1554"/>
      <c r="E39" s="1554"/>
      <c r="F39" s="1554"/>
      <c r="G39" s="1554"/>
      <c r="H39" s="1555"/>
      <c r="I39" s="1555"/>
    </row>
    <row r="40" spans="1:12" ht="18" customHeight="1">
      <c r="A40" s="1521"/>
      <c r="B40" s="1554"/>
      <c r="C40" s="1554"/>
      <c r="D40" s="1554"/>
      <c r="E40" s="1554"/>
      <c r="F40" s="1554"/>
      <c r="G40" s="1554"/>
      <c r="H40" s="1555"/>
      <c r="I40" s="1555"/>
    </row>
    <row r="41" spans="1:12">
      <c r="A41" s="1556" t="s">
        <v>2615</v>
      </c>
      <c r="B41" s="1557"/>
      <c r="C41" s="1557"/>
      <c r="D41" s="1557"/>
      <c r="E41" s="1557"/>
      <c r="F41" s="1557"/>
      <c r="G41" s="1558"/>
    </row>
    <row r="42" spans="1:12" ht="33" customHeight="1">
      <c r="A42" s="1121" t="s">
        <v>197</v>
      </c>
      <c r="B42" s="292" t="s">
        <v>198</v>
      </c>
      <c r="C42" s="1122" t="s">
        <v>1457</v>
      </c>
      <c r="D42" s="292" t="s">
        <v>2616</v>
      </c>
      <c r="E42" s="347" t="s">
        <v>2617</v>
      </c>
      <c r="F42" s="1122" t="s">
        <v>2318</v>
      </c>
      <c r="G42" s="1122" t="s">
        <v>2319</v>
      </c>
    </row>
    <row r="43" spans="1:12" ht="26.25" customHeight="1">
      <c r="A43" s="335"/>
      <c r="B43" s="1452" t="s">
        <v>204</v>
      </c>
      <c r="C43" s="1452"/>
      <c r="D43" s="1452"/>
      <c r="E43" s="1452"/>
      <c r="F43" s="1452"/>
      <c r="G43" s="1452"/>
      <c r="H43" s="738">
        <f>H44+H64+H80+H76+H95+H104</f>
        <v>8</v>
      </c>
      <c r="I43" s="738">
        <f>I44+I64+I80+I76+I95+I104</f>
        <v>16</v>
      </c>
      <c r="L43" s="740"/>
    </row>
    <row r="44" spans="1:12" ht="40.15" customHeight="1">
      <c r="A44" s="1039" t="s">
        <v>1458</v>
      </c>
      <c r="B44" s="1305" t="s">
        <v>1459</v>
      </c>
      <c r="C44" s="1306"/>
      <c r="D44" s="1306"/>
      <c r="E44" s="1306"/>
      <c r="F44" s="1306"/>
      <c r="G44" s="1307"/>
      <c r="H44" s="738">
        <f>SUM(D45:D63)</f>
        <v>2</v>
      </c>
      <c r="I44" s="738">
        <f>COUNT(D45:D63)*2</f>
        <v>4</v>
      </c>
      <c r="L44" s="740"/>
    </row>
    <row r="45" spans="1:12" s="4" customFormat="1" ht="15.75" hidden="1">
      <c r="A45" s="20" t="s">
        <v>1460</v>
      </c>
      <c r="B45" s="92" t="s">
        <v>206</v>
      </c>
      <c r="C45" s="19"/>
      <c r="D45" s="438"/>
      <c r="E45" s="21"/>
      <c r="F45" s="19"/>
      <c r="G45" s="19"/>
      <c r="H45" s="81"/>
      <c r="I45" s="81"/>
      <c r="J45" s="81"/>
      <c r="K45" s="81"/>
      <c r="L45" s="81"/>
    </row>
    <row r="46" spans="1:12" s="4" customFormat="1" ht="15.75" hidden="1">
      <c r="A46" s="20" t="s">
        <v>1461</v>
      </c>
      <c r="B46" s="92" t="s">
        <v>211</v>
      </c>
      <c r="C46" s="19"/>
      <c r="D46" s="438"/>
      <c r="E46" s="21"/>
      <c r="F46" s="19"/>
      <c r="G46" s="19"/>
      <c r="H46" s="81"/>
      <c r="I46" s="81"/>
      <c r="J46" s="81"/>
      <c r="K46" s="81"/>
      <c r="L46" s="81"/>
    </row>
    <row r="47" spans="1:12" s="4" customFormat="1" ht="31.5" hidden="1">
      <c r="A47" s="20" t="s">
        <v>1462</v>
      </c>
      <c r="B47" s="92" t="s">
        <v>215</v>
      </c>
      <c r="C47" s="19"/>
      <c r="D47" s="438"/>
      <c r="E47" s="21"/>
      <c r="F47" s="19"/>
      <c r="G47" s="19"/>
      <c r="H47" s="81"/>
      <c r="I47" s="81"/>
      <c r="J47" s="81"/>
      <c r="K47" s="81"/>
      <c r="L47" s="81"/>
    </row>
    <row r="48" spans="1:12" ht="71.25" customHeight="1">
      <c r="A48" s="308" t="s">
        <v>1463</v>
      </c>
      <c r="B48" s="92" t="s">
        <v>1464</v>
      </c>
      <c r="C48" s="92" t="s">
        <v>2618</v>
      </c>
      <c r="D48" s="1081">
        <v>1</v>
      </c>
      <c r="E48" s="1082" t="s">
        <v>271</v>
      </c>
      <c r="F48" s="1083"/>
      <c r="G48" s="1084"/>
      <c r="L48" s="740"/>
    </row>
    <row r="49" spans="1:12" ht="51.75" hidden="1" customHeight="1">
      <c r="A49" s="737"/>
      <c r="B49" s="723"/>
      <c r="C49" s="723" t="s">
        <v>2619</v>
      </c>
      <c r="D49" s="809"/>
      <c r="E49" s="780" t="s">
        <v>271</v>
      </c>
      <c r="F49" s="723" t="s">
        <v>2620</v>
      </c>
      <c r="G49" s="810"/>
      <c r="H49" s="739"/>
      <c r="I49" s="739"/>
    </row>
    <row r="50" spans="1:12" s="4" customFormat="1" ht="15.75" hidden="1">
      <c r="A50" s="20" t="s">
        <v>1465</v>
      </c>
      <c r="B50" s="92" t="s">
        <v>223</v>
      </c>
      <c r="C50" s="19"/>
      <c r="D50" s="438"/>
      <c r="E50" s="21"/>
      <c r="F50" s="19"/>
      <c r="G50" s="19"/>
      <c r="H50" s="81"/>
      <c r="I50" s="81"/>
      <c r="J50" s="81"/>
      <c r="K50" s="81"/>
      <c r="L50" s="81"/>
    </row>
    <row r="51" spans="1:12" s="4" customFormat="1" ht="15.75" hidden="1">
      <c r="A51" s="20" t="s">
        <v>1466</v>
      </c>
      <c r="B51" s="92" t="s">
        <v>227</v>
      </c>
      <c r="C51" s="19"/>
      <c r="D51" s="438"/>
      <c r="E51" s="21"/>
      <c r="F51" s="19"/>
      <c r="G51" s="19"/>
      <c r="H51" s="81"/>
      <c r="I51" s="81"/>
      <c r="J51" s="81"/>
      <c r="K51" s="81"/>
      <c r="L51" s="81"/>
    </row>
    <row r="52" spans="1:12" s="4" customFormat="1" ht="15.75" hidden="1">
      <c r="A52" s="20" t="s">
        <v>1467</v>
      </c>
      <c r="B52" s="92" t="s">
        <v>231</v>
      </c>
      <c r="C52" s="19"/>
      <c r="D52" s="438"/>
      <c r="E52" s="21"/>
      <c r="F52" s="19"/>
      <c r="G52" s="19"/>
      <c r="H52" s="81"/>
      <c r="I52" s="81"/>
      <c r="J52" s="81"/>
      <c r="K52" s="81"/>
      <c r="L52" s="81"/>
    </row>
    <row r="53" spans="1:12" s="4" customFormat="1" ht="15.75" hidden="1">
      <c r="A53" s="20" t="s">
        <v>234</v>
      </c>
      <c r="B53" s="92" t="s">
        <v>235</v>
      </c>
      <c r="C53" s="19"/>
      <c r="D53" s="438"/>
      <c r="E53" s="21"/>
      <c r="F53" s="19"/>
      <c r="G53" s="19"/>
      <c r="H53" s="81"/>
      <c r="I53" s="81"/>
      <c r="J53" s="81"/>
      <c r="K53" s="81"/>
      <c r="L53" s="81"/>
    </row>
    <row r="54" spans="1:12" s="4" customFormat="1" ht="15.75" hidden="1">
      <c r="A54" s="20" t="s">
        <v>1468</v>
      </c>
      <c r="B54" s="92" t="s">
        <v>237</v>
      </c>
      <c r="C54" s="19"/>
      <c r="D54" s="438"/>
      <c r="E54" s="21"/>
      <c r="F54" s="19"/>
      <c r="G54" s="19"/>
      <c r="H54" s="81"/>
      <c r="I54" s="81"/>
      <c r="J54" s="81"/>
      <c r="K54" s="81"/>
      <c r="L54" s="81"/>
    </row>
    <row r="55" spans="1:12" s="4" customFormat="1" ht="15.75" hidden="1">
      <c r="A55" s="20" t="s">
        <v>240</v>
      </c>
      <c r="B55" s="92" t="s">
        <v>241</v>
      </c>
      <c r="C55" s="19"/>
      <c r="D55" s="438"/>
      <c r="E55" s="21"/>
      <c r="F55" s="19"/>
      <c r="G55" s="19"/>
      <c r="H55" s="81"/>
      <c r="I55" s="81"/>
      <c r="J55" s="81"/>
      <c r="K55" s="81"/>
      <c r="L55" s="81"/>
    </row>
    <row r="56" spans="1:12" s="4" customFormat="1" ht="15.75" hidden="1">
      <c r="A56" s="20" t="s">
        <v>242</v>
      </c>
      <c r="B56" s="92" t="s">
        <v>243</v>
      </c>
      <c r="C56" s="19"/>
      <c r="D56" s="438"/>
      <c r="E56" s="21"/>
      <c r="F56" s="19"/>
      <c r="G56" s="19"/>
      <c r="H56" s="81"/>
      <c r="I56" s="81"/>
      <c r="J56" s="81"/>
      <c r="K56" s="81"/>
      <c r="L56" s="81"/>
    </row>
    <row r="57" spans="1:12" s="4" customFormat="1" ht="15.75" hidden="1">
      <c r="A57" s="20" t="s">
        <v>244</v>
      </c>
      <c r="B57" s="92" t="s">
        <v>245</v>
      </c>
      <c r="C57" s="19"/>
      <c r="D57" s="438"/>
      <c r="E57" s="21"/>
      <c r="F57" s="19"/>
      <c r="G57" s="19"/>
      <c r="H57" s="81"/>
      <c r="I57" s="81"/>
      <c r="J57" s="81"/>
      <c r="K57" s="81"/>
      <c r="L57" s="81"/>
    </row>
    <row r="58" spans="1:12" s="4" customFormat="1" ht="31.5" hidden="1">
      <c r="A58" s="20" t="s">
        <v>1469</v>
      </c>
      <c r="B58" s="92" t="s">
        <v>247</v>
      </c>
      <c r="C58" s="19"/>
      <c r="D58" s="438"/>
      <c r="E58" s="21"/>
      <c r="F58" s="19"/>
      <c r="G58" s="19"/>
      <c r="H58" s="81"/>
      <c r="I58" s="81"/>
      <c r="J58" s="81"/>
      <c r="K58" s="81"/>
      <c r="L58" s="81"/>
    </row>
    <row r="59" spans="1:12" ht="31.5">
      <c r="A59" s="308" t="s">
        <v>1470</v>
      </c>
      <c r="B59" s="92" t="s">
        <v>253</v>
      </c>
      <c r="C59" s="92" t="s">
        <v>2621</v>
      </c>
      <c r="D59" s="1081">
        <v>1</v>
      </c>
      <c r="E59" s="1082" t="s">
        <v>540</v>
      </c>
      <c r="F59" s="1083"/>
      <c r="G59" s="1084"/>
      <c r="L59" s="740"/>
    </row>
    <row r="60" spans="1:12" s="4" customFormat="1" ht="30" hidden="1" customHeight="1">
      <c r="A60" s="20" t="s">
        <v>256</v>
      </c>
      <c r="B60" s="92" t="s">
        <v>257</v>
      </c>
      <c r="C60" s="19"/>
      <c r="D60" s="438"/>
      <c r="E60" s="21"/>
      <c r="F60" s="19"/>
      <c r="G60" s="19"/>
      <c r="H60" s="81"/>
      <c r="I60" s="81"/>
      <c r="J60" s="81"/>
      <c r="K60" s="81"/>
      <c r="L60" s="81"/>
    </row>
    <row r="61" spans="1:12" s="4" customFormat="1" ht="31.5" hidden="1">
      <c r="A61" s="20" t="s">
        <v>1473</v>
      </c>
      <c r="B61" s="92" t="s">
        <v>259</v>
      </c>
      <c r="C61" s="19"/>
      <c r="D61" s="438"/>
      <c r="E61" s="21"/>
      <c r="F61" s="19"/>
      <c r="G61" s="19"/>
      <c r="H61" s="81"/>
      <c r="I61" s="81"/>
      <c r="J61" s="81"/>
      <c r="K61" s="81"/>
      <c r="L61" s="81"/>
    </row>
    <row r="62" spans="1:12" s="4" customFormat="1" ht="15.75" hidden="1">
      <c r="A62" s="20" t="s">
        <v>262</v>
      </c>
      <c r="B62" s="92" t="s">
        <v>263</v>
      </c>
      <c r="C62" s="19"/>
      <c r="D62" s="438"/>
      <c r="E62" s="21"/>
      <c r="F62" s="19"/>
      <c r="G62" s="19"/>
      <c r="H62" s="81"/>
      <c r="I62" s="81"/>
      <c r="J62" s="81"/>
      <c r="K62" s="81"/>
      <c r="L62" s="81"/>
    </row>
    <row r="63" spans="1:12" s="4" customFormat="1" ht="31.5" hidden="1">
      <c r="A63" s="20" t="s">
        <v>264</v>
      </c>
      <c r="B63" s="92" t="s">
        <v>265</v>
      </c>
      <c r="C63" s="19"/>
      <c r="D63" s="438"/>
      <c r="E63" s="21"/>
      <c r="F63" s="19"/>
      <c r="G63" s="19"/>
      <c r="H63" s="81"/>
      <c r="I63" s="81"/>
      <c r="J63" s="81"/>
      <c r="K63" s="81"/>
      <c r="L63" s="81"/>
    </row>
    <row r="64" spans="1:12" ht="40.15" customHeight="1">
      <c r="A64" s="1039" t="s">
        <v>141</v>
      </c>
      <c r="B64" s="1305" t="s">
        <v>1474</v>
      </c>
      <c r="C64" s="1306"/>
      <c r="D64" s="1306"/>
      <c r="E64" s="1306"/>
      <c r="F64" s="1306"/>
      <c r="G64" s="1307"/>
      <c r="H64" s="738">
        <f>SUM(D65:D75)</f>
        <v>4</v>
      </c>
      <c r="I64" s="738">
        <f>COUNT(D65:D75)*2</f>
        <v>8</v>
      </c>
      <c r="L64" s="740"/>
    </row>
    <row r="65" spans="1:12" s="4" customFormat="1" ht="31.5" hidden="1">
      <c r="A65" s="20" t="s">
        <v>266</v>
      </c>
      <c r="B65" s="92" t="s">
        <v>267</v>
      </c>
      <c r="C65" s="19"/>
      <c r="D65" s="438"/>
      <c r="E65" s="21"/>
      <c r="F65" s="19"/>
      <c r="G65" s="19"/>
      <c r="H65" s="81"/>
      <c r="I65" s="81"/>
      <c r="J65" s="81"/>
      <c r="K65" s="81"/>
      <c r="L65" s="81"/>
    </row>
    <row r="66" spans="1:12" s="4" customFormat="1" ht="15.75" hidden="1">
      <c r="A66" s="20" t="s">
        <v>268</v>
      </c>
      <c r="B66" s="92" t="s">
        <v>269</v>
      </c>
      <c r="C66" s="19"/>
      <c r="D66" s="438"/>
      <c r="E66" s="21"/>
      <c r="F66" s="19"/>
      <c r="G66" s="19"/>
      <c r="H66" s="81"/>
      <c r="I66" s="81"/>
      <c r="J66" s="81"/>
      <c r="K66" s="81"/>
      <c r="L66" s="81"/>
    </row>
    <row r="67" spans="1:12" s="4" customFormat="1" ht="15.75" hidden="1">
      <c r="A67" s="20" t="s">
        <v>272</v>
      </c>
      <c r="B67" s="92" t="s">
        <v>273</v>
      </c>
      <c r="C67" s="19"/>
      <c r="D67" s="438"/>
      <c r="E67" s="21"/>
      <c r="F67" s="19"/>
      <c r="G67" s="19"/>
      <c r="H67" s="81"/>
      <c r="I67" s="81"/>
      <c r="J67" s="81"/>
      <c r="K67" s="81"/>
      <c r="L67" s="81"/>
    </row>
    <row r="68" spans="1:12" ht="31.5">
      <c r="A68" s="308" t="s">
        <v>274</v>
      </c>
      <c r="B68" s="92" t="s">
        <v>275</v>
      </c>
      <c r="C68" s="92" t="s">
        <v>2622</v>
      </c>
      <c r="D68" s="1081">
        <v>1</v>
      </c>
      <c r="E68" s="1082" t="s">
        <v>540</v>
      </c>
      <c r="F68" s="1083"/>
      <c r="G68" s="1084"/>
      <c r="L68" s="740"/>
    </row>
    <row r="69" spans="1:12" ht="31.5">
      <c r="A69" s="308"/>
      <c r="B69" s="92"/>
      <c r="C69" s="92" t="s">
        <v>2623</v>
      </c>
      <c r="D69" s="1081">
        <v>1</v>
      </c>
      <c r="E69" s="1082" t="s">
        <v>540</v>
      </c>
      <c r="F69" s="1083"/>
      <c r="G69" s="1084"/>
      <c r="L69" s="740"/>
    </row>
    <row r="70" spans="1:12" ht="46.5" customHeight="1">
      <c r="A70" s="308"/>
      <c r="B70" s="92"/>
      <c r="C70" s="92" t="s">
        <v>2624</v>
      </c>
      <c r="D70" s="1081">
        <v>1</v>
      </c>
      <c r="E70" s="1082" t="s">
        <v>540</v>
      </c>
      <c r="F70" s="1083"/>
      <c r="G70" s="1084"/>
      <c r="L70" s="740"/>
    </row>
    <row r="71" spans="1:12" ht="31.5">
      <c r="A71" s="308"/>
      <c r="B71" s="92"/>
      <c r="C71" s="92" t="s">
        <v>2625</v>
      </c>
      <c r="D71" s="1081">
        <v>1</v>
      </c>
      <c r="E71" s="1082" t="s">
        <v>540</v>
      </c>
      <c r="F71" s="1083"/>
      <c r="G71" s="1084"/>
      <c r="L71" s="740"/>
    </row>
    <row r="72" spans="1:12" hidden="1">
      <c r="A72" s="737"/>
      <c r="B72" s="723"/>
      <c r="C72" s="740" t="s">
        <v>2626</v>
      </c>
      <c r="D72" s="809"/>
      <c r="E72" s="780" t="s">
        <v>540</v>
      </c>
      <c r="F72" s="741"/>
      <c r="G72" s="810"/>
      <c r="H72" s="739"/>
      <c r="I72" s="739"/>
    </row>
    <row r="73" spans="1:12" ht="30.75" hidden="1" customHeight="1">
      <c r="A73" s="737"/>
      <c r="B73" s="723"/>
      <c r="C73" s="723" t="s">
        <v>2627</v>
      </c>
      <c r="D73" s="809"/>
      <c r="E73" s="780" t="s">
        <v>540</v>
      </c>
      <c r="F73" s="741"/>
      <c r="G73" s="810"/>
      <c r="H73" s="739"/>
      <c r="I73" s="739"/>
    </row>
    <row r="74" spans="1:12" hidden="1">
      <c r="A74" s="737"/>
      <c r="B74" s="723"/>
      <c r="C74" s="740" t="s">
        <v>2628</v>
      </c>
      <c r="D74" s="809"/>
      <c r="E74" s="780" t="s">
        <v>540</v>
      </c>
      <c r="F74" s="741"/>
      <c r="G74" s="810"/>
      <c r="H74" s="739"/>
      <c r="I74" s="739"/>
    </row>
    <row r="75" spans="1:12" s="4" customFormat="1" ht="15.75" hidden="1">
      <c r="A75" s="20" t="s">
        <v>277</v>
      </c>
      <c r="B75" s="92" t="s">
        <v>278</v>
      </c>
      <c r="C75" s="19"/>
      <c r="D75" s="438"/>
      <c r="E75" s="21"/>
      <c r="F75" s="19"/>
      <c r="G75" s="19"/>
      <c r="H75" s="81"/>
      <c r="I75" s="81"/>
      <c r="J75" s="81"/>
      <c r="K75" s="81"/>
      <c r="L75" s="81"/>
    </row>
    <row r="76" spans="1:12" s="4" customFormat="1" ht="40.15" hidden="1" customHeight="1">
      <c r="A76" s="239" t="s">
        <v>279</v>
      </c>
      <c r="B76" s="1366" t="s">
        <v>1493</v>
      </c>
      <c r="C76" s="1458"/>
      <c r="D76" s="1458"/>
      <c r="E76" s="1458"/>
      <c r="F76" s="1458"/>
      <c r="G76" s="1459"/>
      <c r="H76" s="81">
        <f>SUM(D77:D79)</f>
        <v>0</v>
      </c>
      <c r="I76" s="81">
        <f>COUNT(D77:D79)*2</f>
        <v>0</v>
      </c>
      <c r="J76" s="81"/>
      <c r="K76" s="81"/>
      <c r="L76" s="81"/>
    </row>
    <row r="77" spans="1:12" s="4" customFormat="1" ht="15.75" hidden="1">
      <c r="A77" s="20" t="s">
        <v>1494</v>
      </c>
      <c r="B77" s="92" t="s">
        <v>281</v>
      </c>
      <c r="C77" s="23"/>
      <c r="D77" s="438"/>
      <c r="E77" s="21"/>
      <c r="F77" s="19"/>
      <c r="G77" s="19"/>
      <c r="H77" s="81"/>
      <c r="I77" s="81"/>
      <c r="J77" s="81"/>
      <c r="K77" s="81"/>
      <c r="L77" s="81"/>
    </row>
    <row r="78" spans="1:12" s="4" customFormat="1" ht="15.75" hidden="1">
      <c r="A78" s="20" t="s">
        <v>1495</v>
      </c>
      <c r="B78" s="92" t="s">
        <v>286</v>
      </c>
      <c r="C78" s="23"/>
      <c r="D78" s="438"/>
      <c r="E78" s="21"/>
      <c r="F78" s="19"/>
      <c r="G78" s="19"/>
      <c r="H78" s="81"/>
      <c r="I78" s="81"/>
      <c r="J78" s="81"/>
      <c r="K78" s="81"/>
      <c r="L78" s="81"/>
    </row>
    <row r="79" spans="1:12" s="4" customFormat="1" ht="31.5" hidden="1">
      <c r="A79" s="20" t="s">
        <v>1498</v>
      </c>
      <c r="B79" s="92" t="s">
        <v>290</v>
      </c>
      <c r="C79" s="19"/>
      <c r="D79" s="438"/>
      <c r="E79" s="21"/>
      <c r="F79" s="19"/>
      <c r="G79" s="19"/>
      <c r="H79" s="81"/>
      <c r="I79" s="81"/>
      <c r="J79" s="81"/>
      <c r="K79" s="81"/>
      <c r="L79" s="81"/>
    </row>
    <row r="80" spans="1:12" ht="40.15" customHeight="1">
      <c r="A80" s="1039" t="s">
        <v>137</v>
      </c>
      <c r="B80" s="1305" t="s">
        <v>1499</v>
      </c>
      <c r="C80" s="1306"/>
      <c r="D80" s="1306"/>
      <c r="E80" s="1306"/>
      <c r="F80" s="1306"/>
      <c r="G80" s="1307"/>
      <c r="H80" s="738">
        <f>SUM(D81:D94)</f>
        <v>2</v>
      </c>
      <c r="I80" s="738">
        <f>COUNT(D81:D94)*2</f>
        <v>4</v>
      </c>
      <c r="L80" s="740"/>
    </row>
    <row r="81" spans="1:12" ht="47.25">
      <c r="A81" s="308" t="s">
        <v>292</v>
      </c>
      <c r="B81" s="92" t="s">
        <v>293</v>
      </c>
      <c r="C81" s="92" t="s">
        <v>7037</v>
      </c>
      <c r="D81" s="1081">
        <v>1</v>
      </c>
      <c r="E81" s="1082" t="s">
        <v>540</v>
      </c>
      <c r="F81" s="92" t="s">
        <v>7038</v>
      </c>
      <c r="G81" s="1084"/>
      <c r="L81" s="740"/>
    </row>
    <row r="82" spans="1:12" ht="63" hidden="1">
      <c r="A82" s="737"/>
      <c r="B82" s="723"/>
      <c r="C82" s="723" t="s">
        <v>2629</v>
      </c>
      <c r="D82" s="809"/>
      <c r="E82" s="780" t="s">
        <v>540</v>
      </c>
      <c r="F82" s="723" t="s">
        <v>2630</v>
      </c>
      <c r="G82" s="810"/>
      <c r="H82" s="739"/>
      <c r="I82" s="739"/>
    </row>
    <row r="83" spans="1:12" ht="63" hidden="1">
      <c r="A83" s="737"/>
      <c r="B83" s="723"/>
      <c r="C83" s="741" t="s">
        <v>2631</v>
      </c>
      <c r="D83" s="809"/>
      <c r="E83" s="780" t="s">
        <v>540</v>
      </c>
      <c r="F83" s="723" t="s">
        <v>2630</v>
      </c>
      <c r="G83" s="810"/>
      <c r="H83" s="739"/>
      <c r="I83" s="739"/>
    </row>
    <row r="84" spans="1:12" ht="63" hidden="1">
      <c r="A84" s="737" t="s">
        <v>294</v>
      </c>
      <c r="B84" s="723" t="s">
        <v>295</v>
      </c>
      <c r="C84" s="723" t="s">
        <v>2632</v>
      </c>
      <c r="D84" s="809"/>
      <c r="E84" s="780" t="s">
        <v>540</v>
      </c>
      <c r="F84" s="741"/>
      <c r="G84" s="810"/>
      <c r="H84" s="739"/>
      <c r="I84" s="739"/>
    </row>
    <row r="85" spans="1:12" s="4" customFormat="1" ht="47.25" hidden="1">
      <c r="A85" s="20" t="s">
        <v>296</v>
      </c>
      <c r="B85" s="92" t="s">
        <v>297</v>
      </c>
      <c r="C85" s="23"/>
      <c r="D85" s="438"/>
      <c r="E85" s="21"/>
      <c r="F85" s="19"/>
      <c r="G85" s="19"/>
      <c r="H85" s="81"/>
      <c r="I85" s="81"/>
      <c r="J85" s="81"/>
      <c r="K85" s="81"/>
      <c r="L85" s="81"/>
    </row>
    <row r="86" spans="1:12" s="4" customFormat="1" ht="31.5" hidden="1">
      <c r="A86" s="20" t="s">
        <v>298</v>
      </c>
      <c r="B86" s="92" t="s">
        <v>299</v>
      </c>
      <c r="C86" s="23"/>
      <c r="D86" s="438"/>
      <c r="E86" s="21"/>
      <c r="F86" s="19"/>
      <c r="G86" s="19"/>
      <c r="H86" s="81"/>
      <c r="I86" s="81"/>
      <c r="J86" s="81"/>
      <c r="K86" s="81"/>
      <c r="L86" s="81"/>
    </row>
    <row r="87" spans="1:12" s="4" customFormat="1" ht="47.25" hidden="1">
      <c r="A87" s="20" t="s">
        <v>300</v>
      </c>
      <c r="B87" s="92" t="s">
        <v>2633</v>
      </c>
      <c r="C87" s="23"/>
      <c r="D87" s="438"/>
      <c r="E87" s="21"/>
      <c r="F87" s="19"/>
      <c r="G87" s="19"/>
      <c r="H87" s="81"/>
      <c r="I87" s="81"/>
      <c r="J87" s="81"/>
      <c r="K87" s="81"/>
      <c r="L87" s="81"/>
    </row>
    <row r="88" spans="1:12" s="4" customFormat="1" ht="31.5" hidden="1">
      <c r="A88" s="20" t="s">
        <v>302</v>
      </c>
      <c r="B88" s="92" t="s">
        <v>303</v>
      </c>
      <c r="C88" s="23"/>
      <c r="D88" s="438"/>
      <c r="E88" s="21"/>
      <c r="F88" s="19"/>
      <c r="G88" s="19"/>
      <c r="H88" s="81"/>
      <c r="I88" s="81"/>
      <c r="J88" s="81"/>
      <c r="K88" s="81"/>
      <c r="L88" s="81"/>
    </row>
    <row r="89" spans="1:12" s="4" customFormat="1" ht="47.25" hidden="1">
      <c r="A89" s="20" t="s">
        <v>304</v>
      </c>
      <c r="B89" s="92" t="s">
        <v>305</v>
      </c>
      <c r="C89" s="23"/>
      <c r="D89" s="438"/>
      <c r="E89" s="21"/>
      <c r="F89" s="19"/>
      <c r="G89" s="19"/>
      <c r="H89" s="81"/>
      <c r="I89" s="81"/>
      <c r="J89" s="81"/>
      <c r="K89" s="81"/>
      <c r="L89" s="81"/>
    </row>
    <row r="90" spans="1:12" s="4" customFormat="1" ht="63" hidden="1">
      <c r="A90" s="20" t="s">
        <v>306</v>
      </c>
      <c r="B90" s="92" t="s">
        <v>307</v>
      </c>
      <c r="C90" s="23"/>
      <c r="D90" s="438"/>
      <c r="E90" s="21"/>
      <c r="F90" s="19"/>
      <c r="G90" s="19"/>
      <c r="H90" s="81"/>
      <c r="I90" s="81"/>
      <c r="J90" s="81"/>
      <c r="K90" s="81"/>
      <c r="L90" s="81"/>
    </row>
    <row r="91" spans="1:12" s="4" customFormat="1" ht="47.25" hidden="1">
      <c r="A91" s="20" t="s">
        <v>308</v>
      </c>
      <c r="B91" s="92" t="s">
        <v>309</v>
      </c>
      <c r="C91" s="19"/>
      <c r="D91" s="438"/>
      <c r="E91" s="21"/>
      <c r="F91" s="19"/>
      <c r="G91" s="19"/>
      <c r="H91" s="81"/>
      <c r="I91" s="81"/>
      <c r="J91" s="81"/>
      <c r="K91" s="81"/>
      <c r="L91" s="81"/>
    </row>
    <row r="92" spans="1:12" ht="84" hidden="1">
      <c r="A92" s="737" t="s">
        <v>310</v>
      </c>
      <c r="B92" s="723" t="s">
        <v>311</v>
      </c>
      <c r="C92" s="725" t="s">
        <v>2634</v>
      </c>
      <c r="D92" s="809"/>
      <c r="E92" s="780" t="s">
        <v>540</v>
      </c>
      <c r="F92" s="741"/>
      <c r="G92" s="810"/>
      <c r="H92" s="739"/>
      <c r="I92" s="739"/>
    </row>
    <row r="93" spans="1:12" s="4" customFormat="1" ht="30" hidden="1">
      <c r="A93" s="20" t="s">
        <v>312</v>
      </c>
      <c r="B93" s="23" t="s">
        <v>313</v>
      </c>
      <c r="C93" s="19"/>
      <c r="D93" s="438"/>
      <c r="E93" s="21"/>
      <c r="F93" s="19"/>
      <c r="G93" s="19"/>
      <c r="H93" s="81"/>
      <c r="I93" s="81"/>
      <c r="J93" s="81"/>
      <c r="K93" s="81"/>
      <c r="L93" s="81"/>
    </row>
    <row r="94" spans="1:12" ht="31.5">
      <c r="A94" s="308" t="s">
        <v>6055</v>
      </c>
      <c r="B94" s="12" t="s">
        <v>6056</v>
      </c>
      <c r="C94" s="92" t="s">
        <v>6810</v>
      </c>
      <c r="D94" s="1085">
        <v>1</v>
      </c>
      <c r="E94" s="1082" t="s">
        <v>540</v>
      </c>
      <c r="F94" s="1083"/>
      <c r="G94" s="1086"/>
      <c r="L94" s="740"/>
    </row>
    <row r="95" spans="1:12" s="4" customFormat="1" ht="40.15" hidden="1" customHeight="1">
      <c r="A95" s="239" t="s">
        <v>1501</v>
      </c>
      <c r="B95" s="1366" t="s">
        <v>1502</v>
      </c>
      <c r="C95" s="1458"/>
      <c r="D95" s="1458"/>
      <c r="E95" s="1458"/>
      <c r="F95" s="1458"/>
      <c r="G95" s="1459"/>
      <c r="H95" s="81">
        <f>SUM(D96:D103)</f>
        <v>0</v>
      </c>
      <c r="I95" s="81">
        <f>COUNT(D96:D103)*2</f>
        <v>0</v>
      </c>
      <c r="J95" s="81"/>
      <c r="K95" s="81"/>
      <c r="L95" s="81"/>
    </row>
    <row r="96" spans="1:12" s="4" customFormat="1" ht="15.75" hidden="1">
      <c r="A96" s="20" t="s">
        <v>314</v>
      </c>
      <c r="B96" s="92" t="s">
        <v>315</v>
      </c>
      <c r="C96" s="19"/>
      <c r="D96" s="438"/>
      <c r="E96" s="21"/>
      <c r="F96" s="19"/>
      <c r="G96" s="19"/>
      <c r="H96" s="81"/>
      <c r="I96" s="81"/>
      <c r="J96" s="81"/>
      <c r="K96" s="81"/>
      <c r="L96" s="81"/>
    </row>
    <row r="97" spans="1:155" s="4" customFormat="1" ht="15.75" hidden="1">
      <c r="A97" s="20" t="s">
        <v>316</v>
      </c>
      <c r="B97" s="92" t="s">
        <v>317</v>
      </c>
      <c r="C97" s="19"/>
      <c r="D97" s="438"/>
      <c r="E97" s="21"/>
      <c r="F97" s="19"/>
      <c r="G97" s="19"/>
      <c r="H97" s="81"/>
      <c r="I97" s="81"/>
      <c r="J97" s="81"/>
      <c r="K97" s="81"/>
      <c r="L97" s="81"/>
    </row>
    <row r="98" spans="1:155" s="4" customFormat="1" ht="15.75" hidden="1">
      <c r="A98" s="20" t="s">
        <v>1503</v>
      </c>
      <c r="B98" s="92" t="s">
        <v>319</v>
      </c>
      <c r="C98" s="19"/>
      <c r="D98" s="438"/>
      <c r="E98" s="21"/>
      <c r="F98" s="19"/>
      <c r="G98" s="19"/>
      <c r="H98" s="81"/>
      <c r="I98" s="81"/>
      <c r="J98" s="81"/>
      <c r="K98" s="81"/>
      <c r="L98" s="81"/>
    </row>
    <row r="99" spans="1:155" s="4" customFormat="1" ht="15.75" hidden="1">
      <c r="A99" s="20" t="s">
        <v>321</v>
      </c>
      <c r="B99" s="92" t="s">
        <v>322</v>
      </c>
      <c r="C99" s="19"/>
      <c r="D99" s="438"/>
      <c r="E99" s="21"/>
      <c r="F99" s="19"/>
      <c r="G99" s="19"/>
      <c r="H99" s="81"/>
      <c r="I99" s="81"/>
      <c r="J99" s="81"/>
      <c r="K99" s="81"/>
      <c r="L99" s="81"/>
    </row>
    <row r="100" spans="1:155" s="4" customFormat="1" ht="15.75" hidden="1">
      <c r="A100" s="20" t="s">
        <v>323</v>
      </c>
      <c r="B100" s="92" t="s">
        <v>324</v>
      </c>
      <c r="C100" s="19"/>
      <c r="D100" s="438"/>
      <c r="E100" s="21"/>
      <c r="F100" s="19"/>
      <c r="G100" s="19"/>
      <c r="H100" s="81"/>
      <c r="I100" s="81"/>
      <c r="J100" s="81"/>
      <c r="K100" s="81"/>
      <c r="L100" s="81"/>
    </row>
    <row r="101" spans="1:155" s="4" customFormat="1" ht="15.75" hidden="1">
      <c r="A101" s="20" t="s">
        <v>325</v>
      </c>
      <c r="B101" s="92" t="s">
        <v>326</v>
      </c>
      <c r="C101" s="19"/>
      <c r="D101" s="438"/>
      <c r="E101" s="21"/>
      <c r="F101" s="19"/>
      <c r="G101" s="19"/>
      <c r="H101" s="81"/>
      <c r="I101" s="81"/>
      <c r="J101" s="81"/>
      <c r="K101" s="81"/>
      <c r="L101" s="81"/>
    </row>
    <row r="102" spans="1:155" s="4" customFormat="1" ht="31.5" hidden="1">
      <c r="A102" s="20" t="s">
        <v>1504</v>
      </c>
      <c r="B102" s="92" t="s">
        <v>328</v>
      </c>
      <c r="C102" s="19"/>
      <c r="D102" s="438"/>
      <c r="E102" s="21"/>
      <c r="F102" s="19"/>
      <c r="G102" s="19"/>
      <c r="H102" s="81"/>
      <c r="I102" s="81"/>
      <c r="J102" s="81"/>
      <c r="K102" s="81"/>
      <c r="L102" s="81"/>
    </row>
    <row r="103" spans="1:155" s="4" customFormat="1" ht="15.75" hidden="1">
      <c r="A103" s="20" t="s">
        <v>3063</v>
      </c>
      <c r="B103" s="12" t="s">
        <v>3064</v>
      </c>
      <c r="C103" s="16"/>
      <c r="D103" s="435"/>
      <c r="E103" s="15"/>
      <c r="F103" s="21"/>
      <c r="G103" s="389"/>
      <c r="H103" s="81"/>
      <c r="I103" s="81"/>
      <c r="J103" s="81"/>
      <c r="K103" s="81"/>
      <c r="L103" s="81"/>
    </row>
    <row r="104" spans="1:155" s="4" customFormat="1" ht="40.15" hidden="1" customHeight="1">
      <c r="A104" s="239" t="s">
        <v>1505</v>
      </c>
      <c r="B104" s="1366" t="s">
        <v>132</v>
      </c>
      <c r="C104" s="1458"/>
      <c r="D104" s="1458"/>
      <c r="E104" s="1458"/>
      <c r="F104" s="1458"/>
      <c r="G104" s="1459"/>
      <c r="H104" s="81">
        <f>SUM(D105:D106)</f>
        <v>0</v>
      </c>
      <c r="I104" s="81">
        <f>COUNT(E105:E106)*2</f>
        <v>0</v>
      </c>
      <c r="J104" s="81"/>
      <c r="K104" s="81"/>
      <c r="L104" s="81"/>
    </row>
    <row r="105" spans="1:155" s="4" customFormat="1" ht="47.25" hidden="1">
      <c r="A105" s="20" t="s">
        <v>1506</v>
      </c>
      <c r="B105" s="92" t="s">
        <v>331</v>
      </c>
      <c r="C105" s="19"/>
      <c r="D105" s="438"/>
      <c r="E105" s="21"/>
      <c r="F105" s="19"/>
      <c r="G105" s="19"/>
      <c r="H105" s="81"/>
      <c r="I105" s="81"/>
      <c r="J105" s="81"/>
      <c r="K105" s="81"/>
      <c r="L105" s="81"/>
    </row>
    <row r="106" spans="1:155" s="4" customFormat="1" ht="47.25" hidden="1">
      <c r="A106" s="25" t="s">
        <v>334</v>
      </c>
      <c r="B106" s="92" t="s">
        <v>335</v>
      </c>
      <c r="C106" s="105"/>
      <c r="D106" s="501"/>
      <c r="E106" s="27"/>
      <c r="F106" s="105"/>
      <c r="G106" s="105"/>
      <c r="H106" s="81"/>
      <c r="I106" s="81"/>
      <c r="J106" s="81"/>
      <c r="K106" s="81"/>
      <c r="L106" s="81"/>
    </row>
    <row r="107" spans="1:155" s="812" customFormat="1">
      <c r="A107" s="335"/>
      <c r="B107" s="1559" t="s">
        <v>337</v>
      </c>
      <c r="C107" s="1559"/>
      <c r="D107" s="1559"/>
      <c r="E107" s="1559"/>
      <c r="F107" s="1559"/>
      <c r="G107" s="1559"/>
      <c r="H107" s="738">
        <f>H108+H119+H126+H131+H137+H151</f>
        <v>13</v>
      </c>
      <c r="I107" s="738">
        <f>I108+I119+I126+I131+I137+I151</f>
        <v>26</v>
      </c>
      <c r="J107" s="739"/>
      <c r="K107" s="739"/>
      <c r="L107" s="740"/>
      <c r="M107" s="740"/>
      <c r="N107" s="740"/>
      <c r="O107" s="740"/>
      <c r="P107" s="740"/>
      <c r="Q107" s="740"/>
      <c r="R107" s="740"/>
      <c r="S107" s="740"/>
      <c r="T107" s="740"/>
      <c r="U107" s="740"/>
      <c r="V107" s="740"/>
      <c r="W107" s="740"/>
      <c r="X107" s="740"/>
      <c r="Y107" s="740"/>
      <c r="Z107" s="740"/>
      <c r="AA107" s="740"/>
      <c r="AB107" s="740"/>
      <c r="AC107" s="740"/>
      <c r="AD107" s="740"/>
      <c r="AE107" s="740"/>
      <c r="AF107" s="740"/>
      <c r="AG107" s="740"/>
      <c r="AH107" s="740"/>
      <c r="AI107" s="740"/>
      <c r="AJ107" s="740"/>
      <c r="AK107" s="740"/>
      <c r="AL107" s="740"/>
      <c r="AM107" s="740"/>
      <c r="AN107" s="740"/>
      <c r="AO107" s="740"/>
      <c r="AP107" s="740"/>
      <c r="AQ107" s="740"/>
      <c r="AR107" s="740"/>
      <c r="AS107" s="740"/>
      <c r="AT107" s="740"/>
      <c r="AU107" s="740"/>
      <c r="AV107" s="740"/>
      <c r="AW107" s="740"/>
      <c r="AX107" s="740"/>
      <c r="AY107" s="740"/>
      <c r="AZ107" s="740"/>
      <c r="BA107" s="740"/>
      <c r="BB107" s="740"/>
      <c r="BC107" s="740"/>
      <c r="BD107" s="740"/>
      <c r="BE107" s="740"/>
      <c r="BF107" s="740"/>
      <c r="BG107" s="740"/>
      <c r="BH107" s="740"/>
      <c r="BI107" s="740"/>
      <c r="BJ107" s="740"/>
      <c r="BK107" s="740"/>
      <c r="BL107" s="740"/>
      <c r="BM107" s="740"/>
      <c r="BN107" s="740"/>
      <c r="BO107" s="740"/>
      <c r="BP107" s="740"/>
      <c r="BQ107" s="740"/>
      <c r="BR107" s="740"/>
      <c r="BS107" s="740"/>
      <c r="BT107" s="740"/>
      <c r="BU107" s="740"/>
      <c r="BV107" s="740"/>
      <c r="BW107" s="740"/>
      <c r="BX107" s="740"/>
      <c r="BY107" s="740"/>
      <c r="BZ107" s="740"/>
      <c r="CA107" s="740"/>
      <c r="CB107" s="740"/>
      <c r="CC107" s="740"/>
      <c r="CD107" s="740"/>
      <c r="CE107" s="740"/>
      <c r="CF107" s="740"/>
      <c r="CG107" s="740"/>
      <c r="CH107" s="740"/>
      <c r="CI107" s="740"/>
      <c r="CJ107" s="740"/>
      <c r="CK107" s="740"/>
      <c r="CL107" s="740"/>
      <c r="CM107" s="740"/>
      <c r="CN107" s="740"/>
      <c r="CO107" s="740"/>
      <c r="CP107" s="740"/>
      <c r="CQ107" s="740"/>
      <c r="CR107" s="740"/>
      <c r="CS107" s="740"/>
      <c r="CT107" s="740"/>
      <c r="CU107" s="740"/>
      <c r="CV107" s="740"/>
      <c r="CW107" s="740"/>
      <c r="CX107" s="740"/>
      <c r="CY107" s="740"/>
      <c r="CZ107" s="740"/>
      <c r="DA107" s="740"/>
      <c r="DB107" s="740"/>
      <c r="DC107" s="740"/>
      <c r="DD107" s="740"/>
      <c r="DE107" s="740"/>
      <c r="DF107" s="740"/>
      <c r="DG107" s="740"/>
      <c r="DH107" s="740"/>
      <c r="DI107" s="740"/>
      <c r="DJ107" s="740"/>
      <c r="DK107" s="740"/>
      <c r="DL107" s="740"/>
      <c r="DM107" s="740"/>
      <c r="DN107" s="740"/>
      <c r="DO107" s="740"/>
      <c r="DP107" s="740"/>
      <c r="DQ107" s="740"/>
      <c r="DR107" s="740"/>
      <c r="DS107" s="740"/>
      <c r="DT107" s="740"/>
      <c r="DU107" s="740"/>
      <c r="DV107" s="740"/>
      <c r="DW107" s="740"/>
      <c r="DX107" s="740"/>
      <c r="DY107" s="740"/>
      <c r="DZ107" s="740"/>
      <c r="EA107" s="740"/>
      <c r="EB107" s="740"/>
      <c r="EC107" s="740"/>
      <c r="ED107" s="740"/>
      <c r="EE107" s="740"/>
      <c r="EF107" s="740"/>
      <c r="EG107" s="740"/>
      <c r="EH107" s="740"/>
      <c r="EI107" s="740"/>
      <c r="EJ107" s="740"/>
      <c r="EK107" s="740"/>
      <c r="EL107" s="740"/>
      <c r="EM107" s="740"/>
      <c r="EN107" s="740"/>
      <c r="EO107" s="740"/>
      <c r="EP107" s="740"/>
      <c r="EQ107" s="740"/>
      <c r="ER107" s="740"/>
      <c r="ES107" s="740"/>
      <c r="ET107" s="740"/>
      <c r="EU107" s="740"/>
      <c r="EV107" s="740"/>
      <c r="EW107" s="740"/>
      <c r="EX107" s="740"/>
      <c r="EY107" s="740"/>
    </row>
    <row r="108" spans="1:155" s="812" customFormat="1" ht="40.15" customHeight="1">
      <c r="A108" s="1035" t="s">
        <v>1507</v>
      </c>
      <c r="B108" s="1305" t="s">
        <v>1508</v>
      </c>
      <c r="C108" s="1306"/>
      <c r="D108" s="1306"/>
      <c r="E108" s="1306"/>
      <c r="F108" s="1306"/>
      <c r="G108" s="1307"/>
      <c r="H108" s="738">
        <f>SUM(D109:D118)</f>
        <v>3</v>
      </c>
      <c r="I108" s="738">
        <f>COUNT(D109:D118)*2</f>
        <v>6</v>
      </c>
      <c r="J108" s="739"/>
      <c r="K108" s="739"/>
      <c r="L108" s="740"/>
      <c r="M108" s="740"/>
      <c r="N108" s="740"/>
      <c r="O108" s="740"/>
      <c r="P108" s="740"/>
      <c r="Q108" s="740"/>
      <c r="R108" s="740"/>
      <c r="S108" s="740"/>
      <c r="T108" s="740"/>
      <c r="U108" s="740"/>
      <c r="V108" s="740"/>
      <c r="W108" s="740"/>
      <c r="X108" s="740"/>
      <c r="Y108" s="740"/>
      <c r="Z108" s="740"/>
      <c r="AA108" s="740"/>
      <c r="AB108" s="740"/>
      <c r="AC108" s="740"/>
      <c r="AD108" s="740"/>
      <c r="AE108" s="740"/>
      <c r="AF108" s="740"/>
      <c r="AG108" s="740"/>
      <c r="AH108" s="740"/>
      <c r="AI108" s="740"/>
      <c r="AJ108" s="740"/>
      <c r="AK108" s="740"/>
      <c r="AL108" s="740"/>
      <c r="AM108" s="740"/>
      <c r="AN108" s="740"/>
      <c r="AO108" s="740"/>
      <c r="AP108" s="740"/>
      <c r="AQ108" s="740"/>
      <c r="AR108" s="740"/>
      <c r="AS108" s="740"/>
      <c r="AT108" s="740"/>
      <c r="AU108" s="740"/>
      <c r="AV108" s="740"/>
      <c r="AW108" s="740"/>
      <c r="AX108" s="740"/>
      <c r="AY108" s="740"/>
      <c r="AZ108" s="740"/>
      <c r="BA108" s="740"/>
      <c r="BB108" s="740"/>
      <c r="BC108" s="740"/>
      <c r="BD108" s="740"/>
      <c r="BE108" s="740"/>
      <c r="BF108" s="740"/>
      <c r="BG108" s="740"/>
      <c r="BH108" s="740"/>
      <c r="BI108" s="740"/>
      <c r="BJ108" s="740"/>
      <c r="BK108" s="740"/>
      <c r="BL108" s="740"/>
      <c r="BM108" s="740"/>
      <c r="BN108" s="740"/>
      <c r="BO108" s="740"/>
      <c r="BP108" s="740"/>
      <c r="BQ108" s="740"/>
      <c r="BR108" s="740"/>
      <c r="BS108" s="740"/>
      <c r="BT108" s="740"/>
      <c r="BU108" s="740"/>
      <c r="BV108" s="740"/>
      <c r="BW108" s="740"/>
      <c r="BX108" s="740"/>
      <c r="BY108" s="740"/>
      <c r="BZ108" s="740"/>
      <c r="CA108" s="740"/>
      <c r="CB108" s="740"/>
      <c r="CC108" s="740"/>
      <c r="CD108" s="740"/>
      <c r="CE108" s="740"/>
      <c r="CF108" s="740"/>
      <c r="CG108" s="740"/>
      <c r="CH108" s="740"/>
      <c r="CI108" s="740"/>
      <c r="CJ108" s="740"/>
      <c r="CK108" s="740"/>
      <c r="CL108" s="740"/>
      <c r="CM108" s="740"/>
      <c r="CN108" s="740"/>
      <c r="CO108" s="740"/>
      <c r="CP108" s="740"/>
      <c r="CQ108" s="740"/>
      <c r="CR108" s="740"/>
      <c r="CS108" s="740"/>
      <c r="CT108" s="740"/>
      <c r="CU108" s="740"/>
      <c r="CV108" s="740"/>
      <c r="CW108" s="740"/>
      <c r="CX108" s="740"/>
      <c r="CY108" s="740"/>
      <c r="CZ108" s="740"/>
      <c r="DA108" s="740"/>
      <c r="DB108" s="740"/>
      <c r="DC108" s="740"/>
      <c r="DD108" s="740"/>
      <c r="DE108" s="740"/>
      <c r="DF108" s="740"/>
      <c r="DG108" s="740"/>
      <c r="DH108" s="740"/>
      <c r="DI108" s="740"/>
      <c r="DJ108" s="740"/>
      <c r="DK108" s="740"/>
      <c r="DL108" s="740"/>
      <c r="DM108" s="740"/>
      <c r="DN108" s="740"/>
      <c r="DO108" s="740"/>
      <c r="DP108" s="740"/>
      <c r="DQ108" s="740"/>
      <c r="DR108" s="740"/>
      <c r="DS108" s="740"/>
      <c r="DT108" s="740"/>
      <c r="DU108" s="740"/>
      <c r="DV108" s="740"/>
      <c r="DW108" s="740"/>
      <c r="DX108" s="740"/>
      <c r="DY108" s="740"/>
      <c r="DZ108" s="740"/>
      <c r="EA108" s="740"/>
      <c r="EB108" s="740"/>
      <c r="EC108" s="740"/>
      <c r="ED108" s="740"/>
      <c r="EE108" s="740"/>
      <c r="EF108" s="740"/>
      <c r="EG108" s="740"/>
      <c r="EH108" s="740"/>
      <c r="EI108" s="740"/>
      <c r="EJ108" s="740"/>
      <c r="EK108" s="740"/>
      <c r="EL108" s="740"/>
      <c r="EM108" s="740"/>
      <c r="EN108" s="740"/>
      <c r="EO108" s="740"/>
      <c r="EP108" s="740"/>
      <c r="EQ108" s="740"/>
      <c r="ER108" s="740"/>
      <c r="ES108" s="740"/>
      <c r="ET108" s="740"/>
      <c r="EU108" s="740"/>
      <c r="EV108" s="740"/>
      <c r="EW108" s="740"/>
      <c r="EX108" s="740"/>
      <c r="EY108" s="740"/>
    </row>
    <row r="109" spans="1:155" s="812" customFormat="1" ht="31.5">
      <c r="A109" s="308" t="s">
        <v>1509</v>
      </c>
      <c r="B109" s="190" t="s">
        <v>339</v>
      </c>
      <c r="C109" s="1024" t="s">
        <v>7039</v>
      </c>
      <c r="D109" s="1081">
        <v>1</v>
      </c>
      <c r="E109" s="1082" t="s">
        <v>341</v>
      </c>
      <c r="F109" s="385" t="s">
        <v>2341</v>
      </c>
      <c r="G109" s="1084"/>
      <c r="H109" s="738"/>
      <c r="I109" s="738"/>
      <c r="J109" s="739"/>
      <c r="K109" s="739"/>
      <c r="L109" s="740"/>
      <c r="M109" s="740"/>
      <c r="N109" s="740"/>
      <c r="O109" s="740"/>
      <c r="P109" s="740"/>
      <c r="Q109" s="740"/>
      <c r="R109" s="740"/>
      <c r="S109" s="740"/>
      <c r="T109" s="740"/>
      <c r="U109" s="740"/>
      <c r="V109" s="740"/>
      <c r="W109" s="740"/>
      <c r="X109" s="740"/>
      <c r="Y109" s="740"/>
      <c r="Z109" s="740"/>
      <c r="AA109" s="740"/>
      <c r="AB109" s="740"/>
      <c r="AC109" s="740"/>
      <c r="AD109" s="740"/>
      <c r="AE109" s="740"/>
      <c r="AF109" s="740"/>
      <c r="AG109" s="740"/>
      <c r="AH109" s="740"/>
      <c r="AI109" s="740"/>
      <c r="AJ109" s="740"/>
      <c r="AK109" s="740"/>
      <c r="AL109" s="740"/>
      <c r="AM109" s="740"/>
      <c r="AN109" s="740"/>
      <c r="AO109" s="740"/>
      <c r="AP109" s="740"/>
      <c r="AQ109" s="740"/>
      <c r="AR109" s="740"/>
      <c r="AS109" s="740"/>
      <c r="AT109" s="740"/>
      <c r="AU109" s="740"/>
      <c r="AV109" s="740"/>
      <c r="AW109" s="740"/>
      <c r="AX109" s="740"/>
      <c r="AY109" s="740"/>
      <c r="AZ109" s="740"/>
      <c r="BA109" s="740"/>
      <c r="BB109" s="740"/>
      <c r="BC109" s="740"/>
      <c r="BD109" s="740"/>
      <c r="BE109" s="740"/>
      <c r="BF109" s="740"/>
      <c r="BG109" s="740"/>
      <c r="BH109" s="740"/>
      <c r="BI109" s="740"/>
      <c r="BJ109" s="740"/>
      <c r="BK109" s="740"/>
      <c r="BL109" s="740"/>
      <c r="BM109" s="740"/>
      <c r="BN109" s="740"/>
      <c r="BO109" s="740"/>
      <c r="BP109" s="740"/>
      <c r="BQ109" s="740"/>
      <c r="BR109" s="740"/>
      <c r="BS109" s="740"/>
      <c r="BT109" s="740"/>
      <c r="BU109" s="740"/>
      <c r="BV109" s="740"/>
      <c r="BW109" s="740"/>
      <c r="BX109" s="740"/>
      <c r="BY109" s="740"/>
      <c r="BZ109" s="740"/>
      <c r="CA109" s="740"/>
      <c r="CB109" s="740"/>
      <c r="CC109" s="740"/>
      <c r="CD109" s="740"/>
      <c r="CE109" s="740"/>
      <c r="CF109" s="740"/>
      <c r="CG109" s="740"/>
      <c r="CH109" s="740"/>
      <c r="CI109" s="740"/>
      <c r="CJ109" s="740"/>
      <c r="CK109" s="740"/>
      <c r="CL109" s="740"/>
      <c r="CM109" s="740"/>
      <c r="CN109" s="740"/>
      <c r="CO109" s="740"/>
      <c r="CP109" s="740"/>
      <c r="CQ109" s="740"/>
      <c r="CR109" s="740"/>
      <c r="CS109" s="740"/>
      <c r="CT109" s="740"/>
      <c r="CU109" s="740"/>
      <c r="CV109" s="740"/>
      <c r="CW109" s="740"/>
      <c r="CX109" s="740"/>
      <c r="CY109" s="740"/>
      <c r="CZ109" s="740"/>
      <c r="DA109" s="740"/>
      <c r="DB109" s="740"/>
      <c r="DC109" s="740"/>
      <c r="DD109" s="740"/>
      <c r="DE109" s="740"/>
      <c r="DF109" s="740"/>
      <c r="DG109" s="740"/>
      <c r="DH109" s="740"/>
      <c r="DI109" s="740"/>
      <c r="DJ109" s="740"/>
      <c r="DK109" s="740"/>
      <c r="DL109" s="740"/>
      <c r="DM109" s="740"/>
      <c r="DN109" s="740"/>
      <c r="DO109" s="740"/>
      <c r="DP109" s="740"/>
      <c r="DQ109" s="740"/>
      <c r="DR109" s="740"/>
      <c r="DS109" s="740"/>
      <c r="DT109" s="740"/>
      <c r="DU109" s="740"/>
      <c r="DV109" s="740"/>
      <c r="DW109" s="740"/>
      <c r="DX109" s="740"/>
      <c r="DY109" s="740"/>
      <c r="DZ109" s="740"/>
      <c r="EA109" s="740"/>
      <c r="EB109" s="740"/>
      <c r="EC109" s="740"/>
      <c r="ED109" s="740"/>
      <c r="EE109" s="740"/>
      <c r="EF109" s="740"/>
      <c r="EG109" s="740"/>
      <c r="EH109" s="740"/>
      <c r="EI109" s="740"/>
      <c r="EJ109" s="740"/>
      <c r="EK109" s="740"/>
      <c r="EL109" s="740"/>
      <c r="EM109" s="740"/>
      <c r="EN109" s="740"/>
      <c r="EO109" s="740"/>
      <c r="EP109" s="740"/>
      <c r="EQ109" s="740"/>
      <c r="ER109" s="740"/>
      <c r="ES109" s="740"/>
      <c r="ET109" s="740"/>
      <c r="EU109" s="740"/>
      <c r="EV109" s="740"/>
      <c r="EW109" s="740"/>
      <c r="EX109" s="740"/>
      <c r="EY109" s="740"/>
    </row>
    <row r="110" spans="1:155" s="812" customFormat="1" ht="42" hidden="1">
      <c r="A110" s="737"/>
      <c r="B110" s="760"/>
      <c r="C110" s="728" t="s">
        <v>2342</v>
      </c>
      <c r="D110" s="809"/>
      <c r="E110" s="780" t="s">
        <v>341</v>
      </c>
      <c r="F110" s="741"/>
      <c r="G110" s="810"/>
      <c r="H110" s="739"/>
      <c r="I110" s="739"/>
      <c r="J110" s="739"/>
      <c r="K110" s="739"/>
      <c r="L110" s="739"/>
      <c r="M110" s="740"/>
      <c r="N110" s="740"/>
      <c r="O110" s="740"/>
      <c r="P110" s="740"/>
      <c r="Q110" s="740"/>
      <c r="R110" s="740"/>
      <c r="S110" s="740"/>
      <c r="T110" s="740"/>
      <c r="U110" s="740"/>
      <c r="V110" s="740"/>
      <c r="W110" s="740"/>
      <c r="X110" s="740"/>
      <c r="Y110" s="740"/>
      <c r="Z110" s="740"/>
      <c r="AA110" s="740"/>
      <c r="AB110" s="740"/>
      <c r="AC110" s="740"/>
      <c r="AD110" s="740"/>
      <c r="AE110" s="740"/>
      <c r="AF110" s="740"/>
      <c r="AG110" s="740"/>
      <c r="AH110" s="740"/>
      <c r="AI110" s="740"/>
      <c r="AJ110" s="740"/>
      <c r="AK110" s="740"/>
      <c r="AL110" s="740"/>
      <c r="AM110" s="740"/>
      <c r="AN110" s="740"/>
      <c r="AO110" s="740"/>
      <c r="AP110" s="740"/>
      <c r="AQ110" s="740"/>
      <c r="AR110" s="740"/>
      <c r="AS110" s="740"/>
      <c r="AT110" s="740"/>
      <c r="AU110" s="740"/>
      <c r="AV110" s="740"/>
      <c r="AW110" s="740"/>
      <c r="AX110" s="740"/>
      <c r="AY110" s="740"/>
      <c r="AZ110" s="740"/>
      <c r="BA110" s="740"/>
      <c r="BB110" s="740"/>
      <c r="BC110" s="740"/>
      <c r="BD110" s="740"/>
      <c r="BE110" s="740"/>
      <c r="BF110" s="740"/>
      <c r="BG110" s="740"/>
      <c r="BH110" s="740"/>
      <c r="BI110" s="740"/>
      <c r="BJ110" s="740"/>
      <c r="BK110" s="740"/>
      <c r="BL110" s="740"/>
      <c r="BM110" s="740"/>
      <c r="BN110" s="740"/>
      <c r="BO110" s="740"/>
      <c r="BP110" s="740"/>
      <c r="BQ110" s="740"/>
      <c r="BR110" s="740"/>
      <c r="BS110" s="740"/>
      <c r="BT110" s="740"/>
      <c r="BU110" s="740"/>
      <c r="BV110" s="740"/>
      <c r="BW110" s="740"/>
      <c r="BX110" s="740"/>
      <c r="BY110" s="740"/>
      <c r="BZ110" s="740"/>
      <c r="CA110" s="740"/>
      <c r="CB110" s="740"/>
      <c r="CC110" s="740"/>
      <c r="CD110" s="740"/>
      <c r="CE110" s="740"/>
      <c r="CF110" s="740"/>
      <c r="CG110" s="740"/>
      <c r="CH110" s="740"/>
      <c r="CI110" s="740"/>
      <c r="CJ110" s="740"/>
      <c r="CK110" s="740"/>
      <c r="CL110" s="740"/>
      <c r="CM110" s="740"/>
      <c r="CN110" s="740"/>
      <c r="CO110" s="740"/>
      <c r="CP110" s="740"/>
      <c r="CQ110" s="740"/>
      <c r="CR110" s="740"/>
      <c r="CS110" s="740"/>
      <c r="CT110" s="740"/>
      <c r="CU110" s="740"/>
      <c r="CV110" s="740"/>
      <c r="CW110" s="740"/>
      <c r="CX110" s="740"/>
      <c r="CY110" s="740"/>
      <c r="CZ110" s="740"/>
      <c r="DA110" s="740"/>
      <c r="DB110" s="740"/>
      <c r="DC110" s="740"/>
      <c r="DD110" s="740"/>
      <c r="DE110" s="740"/>
      <c r="DF110" s="740"/>
      <c r="DG110" s="740"/>
      <c r="DH110" s="740"/>
      <c r="DI110" s="740"/>
      <c r="DJ110" s="740"/>
      <c r="DK110" s="740"/>
      <c r="DL110" s="740"/>
      <c r="DM110" s="740"/>
      <c r="DN110" s="740"/>
      <c r="DO110" s="740"/>
      <c r="DP110" s="740"/>
      <c r="DQ110" s="740"/>
      <c r="DR110" s="740"/>
      <c r="DS110" s="740"/>
      <c r="DT110" s="740"/>
      <c r="DU110" s="740"/>
      <c r="DV110" s="740"/>
      <c r="DW110" s="740"/>
      <c r="DX110" s="740"/>
      <c r="DY110" s="740"/>
      <c r="DZ110" s="740"/>
      <c r="EA110" s="740"/>
      <c r="EB110" s="740"/>
      <c r="EC110" s="740"/>
      <c r="ED110" s="740"/>
      <c r="EE110" s="740"/>
      <c r="EF110" s="740"/>
      <c r="EG110" s="740"/>
      <c r="EH110" s="740"/>
      <c r="EI110" s="740"/>
      <c r="EJ110" s="740"/>
      <c r="EK110" s="740"/>
      <c r="EL110" s="740"/>
      <c r="EM110" s="740"/>
      <c r="EN110" s="740"/>
      <c r="EO110" s="740"/>
      <c r="EP110" s="740"/>
      <c r="EQ110" s="740"/>
      <c r="ER110" s="740"/>
      <c r="ES110" s="740"/>
      <c r="ET110" s="740"/>
      <c r="EU110" s="740"/>
      <c r="EV110" s="740"/>
      <c r="EW110" s="740"/>
      <c r="EX110" s="740"/>
      <c r="EY110" s="740"/>
    </row>
    <row r="111" spans="1:155" s="812" customFormat="1" ht="31.5">
      <c r="A111" s="308" t="s">
        <v>1512</v>
      </c>
      <c r="B111" s="190" t="s">
        <v>347</v>
      </c>
      <c r="C111" s="385" t="s">
        <v>2346</v>
      </c>
      <c r="D111" s="1081">
        <v>1</v>
      </c>
      <c r="E111" s="1082" t="s">
        <v>341</v>
      </c>
      <c r="F111" s="1087"/>
      <c r="G111" s="1084"/>
      <c r="H111" s="738"/>
      <c r="I111" s="738"/>
      <c r="J111" s="739"/>
      <c r="K111" s="739"/>
      <c r="L111" s="740"/>
      <c r="M111" s="740"/>
      <c r="N111" s="740"/>
      <c r="O111" s="740"/>
      <c r="P111" s="740"/>
      <c r="Q111" s="740"/>
      <c r="R111" s="740"/>
      <c r="S111" s="740"/>
      <c r="T111" s="740"/>
      <c r="U111" s="740"/>
      <c r="V111" s="740"/>
      <c r="W111" s="740"/>
      <c r="X111" s="740"/>
      <c r="Y111" s="740"/>
      <c r="Z111" s="740"/>
      <c r="AA111" s="740"/>
      <c r="AB111" s="740"/>
      <c r="AC111" s="740"/>
      <c r="AD111" s="740"/>
      <c r="AE111" s="740"/>
      <c r="AF111" s="740"/>
      <c r="AG111" s="740"/>
      <c r="AH111" s="740"/>
      <c r="AI111" s="740"/>
      <c r="AJ111" s="740"/>
      <c r="AK111" s="740"/>
      <c r="AL111" s="740"/>
      <c r="AM111" s="740"/>
      <c r="AN111" s="740"/>
      <c r="AO111" s="740"/>
      <c r="AP111" s="740"/>
      <c r="AQ111" s="740"/>
      <c r="AR111" s="740"/>
      <c r="AS111" s="740"/>
      <c r="AT111" s="740"/>
      <c r="AU111" s="740"/>
      <c r="AV111" s="740"/>
      <c r="AW111" s="740"/>
      <c r="AX111" s="740"/>
      <c r="AY111" s="740"/>
      <c r="AZ111" s="740"/>
      <c r="BA111" s="740"/>
      <c r="BB111" s="740"/>
      <c r="BC111" s="740"/>
      <c r="BD111" s="740"/>
      <c r="BE111" s="740"/>
      <c r="BF111" s="740"/>
      <c r="BG111" s="740"/>
      <c r="BH111" s="740"/>
      <c r="BI111" s="740"/>
      <c r="BJ111" s="740"/>
      <c r="BK111" s="740"/>
      <c r="BL111" s="740"/>
      <c r="BM111" s="740"/>
      <c r="BN111" s="740"/>
      <c r="BO111" s="740"/>
      <c r="BP111" s="740"/>
      <c r="BQ111" s="740"/>
      <c r="BR111" s="740"/>
      <c r="BS111" s="740"/>
      <c r="BT111" s="740"/>
      <c r="BU111" s="740"/>
      <c r="BV111" s="740"/>
      <c r="BW111" s="740"/>
      <c r="BX111" s="740"/>
      <c r="BY111" s="740"/>
      <c r="BZ111" s="740"/>
      <c r="CA111" s="740"/>
      <c r="CB111" s="740"/>
      <c r="CC111" s="740"/>
      <c r="CD111" s="740"/>
      <c r="CE111" s="740"/>
      <c r="CF111" s="740"/>
      <c r="CG111" s="740"/>
      <c r="CH111" s="740"/>
      <c r="CI111" s="740"/>
      <c r="CJ111" s="740"/>
      <c r="CK111" s="740"/>
      <c r="CL111" s="740"/>
      <c r="CM111" s="740"/>
      <c r="CN111" s="740"/>
      <c r="CO111" s="740"/>
      <c r="CP111" s="740"/>
      <c r="CQ111" s="740"/>
      <c r="CR111" s="740"/>
      <c r="CS111" s="740"/>
      <c r="CT111" s="740"/>
      <c r="CU111" s="740"/>
      <c r="CV111" s="740"/>
      <c r="CW111" s="740"/>
      <c r="CX111" s="740"/>
      <c r="CY111" s="740"/>
      <c r="CZ111" s="740"/>
      <c r="DA111" s="740"/>
      <c r="DB111" s="740"/>
      <c r="DC111" s="740"/>
      <c r="DD111" s="740"/>
      <c r="DE111" s="740"/>
      <c r="DF111" s="740"/>
      <c r="DG111" s="740"/>
      <c r="DH111" s="740"/>
      <c r="DI111" s="740"/>
      <c r="DJ111" s="740"/>
      <c r="DK111" s="740"/>
      <c r="DL111" s="740"/>
      <c r="DM111" s="740"/>
      <c r="DN111" s="740"/>
      <c r="DO111" s="740"/>
      <c r="DP111" s="740"/>
      <c r="DQ111" s="740"/>
      <c r="DR111" s="740"/>
      <c r="DS111" s="740"/>
      <c r="DT111" s="740"/>
      <c r="DU111" s="740"/>
      <c r="DV111" s="740"/>
      <c r="DW111" s="740"/>
      <c r="DX111" s="740"/>
      <c r="DY111" s="740"/>
      <c r="DZ111" s="740"/>
      <c r="EA111" s="740"/>
      <c r="EB111" s="740"/>
      <c r="EC111" s="740"/>
      <c r="ED111" s="740"/>
      <c r="EE111" s="740"/>
      <c r="EF111" s="740"/>
      <c r="EG111" s="740"/>
      <c r="EH111" s="740"/>
      <c r="EI111" s="740"/>
      <c r="EJ111" s="740"/>
      <c r="EK111" s="740"/>
      <c r="EL111" s="740"/>
      <c r="EM111" s="740"/>
      <c r="EN111" s="740"/>
      <c r="EO111" s="740"/>
      <c r="EP111" s="740"/>
      <c r="EQ111" s="740"/>
      <c r="ER111" s="740"/>
      <c r="ES111" s="740"/>
      <c r="ET111" s="740"/>
      <c r="EU111" s="740"/>
      <c r="EV111" s="740"/>
      <c r="EW111" s="740"/>
      <c r="EX111" s="740"/>
      <c r="EY111" s="740"/>
    </row>
    <row r="112" spans="1:155" s="812" customFormat="1">
      <c r="A112" s="308"/>
      <c r="B112" s="190"/>
      <c r="C112" s="410" t="s">
        <v>6811</v>
      </c>
      <c r="D112" s="1081">
        <v>1</v>
      </c>
      <c r="E112" s="1082" t="s">
        <v>341</v>
      </c>
      <c r="F112" s="410"/>
      <c r="G112" s="1084"/>
      <c r="H112" s="738"/>
      <c r="I112" s="738"/>
      <c r="J112" s="739"/>
      <c r="K112" s="739"/>
      <c r="L112" s="740"/>
      <c r="M112" s="740"/>
      <c r="N112" s="740"/>
      <c r="O112" s="740"/>
      <c r="P112" s="740"/>
      <c r="Q112" s="740"/>
      <c r="R112" s="740"/>
      <c r="S112" s="740"/>
      <c r="T112" s="740"/>
      <c r="U112" s="740"/>
      <c r="V112" s="740"/>
      <c r="W112" s="740"/>
      <c r="X112" s="740"/>
      <c r="Y112" s="740"/>
      <c r="Z112" s="740"/>
      <c r="AA112" s="740"/>
      <c r="AB112" s="740"/>
      <c r="AC112" s="740"/>
      <c r="AD112" s="740"/>
      <c r="AE112" s="740"/>
      <c r="AF112" s="740"/>
      <c r="AG112" s="740"/>
      <c r="AH112" s="740"/>
      <c r="AI112" s="740"/>
      <c r="AJ112" s="740"/>
      <c r="AK112" s="740"/>
      <c r="AL112" s="740"/>
      <c r="AM112" s="740"/>
      <c r="AN112" s="740"/>
      <c r="AO112" s="740"/>
      <c r="AP112" s="740"/>
      <c r="AQ112" s="740"/>
      <c r="AR112" s="740"/>
      <c r="AS112" s="740"/>
      <c r="AT112" s="740"/>
      <c r="AU112" s="740"/>
      <c r="AV112" s="740"/>
      <c r="AW112" s="740"/>
      <c r="AX112" s="740"/>
      <c r="AY112" s="740"/>
      <c r="AZ112" s="740"/>
      <c r="BA112" s="740"/>
      <c r="BB112" s="740"/>
      <c r="BC112" s="740"/>
      <c r="BD112" s="740"/>
      <c r="BE112" s="740"/>
      <c r="BF112" s="740"/>
      <c r="BG112" s="740"/>
      <c r="BH112" s="740"/>
      <c r="BI112" s="740"/>
      <c r="BJ112" s="740"/>
      <c r="BK112" s="740"/>
      <c r="BL112" s="740"/>
      <c r="BM112" s="740"/>
      <c r="BN112" s="740"/>
      <c r="BO112" s="740"/>
      <c r="BP112" s="740"/>
      <c r="BQ112" s="740"/>
      <c r="BR112" s="740"/>
      <c r="BS112" s="740"/>
      <c r="BT112" s="740"/>
      <c r="BU112" s="740"/>
      <c r="BV112" s="740"/>
      <c r="BW112" s="740"/>
      <c r="BX112" s="740"/>
      <c r="BY112" s="740"/>
      <c r="BZ112" s="740"/>
      <c r="CA112" s="740"/>
      <c r="CB112" s="740"/>
      <c r="CC112" s="740"/>
      <c r="CD112" s="740"/>
      <c r="CE112" s="740"/>
      <c r="CF112" s="740"/>
      <c r="CG112" s="740"/>
      <c r="CH112" s="740"/>
      <c r="CI112" s="740"/>
      <c r="CJ112" s="740"/>
      <c r="CK112" s="740"/>
      <c r="CL112" s="740"/>
      <c r="CM112" s="740"/>
      <c r="CN112" s="740"/>
      <c r="CO112" s="740"/>
      <c r="CP112" s="740"/>
      <c r="CQ112" s="740"/>
      <c r="CR112" s="740"/>
      <c r="CS112" s="740"/>
      <c r="CT112" s="740"/>
      <c r="CU112" s="740"/>
      <c r="CV112" s="740"/>
      <c r="CW112" s="740"/>
      <c r="CX112" s="740"/>
      <c r="CY112" s="740"/>
      <c r="CZ112" s="740"/>
      <c r="DA112" s="740"/>
      <c r="DB112" s="740"/>
      <c r="DC112" s="740"/>
      <c r="DD112" s="740"/>
      <c r="DE112" s="740"/>
      <c r="DF112" s="740"/>
      <c r="DG112" s="740"/>
      <c r="DH112" s="740"/>
      <c r="DI112" s="740"/>
      <c r="DJ112" s="740"/>
      <c r="DK112" s="740"/>
      <c r="DL112" s="740"/>
      <c r="DM112" s="740"/>
      <c r="DN112" s="740"/>
      <c r="DO112" s="740"/>
      <c r="DP112" s="740"/>
      <c r="DQ112" s="740"/>
      <c r="DR112" s="740"/>
      <c r="DS112" s="740"/>
      <c r="DT112" s="740"/>
      <c r="DU112" s="740"/>
      <c r="DV112" s="740"/>
      <c r="DW112" s="740"/>
      <c r="DX112" s="740"/>
      <c r="DY112" s="740"/>
      <c r="DZ112" s="740"/>
      <c r="EA112" s="740"/>
      <c r="EB112" s="740"/>
      <c r="EC112" s="740"/>
      <c r="ED112" s="740"/>
      <c r="EE112" s="740"/>
      <c r="EF112" s="740"/>
      <c r="EG112" s="740"/>
      <c r="EH112" s="740"/>
      <c r="EI112" s="740"/>
      <c r="EJ112" s="740"/>
      <c r="EK112" s="740"/>
      <c r="EL112" s="740"/>
      <c r="EM112" s="740"/>
      <c r="EN112" s="740"/>
      <c r="EO112" s="740"/>
      <c r="EP112" s="740"/>
      <c r="EQ112" s="740"/>
      <c r="ER112" s="740"/>
      <c r="ES112" s="740"/>
      <c r="ET112" s="740"/>
      <c r="EU112" s="740"/>
      <c r="EV112" s="740"/>
      <c r="EW112" s="740"/>
      <c r="EX112" s="740"/>
      <c r="EY112" s="740"/>
    </row>
    <row r="113" spans="1:155" s="240" customFormat="1" ht="31.5" hidden="1">
      <c r="A113" s="20" t="s">
        <v>352</v>
      </c>
      <c r="B113" s="190" t="s">
        <v>353</v>
      </c>
      <c r="C113" s="19"/>
      <c r="D113" s="438"/>
      <c r="E113" s="21"/>
      <c r="F113" s="19"/>
      <c r="G113" s="19"/>
      <c r="H113" s="82"/>
      <c r="I113" s="82"/>
      <c r="J113" s="82"/>
      <c r="K113" s="82"/>
      <c r="L113" s="82"/>
    </row>
    <row r="114" spans="1:155" s="240" customFormat="1" ht="31.5" hidden="1">
      <c r="A114" s="20" t="s">
        <v>1515</v>
      </c>
      <c r="B114" s="190" t="s">
        <v>355</v>
      </c>
      <c r="C114" s="4"/>
      <c r="D114" s="438"/>
      <c r="E114" s="29"/>
      <c r="F114" s="19"/>
      <c r="G114" s="19"/>
      <c r="H114" s="82"/>
      <c r="I114" s="82"/>
      <c r="J114" s="82"/>
      <c r="K114" s="82"/>
      <c r="L114" s="82"/>
    </row>
    <row r="115" spans="1:155" s="812" customFormat="1" ht="84" hidden="1">
      <c r="A115" s="737" t="s">
        <v>356</v>
      </c>
      <c r="B115" s="727" t="s">
        <v>357</v>
      </c>
      <c r="C115" s="725" t="s">
        <v>358</v>
      </c>
      <c r="D115" s="809"/>
      <c r="E115" s="780" t="s">
        <v>341</v>
      </c>
      <c r="F115" s="723" t="s">
        <v>2635</v>
      </c>
      <c r="G115" s="810"/>
      <c r="H115" s="739"/>
      <c r="I115" s="739"/>
      <c r="J115" s="739"/>
      <c r="K115" s="739"/>
      <c r="L115" s="739"/>
      <c r="M115" s="740"/>
      <c r="N115" s="740"/>
      <c r="O115" s="740"/>
      <c r="P115" s="740"/>
      <c r="Q115" s="740"/>
      <c r="R115" s="740"/>
      <c r="S115" s="740"/>
      <c r="T115" s="740"/>
      <c r="U115" s="740"/>
      <c r="V115" s="740"/>
      <c r="W115" s="740"/>
      <c r="X115" s="740"/>
      <c r="Y115" s="740"/>
      <c r="Z115" s="740"/>
      <c r="AA115" s="740"/>
      <c r="AB115" s="740"/>
      <c r="AC115" s="740"/>
      <c r="AD115" s="740"/>
      <c r="AE115" s="740"/>
      <c r="AF115" s="740"/>
      <c r="AG115" s="740"/>
      <c r="AH115" s="740"/>
      <c r="AI115" s="740"/>
      <c r="AJ115" s="740"/>
      <c r="AK115" s="740"/>
      <c r="AL115" s="740"/>
      <c r="AM115" s="740"/>
      <c r="AN115" s="740"/>
      <c r="AO115" s="740"/>
      <c r="AP115" s="740"/>
      <c r="AQ115" s="740"/>
      <c r="AR115" s="740"/>
      <c r="AS115" s="740"/>
      <c r="AT115" s="740"/>
      <c r="AU115" s="740"/>
      <c r="AV115" s="740"/>
      <c r="AW115" s="740"/>
      <c r="AX115" s="740"/>
      <c r="AY115" s="740"/>
      <c r="AZ115" s="740"/>
      <c r="BA115" s="740"/>
      <c r="BB115" s="740"/>
      <c r="BC115" s="740"/>
      <c r="BD115" s="740"/>
      <c r="BE115" s="740"/>
      <c r="BF115" s="740"/>
      <c r="BG115" s="740"/>
      <c r="BH115" s="740"/>
      <c r="BI115" s="740"/>
      <c r="BJ115" s="740"/>
      <c r="BK115" s="740"/>
      <c r="BL115" s="740"/>
      <c r="BM115" s="740"/>
      <c r="BN115" s="740"/>
      <c r="BO115" s="740"/>
      <c r="BP115" s="740"/>
      <c r="BQ115" s="740"/>
      <c r="BR115" s="740"/>
      <c r="BS115" s="740"/>
      <c r="BT115" s="740"/>
      <c r="BU115" s="740"/>
      <c r="BV115" s="740"/>
      <c r="BW115" s="740"/>
      <c r="BX115" s="740"/>
      <c r="BY115" s="740"/>
      <c r="BZ115" s="740"/>
      <c r="CA115" s="740"/>
      <c r="CB115" s="740"/>
      <c r="CC115" s="740"/>
      <c r="CD115" s="740"/>
      <c r="CE115" s="740"/>
      <c r="CF115" s="740"/>
      <c r="CG115" s="740"/>
      <c r="CH115" s="740"/>
      <c r="CI115" s="740"/>
      <c r="CJ115" s="740"/>
      <c r="CK115" s="740"/>
      <c r="CL115" s="740"/>
      <c r="CM115" s="740"/>
      <c r="CN115" s="740"/>
      <c r="CO115" s="740"/>
      <c r="CP115" s="740"/>
      <c r="CQ115" s="740"/>
      <c r="CR115" s="740"/>
      <c r="CS115" s="740"/>
      <c r="CT115" s="740"/>
      <c r="CU115" s="740"/>
      <c r="CV115" s="740"/>
      <c r="CW115" s="740"/>
      <c r="CX115" s="740"/>
      <c r="CY115" s="740"/>
      <c r="CZ115" s="740"/>
      <c r="DA115" s="740"/>
      <c r="DB115" s="740"/>
      <c r="DC115" s="740"/>
      <c r="DD115" s="740"/>
      <c r="DE115" s="740"/>
      <c r="DF115" s="740"/>
      <c r="DG115" s="740"/>
      <c r="DH115" s="740"/>
      <c r="DI115" s="740"/>
      <c r="DJ115" s="740"/>
      <c r="DK115" s="740"/>
      <c r="DL115" s="740"/>
      <c r="DM115" s="740"/>
      <c r="DN115" s="740"/>
      <c r="DO115" s="740"/>
      <c r="DP115" s="740"/>
      <c r="DQ115" s="740"/>
      <c r="DR115" s="740"/>
      <c r="DS115" s="740"/>
      <c r="DT115" s="740"/>
      <c r="DU115" s="740"/>
      <c r="DV115" s="740"/>
      <c r="DW115" s="740"/>
      <c r="DX115" s="740"/>
      <c r="DY115" s="740"/>
      <c r="DZ115" s="740"/>
      <c r="EA115" s="740"/>
      <c r="EB115" s="740"/>
      <c r="EC115" s="740"/>
      <c r="ED115" s="740"/>
      <c r="EE115" s="740"/>
      <c r="EF115" s="740"/>
      <c r="EG115" s="740"/>
      <c r="EH115" s="740"/>
      <c r="EI115" s="740"/>
      <c r="EJ115" s="740"/>
      <c r="EK115" s="740"/>
      <c r="EL115" s="740"/>
      <c r="EM115" s="740"/>
      <c r="EN115" s="740"/>
      <c r="EO115" s="740"/>
      <c r="EP115" s="740"/>
      <c r="EQ115" s="740"/>
      <c r="ER115" s="740"/>
      <c r="ES115" s="740"/>
      <c r="ET115" s="740"/>
      <c r="EU115" s="740"/>
      <c r="EV115" s="740"/>
      <c r="EW115" s="740"/>
      <c r="EX115" s="740"/>
      <c r="EY115" s="740"/>
    </row>
    <row r="116" spans="1:155" s="812" customFormat="1" ht="42" hidden="1">
      <c r="A116" s="737" t="s">
        <v>1517</v>
      </c>
      <c r="B116" s="727" t="s">
        <v>360</v>
      </c>
      <c r="C116" s="734" t="s">
        <v>361</v>
      </c>
      <c r="D116" s="809"/>
      <c r="E116" s="780" t="s">
        <v>341</v>
      </c>
      <c r="F116" s="741"/>
      <c r="G116" s="810"/>
      <c r="H116" s="739"/>
      <c r="I116" s="739"/>
      <c r="J116" s="739"/>
      <c r="K116" s="739"/>
      <c r="L116" s="739"/>
      <c r="M116" s="740"/>
      <c r="N116" s="740"/>
      <c r="O116" s="740"/>
      <c r="P116" s="740"/>
      <c r="Q116" s="740"/>
      <c r="R116" s="740"/>
      <c r="S116" s="740"/>
      <c r="T116" s="740"/>
      <c r="U116" s="740"/>
      <c r="V116" s="740"/>
      <c r="W116" s="740"/>
      <c r="X116" s="740"/>
      <c r="Y116" s="740"/>
      <c r="Z116" s="740"/>
      <c r="AA116" s="740"/>
      <c r="AB116" s="740"/>
      <c r="AC116" s="740"/>
      <c r="AD116" s="740"/>
      <c r="AE116" s="740"/>
      <c r="AF116" s="740"/>
      <c r="AG116" s="740"/>
      <c r="AH116" s="740"/>
      <c r="AI116" s="740"/>
      <c r="AJ116" s="740"/>
      <c r="AK116" s="740"/>
      <c r="AL116" s="740"/>
      <c r="AM116" s="740"/>
      <c r="AN116" s="740"/>
      <c r="AO116" s="740"/>
      <c r="AP116" s="740"/>
      <c r="AQ116" s="740"/>
      <c r="AR116" s="740"/>
      <c r="AS116" s="740"/>
      <c r="AT116" s="740"/>
      <c r="AU116" s="740"/>
      <c r="AV116" s="740"/>
      <c r="AW116" s="740"/>
      <c r="AX116" s="740"/>
      <c r="AY116" s="740"/>
      <c r="AZ116" s="740"/>
      <c r="BA116" s="740"/>
      <c r="BB116" s="740"/>
      <c r="BC116" s="740"/>
      <c r="BD116" s="740"/>
      <c r="BE116" s="740"/>
      <c r="BF116" s="740"/>
      <c r="BG116" s="740"/>
      <c r="BH116" s="740"/>
      <c r="BI116" s="740"/>
      <c r="BJ116" s="740"/>
      <c r="BK116" s="740"/>
      <c r="BL116" s="740"/>
      <c r="BM116" s="740"/>
      <c r="BN116" s="740"/>
      <c r="BO116" s="740"/>
      <c r="BP116" s="740"/>
      <c r="BQ116" s="740"/>
      <c r="BR116" s="740"/>
      <c r="BS116" s="740"/>
      <c r="BT116" s="740"/>
      <c r="BU116" s="740"/>
      <c r="BV116" s="740"/>
      <c r="BW116" s="740"/>
      <c r="BX116" s="740"/>
      <c r="BY116" s="740"/>
      <c r="BZ116" s="740"/>
      <c r="CA116" s="740"/>
      <c r="CB116" s="740"/>
      <c r="CC116" s="740"/>
      <c r="CD116" s="740"/>
      <c r="CE116" s="740"/>
      <c r="CF116" s="740"/>
      <c r="CG116" s="740"/>
      <c r="CH116" s="740"/>
      <c r="CI116" s="740"/>
      <c r="CJ116" s="740"/>
      <c r="CK116" s="740"/>
      <c r="CL116" s="740"/>
      <c r="CM116" s="740"/>
      <c r="CN116" s="740"/>
      <c r="CO116" s="740"/>
      <c r="CP116" s="740"/>
      <c r="CQ116" s="740"/>
      <c r="CR116" s="740"/>
      <c r="CS116" s="740"/>
      <c r="CT116" s="740"/>
      <c r="CU116" s="740"/>
      <c r="CV116" s="740"/>
      <c r="CW116" s="740"/>
      <c r="CX116" s="740"/>
      <c r="CY116" s="740"/>
      <c r="CZ116" s="740"/>
      <c r="DA116" s="740"/>
      <c r="DB116" s="740"/>
      <c r="DC116" s="740"/>
      <c r="DD116" s="740"/>
      <c r="DE116" s="740"/>
      <c r="DF116" s="740"/>
      <c r="DG116" s="740"/>
      <c r="DH116" s="740"/>
      <c r="DI116" s="740"/>
      <c r="DJ116" s="740"/>
      <c r="DK116" s="740"/>
      <c r="DL116" s="740"/>
      <c r="DM116" s="740"/>
      <c r="DN116" s="740"/>
      <c r="DO116" s="740"/>
      <c r="DP116" s="740"/>
      <c r="DQ116" s="740"/>
      <c r="DR116" s="740"/>
      <c r="DS116" s="740"/>
      <c r="DT116" s="740"/>
      <c r="DU116" s="740"/>
      <c r="DV116" s="740"/>
      <c r="DW116" s="740"/>
      <c r="DX116" s="740"/>
      <c r="DY116" s="740"/>
      <c r="DZ116" s="740"/>
      <c r="EA116" s="740"/>
      <c r="EB116" s="740"/>
      <c r="EC116" s="740"/>
      <c r="ED116" s="740"/>
      <c r="EE116" s="740"/>
      <c r="EF116" s="740"/>
      <c r="EG116" s="740"/>
      <c r="EH116" s="740"/>
      <c r="EI116" s="740"/>
      <c r="EJ116" s="740"/>
      <c r="EK116" s="740"/>
      <c r="EL116" s="740"/>
      <c r="EM116" s="740"/>
      <c r="EN116" s="740"/>
      <c r="EO116" s="740"/>
      <c r="EP116" s="740"/>
      <c r="EQ116" s="740"/>
      <c r="ER116" s="740"/>
      <c r="ES116" s="740"/>
      <c r="ET116" s="740"/>
      <c r="EU116" s="740"/>
      <c r="EV116" s="740"/>
      <c r="EW116" s="740"/>
      <c r="EX116" s="740"/>
      <c r="EY116" s="740"/>
    </row>
    <row r="117" spans="1:155" s="240" customFormat="1" ht="31.5" hidden="1">
      <c r="A117" s="20" t="s">
        <v>1519</v>
      </c>
      <c r="B117" s="190" t="s">
        <v>363</v>
      </c>
      <c r="D117" s="438"/>
      <c r="E117" s="21"/>
      <c r="F117" s="19"/>
      <c r="G117" s="19"/>
      <c r="H117" s="82"/>
      <c r="I117" s="82"/>
      <c r="J117" s="82"/>
      <c r="K117" s="82"/>
      <c r="L117" s="82"/>
    </row>
    <row r="118" spans="1:155" s="812" customFormat="1" ht="63" hidden="1">
      <c r="A118" s="737" t="s">
        <v>366</v>
      </c>
      <c r="B118" s="727" t="s">
        <v>367</v>
      </c>
      <c r="C118" s="723" t="s">
        <v>2351</v>
      </c>
      <c r="D118" s="809"/>
      <c r="E118" s="780" t="s">
        <v>369</v>
      </c>
      <c r="F118" s="741"/>
      <c r="G118" s="810"/>
      <c r="H118" s="739"/>
      <c r="I118" s="739"/>
      <c r="J118" s="739"/>
      <c r="K118" s="739"/>
      <c r="L118" s="739"/>
      <c r="M118" s="740"/>
      <c r="N118" s="740"/>
      <c r="O118" s="740"/>
      <c r="P118" s="740"/>
      <c r="Q118" s="740"/>
      <c r="R118" s="740"/>
      <c r="S118" s="740"/>
      <c r="T118" s="740"/>
      <c r="U118" s="740"/>
      <c r="V118" s="740"/>
      <c r="W118" s="740"/>
      <c r="X118" s="740"/>
      <c r="Y118" s="740"/>
      <c r="Z118" s="740"/>
      <c r="AA118" s="740"/>
      <c r="AB118" s="740"/>
      <c r="AC118" s="740"/>
      <c r="AD118" s="740"/>
      <c r="AE118" s="740"/>
      <c r="AF118" s="740"/>
      <c r="AG118" s="740"/>
      <c r="AH118" s="740"/>
      <c r="AI118" s="740"/>
      <c r="AJ118" s="740"/>
      <c r="AK118" s="740"/>
      <c r="AL118" s="740"/>
      <c r="AM118" s="740"/>
      <c r="AN118" s="740"/>
      <c r="AO118" s="740"/>
      <c r="AP118" s="740"/>
      <c r="AQ118" s="740"/>
      <c r="AR118" s="740"/>
      <c r="AS118" s="740"/>
      <c r="AT118" s="740"/>
      <c r="AU118" s="740"/>
      <c r="AV118" s="740"/>
      <c r="AW118" s="740"/>
      <c r="AX118" s="740"/>
      <c r="AY118" s="740"/>
      <c r="AZ118" s="740"/>
      <c r="BA118" s="740"/>
      <c r="BB118" s="740"/>
      <c r="BC118" s="740"/>
      <c r="BD118" s="740"/>
      <c r="BE118" s="740"/>
      <c r="BF118" s="740"/>
      <c r="BG118" s="740"/>
      <c r="BH118" s="740"/>
      <c r="BI118" s="740"/>
      <c r="BJ118" s="740"/>
      <c r="BK118" s="740"/>
      <c r="BL118" s="740"/>
      <c r="BM118" s="740"/>
      <c r="BN118" s="740"/>
      <c r="BO118" s="740"/>
      <c r="BP118" s="740"/>
      <c r="BQ118" s="740"/>
      <c r="BR118" s="740"/>
      <c r="BS118" s="740"/>
      <c r="BT118" s="740"/>
      <c r="BU118" s="740"/>
      <c r="BV118" s="740"/>
      <c r="BW118" s="740"/>
      <c r="BX118" s="740"/>
      <c r="BY118" s="740"/>
      <c r="BZ118" s="740"/>
      <c r="CA118" s="740"/>
      <c r="CB118" s="740"/>
      <c r="CC118" s="740"/>
      <c r="CD118" s="740"/>
      <c r="CE118" s="740"/>
      <c r="CF118" s="740"/>
      <c r="CG118" s="740"/>
      <c r="CH118" s="740"/>
      <c r="CI118" s="740"/>
      <c r="CJ118" s="740"/>
      <c r="CK118" s="740"/>
      <c r="CL118" s="740"/>
      <c r="CM118" s="740"/>
      <c r="CN118" s="740"/>
      <c r="CO118" s="740"/>
      <c r="CP118" s="740"/>
      <c r="CQ118" s="740"/>
      <c r="CR118" s="740"/>
      <c r="CS118" s="740"/>
      <c r="CT118" s="740"/>
      <c r="CU118" s="740"/>
      <c r="CV118" s="740"/>
      <c r="CW118" s="740"/>
      <c r="CX118" s="740"/>
      <c r="CY118" s="740"/>
      <c r="CZ118" s="740"/>
      <c r="DA118" s="740"/>
      <c r="DB118" s="740"/>
      <c r="DC118" s="740"/>
      <c r="DD118" s="740"/>
      <c r="DE118" s="740"/>
      <c r="DF118" s="740"/>
      <c r="DG118" s="740"/>
      <c r="DH118" s="740"/>
      <c r="DI118" s="740"/>
      <c r="DJ118" s="740"/>
      <c r="DK118" s="740"/>
      <c r="DL118" s="740"/>
      <c r="DM118" s="740"/>
      <c r="DN118" s="740"/>
      <c r="DO118" s="740"/>
      <c r="DP118" s="740"/>
      <c r="DQ118" s="740"/>
      <c r="DR118" s="740"/>
      <c r="DS118" s="740"/>
      <c r="DT118" s="740"/>
      <c r="DU118" s="740"/>
      <c r="DV118" s="740"/>
      <c r="DW118" s="740"/>
      <c r="DX118" s="740"/>
      <c r="DY118" s="740"/>
      <c r="DZ118" s="740"/>
      <c r="EA118" s="740"/>
      <c r="EB118" s="740"/>
      <c r="EC118" s="740"/>
      <c r="ED118" s="740"/>
      <c r="EE118" s="740"/>
      <c r="EF118" s="740"/>
      <c r="EG118" s="740"/>
      <c r="EH118" s="740"/>
      <c r="EI118" s="740"/>
      <c r="EJ118" s="740"/>
      <c r="EK118" s="740"/>
      <c r="EL118" s="740"/>
      <c r="EM118" s="740"/>
      <c r="EN118" s="740"/>
      <c r="EO118" s="740"/>
      <c r="EP118" s="740"/>
      <c r="EQ118" s="740"/>
      <c r="ER118" s="740"/>
      <c r="ES118" s="740"/>
      <c r="ET118" s="740"/>
      <c r="EU118" s="740"/>
      <c r="EV118" s="740"/>
      <c r="EW118" s="740"/>
      <c r="EX118" s="740"/>
      <c r="EY118" s="740"/>
    </row>
    <row r="119" spans="1:155" s="812" customFormat="1" ht="40.15" customHeight="1">
      <c r="A119" s="1035" t="s">
        <v>1520</v>
      </c>
      <c r="B119" s="1305" t="s">
        <v>128</v>
      </c>
      <c r="C119" s="1306"/>
      <c r="D119" s="1306"/>
      <c r="E119" s="1306"/>
      <c r="F119" s="1306"/>
      <c r="G119" s="1307"/>
      <c r="H119" s="738">
        <f>SUM(D120:D125)</f>
        <v>2</v>
      </c>
      <c r="I119" s="738">
        <f>COUNT(D120:D125)*2</f>
        <v>4</v>
      </c>
      <c r="J119" s="739"/>
      <c r="K119" s="739"/>
      <c r="L119" s="740"/>
      <c r="M119" s="740"/>
      <c r="N119" s="740"/>
      <c r="O119" s="740"/>
      <c r="P119" s="740"/>
      <c r="Q119" s="740"/>
      <c r="R119" s="740"/>
      <c r="S119" s="740"/>
      <c r="T119" s="740"/>
      <c r="U119" s="740"/>
      <c r="V119" s="740"/>
      <c r="W119" s="740"/>
      <c r="X119" s="740"/>
      <c r="Y119" s="740"/>
      <c r="Z119" s="740"/>
      <c r="AA119" s="740"/>
      <c r="AB119" s="740"/>
      <c r="AC119" s="740"/>
      <c r="AD119" s="740"/>
      <c r="AE119" s="740"/>
      <c r="AF119" s="740"/>
      <c r="AG119" s="740"/>
      <c r="AH119" s="740"/>
      <c r="AI119" s="740"/>
      <c r="AJ119" s="740"/>
      <c r="AK119" s="740"/>
      <c r="AL119" s="740"/>
      <c r="AM119" s="740"/>
      <c r="AN119" s="740"/>
      <c r="AO119" s="740"/>
      <c r="AP119" s="740"/>
      <c r="AQ119" s="740"/>
      <c r="AR119" s="740"/>
      <c r="AS119" s="740"/>
      <c r="AT119" s="740"/>
      <c r="AU119" s="740"/>
      <c r="AV119" s="740"/>
      <c r="AW119" s="740"/>
      <c r="AX119" s="740"/>
      <c r="AY119" s="740"/>
      <c r="AZ119" s="740"/>
      <c r="BA119" s="740"/>
      <c r="BB119" s="740"/>
      <c r="BC119" s="740"/>
      <c r="BD119" s="740"/>
      <c r="BE119" s="740"/>
      <c r="BF119" s="740"/>
      <c r="BG119" s="740"/>
      <c r="BH119" s="740"/>
      <c r="BI119" s="740"/>
      <c r="BJ119" s="740"/>
      <c r="BK119" s="740"/>
      <c r="BL119" s="740"/>
      <c r="BM119" s="740"/>
      <c r="BN119" s="740"/>
      <c r="BO119" s="740"/>
      <c r="BP119" s="740"/>
      <c r="BQ119" s="740"/>
      <c r="BR119" s="740"/>
      <c r="BS119" s="740"/>
      <c r="BT119" s="740"/>
      <c r="BU119" s="740"/>
      <c r="BV119" s="740"/>
      <c r="BW119" s="740"/>
      <c r="BX119" s="740"/>
      <c r="BY119" s="740"/>
      <c r="BZ119" s="740"/>
      <c r="CA119" s="740"/>
      <c r="CB119" s="740"/>
      <c r="CC119" s="740"/>
      <c r="CD119" s="740"/>
      <c r="CE119" s="740"/>
      <c r="CF119" s="740"/>
      <c r="CG119" s="740"/>
      <c r="CH119" s="740"/>
      <c r="CI119" s="740"/>
      <c r="CJ119" s="740"/>
      <c r="CK119" s="740"/>
      <c r="CL119" s="740"/>
      <c r="CM119" s="740"/>
      <c r="CN119" s="740"/>
      <c r="CO119" s="740"/>
      <c r="CP119" s="740"/>
      <c r="CQ119" s="740"/>
      <c r="CR119" s="740"/>
      <c r="CS119" s="740"/>
      <c r="CT119" s="740"/>
      <c r="CU119" s="740"/>
      <c r="CV119" s="740"/>
      <c r="CW119" s="740"/>
      <c r="CX119" s="740"/>
      <c r="CY119" s="740"/>
      <c r="CZ119" s="740"/>
      <c r="DA119" s="740"/>
      <c r="DB119" s="740"/>
      <c r="DC119" s="740"/>
      <c r="DD119" s="740"/>
      <c r="DE119" s="740"/>
      <c r="DF119" s="740"/>
      <c r="DG119" s="740"/>
      <c r="DH119" s="740"/>
      <c r="DI119" s="740"/>
      <c r="DJ119" s="740"/>
      <c r="DK119" s="740"/>
      <c r="DL119" s="740"/>
      <c r="DM119" s="740"/>
      <c r="DN119" s="740"/>
      <c r="DO119" s="740"/>
      <c r="DP119" s="740"/>
      <c r="DQ119" s="740"/>
      <c r="DR119" s="740"/>
      <c r="DS119" s="740"/>
      <c r="DT119" s="740"/>
      <c r="DU119" s="740"/>
      <c r="DV119" s="740"/>
      <c r="DW119" s="740"/>
      <c r="DX119" s="740"/>
      <c r="DY119" s="740"/>
      <c r="DZ119" s="740"/>
      <c r="EA119" s="740"/>
      <c r="EB119" s="740"/>
      <c r="EC119" s="740"/>
      <c r="ED119" s="740"/>
      <c r="EE119" s="740"/>
      <c r="EF119" s="740"/>
      <c r="EG119" s="740"/>
      <c r="EH119" s="740"/>
      <c r="EI119" s="740"/>
      <c r="EJ119" s="740"/>
      <c r="EK119" s="740"/>
      <c r="EL119" s="740"/>
      <c r="EM119" s="740"/>
      <c r="EN119" s="740"/>
      <c r="EO119" s="740"/>
      <c r="EP119" s="740"/>
      <c r="EQ119" s="740"/>
      <c r="ER119" s="740"/>
      <c r="ES119" s="740"/>
      <c r="ET119" s="740"/>
      <c r="EU119" s="740"/>
      <c r="EV119" s="740"/>
      <c r="EW119" s="740"/>
      <c r="EX119" s="740"/>
      <c r="EY119" s="740"/>
    </row>
    <row r="120" spans="1:155" s="812" customFormat="1" ht="31.5">
      <c r="A120" s="308" t="s">
        <v>1522</v>
      </c>
      <c r="B120" s="195" t="s">
        <v>371</v>
      </c>
      <c r="C120" s="92" t="s">
        <v>2636</v>
      </c>
      <c r="D120" s="1081">
        <v>1</v>
      </c>
      <c r="E120" s="1082" t="s">
        <v>341</v>
      </c>
      <c r="F120" s="1083"/>
      <c r="G120" s="1084"/>
      <c r="H120" s="738"/>
      <c r="I120" s="738"/>
      <c r="J120" s="739"/>
      <c r="K120" s="739"/>
      <c r="L120" s="740"/>
      <c r="M120" s="740"/>
      <c r="N120" s="740"/>
      <c r="O120" s="740"/>
      <c r="P120" s="740"/>
      <c r="Q120" s="740"/>
      <c r="R120" s="740"/>
      <c r="S120" s="740"/>
      <c r="T120" s="740"/>
      <c r="U120" s="740"/>
      <c r="V120" s="740"/>
      <c r="W120" s="740"/>
      <c r="X120" s="740"/>
      <c r="Y120" s="740"/>
      <c r="Z120" s="740"/>
      <c r="AA120" s="740"/>
      <c r="AB120" s="740"/>
      <c r="AC120" s="740"/>
      <c r="AD120" s="740"/>
      <c r="AE120" s="740"/>
      <c r="AF120" s="740"/>
      <c r="AG120" s="740"/>
      <c r="AH120" s="740"/>
      <c r="AI120" s="740"/>
      <c r="AJ120" s="740"/>
      <c r="AK120" s="740"/>
      <c r="AL120" s="740"/>
      <c r="AM120" s="740"/>
      <c r="AN120" s="740"/>
      <c r="AO120" s="740"/>
      <c r="AP120" s="740"/>
      <c r="AQ120" s="740"/>
      <c r="AR120" s="740"/>
      <c r="AS120" s="740"/>
      <c r="AT120" s="740"/>
      <c r="AU120" s="740"/>
      <c r="AV120" s="740"/>
      <c r="AW120" s="740"/>
      <c r="AX120" s="740"/>
      <c r="AY120" s="740"/>
      <c r="AZ120" s="740"/>
      <c r="BA120" s="740"/>
      <c r="BB120" s="740"/>
      <c r="BC120" s="740"/>
      <c r="BD120" s="740"/>
      <c r="BE120" s="740"/>
      <c r="BF120" s="740"/>
      <c r="BG120" s="740"/>
      <c r="BH120" s="740"/>
      <c r="BI120" s="740"/>
      <c r="BJ120" s="740"/>
      <c r="BK120" s="740"/>
      <c r="BL120" s="740"/>
      <c r="BM120" s="740"/>
      <c r="BN120" s="740"/>
      <c r="BO120" s="740"/>
      <c r="BP120" s="740"/>
      <c r="BQ120" s="740"/>
      <c r="BR120" s="740"/>
      <c r="BS120" s="740"/>
      <c r="BT120" s="740"/>
      <c r="BU120" s="740"/>
      <c r="BV120" s="740"/>
      <c r="BW120" s="740"/>
      <c r="BX120" s="740"/>
      <c r="BY120" s="740"/>
      <c r="BZ120" s="740"/>
      <c r="CA120" s="740"/>
      <c r="CB120" s="740"/>
      <c r="CC120" s="740"/>
      <c r="CD120" s="740"/>
      <c r="CE120" s="740"/>
      <c r="CF120" s="740"/>
      <c r="CG120" s="740"/>
      <c r="CH120" s="740"/>
      <c r="CI120" s="740"/>
      <c r="CJ120" s="740"/>
      <c r="CK120" s="740"/>
      <c r="CL120" s="740"/>
      <c r="CM120" s="740"/>
      <c r="CN120" s="740"/>
      <c r="CO120" s="740"/>
      <c r="CP120" s="740"/>
      <c r="CQ120" s="740"/>
      <c r="CR120" s="740"/>
      <c r="CS120" s="740"/>
      <c r="CT120" s="740"/>
      <c r="CU120" s="740"/>
      <c r="CV120" s="740"/>
      <c r="CW120" s="740"/>
      <c r="CX120" s="740"/>
      <c r="CY120" s="740"/>
      <c r="CZ120" s="740"/>
      <c r="DA120" s="740"/>
      <c r="DB120" s="740"/>
      <c r="DC120" s="740"/>
      <c r="DD120" s="740"/>
      <c r="DE120" s="740"/>
      <c r="DF120" s="740"/>
      <c r="DG120" s="740"/>
      <c r="DH120" s="740"/>
      <c r="DI120" s="740"/>
      <c r="DJ120" s="740"/>
      <c r="DK120" s="740"/>
      <c r="DL120" s="740"/>
      <c r="DM120" s="740"/>
      <c r="DN120" s="740"/>
      <c r="DO120" s="740"/>
      <c r="DP120" s="740"/>
      <c r="DQ120" s="740"/>
      <c r="DR120" s="740"/>
      <c r="DS120" s="740"/>
      <c r="DT120" s="740"/>
      <c r="DU120" s="740"/>
      <c r="DV120" s="740"/>
      <c r="DW120" s="740"/>
      <c r="DX120" s="740"/>
      <c r="DY120" s="740"/>
      <c r="DZ120" s="740"/>
      <c r="EA120" s="740"/>
      <c r="EB120" s="740"/>
      <c r="EC120" s="740"/>
      <c r="ED120" s="740"/>
      <c r="EE120" s="740"/>
      <c r="EF120" s="740"/>
      <c r="EG120" s="740"/>
      <c r="EH120" s="740"/>
      <c r="EI120" s="740"/>
      <c r="EJ120" s="740"/>
      <c r="EK120" s="740"/>
      <c r="EL120" s="740"/>
      <c r="EM120" s="740"/>
      <c r="EN120" s="740"/>
      <c r="EO120" s="740"/>
      <c r="EP120" s="740"/>
      <c r="EQ120" s="740"/>
      <c r="ER120" s="740"/>
      <c r="ES120" s="740"/>
      <c r="ET120" s="740"/>
      <c r="EU120" s="740"/>
      <c r="EV120" s="740"/>
      <c r="EW120" s="740"/>
      <c r="EX120" s="740"/>
      <c r="EY120" s="740"/>
    </row>
    <row r="121" spans="1:155" s="240" customFormat="1" ht="47.25" hidden="1">
      <c r="A121" s="20" t="s">
        <v>382</v>
      </c>
      <c r="B121" s="195" t="s">
        <v>383</v>
      </c>
      <c r="C121" s="19"/>
      <c r="D121" s="438"/>
      <c r="E121" s="21"/>
      <c r="F121" s="19"/>
      <c r="G121" s="19"/>
      <c r="H121" s="82"/>
      <c r="I121" s="82"/>
      <c r="J121" s="82"/>
      <c r="K121" s="82"/>
      <c r="L121" s="82"/>
    </row>
    <row r="122" spans="1:155" s="812" customFormat="1" ht="47.25">
      <c r="A122" s="308" t="s">
        <v>1525</v>
      </c>
      <c r="B122" s="196" t="s">
        <v>385</v>
      </c>
      <c r="C122" s="385" t="s">
        <v>2355</v>
      </c>
      <c r="D122" s="1081">
        <v>1</v>
      </c>
      <c r="E122" s="1082" t="s">
        <v>341</v>
      </c>
      <c r="F122" s="1083"/>
      <c r="G122" s="1084"/>
      <c r="H122" s="738"/>
      <c r="I122" s="738"/>
      <c r="J122" s="739"/>
      <c r="K122" s="739"/>
      <c r="L122" s="740"/>
      <c r="M122" s="740"/>
      <c r="N122" s="740"/>
      <c r="O122" s="740"/>
      <c r="P122" s="740"/>
      <c r="Q122" s="740"/>
      <c r="R122" s="740"/>
      <c r="S122" s="740"/>
      <c r="T122" s="740"/>
      <c r="U122" s="740"/>
      <c r="V122" s="740"/>
      <c r="W122" s="740"/>
      <c r="X122" s="740"/>
      <c r="Y122" s="740"/>
      <c r="Z122" s="740"/>
      <c r="AA122" s="740"/>
      <c r="AB122" s="740"/>
      <c r="AC122" s="740"/>
      <c r="AD122" s="740"/>
      <c r="AE122" s="740"/>
      <c r="AF122" s="740"/>
      <c r="AG122" s="740"/>
      <c r="AH122" s="740"/>
      <c r="AI122" s="740"/>
      <c r="AJ122" s="740"/>
      <c r="AK122" s="740"/>
      <c r="AL122" s="740"/>
      <c r="AM122" s="740"/>
      <c r="AN122" s="740"/>
      <c r="AO122" s="740"/>
      <c r="AP122" s="740"/>
      <c r="AQ122" s="740"/>
      <c r="AR122" s="740"/>
      <c r="AS122" s="740"/>
      <c r="AT122" s="740"/>
      <c r="AU122" s="740"/>
      <c r="AV122" s="740"/>
      <c r="AW122" s="740"/>
      <c r="AX122" s="740"/>
      <c r="AY122" s="740"/>
      <c r="AZ122" s="740"/>
      <c r="BA122" s="740"/>
      <c r="BB122" s="740"/>
      <c r="BC122" s="740"/>
      <c r="BD122" s="740"/>
      <c r="BE122" s="740"/>
      <c r="BF122" s="740"/>
      <c r="BG122" s="740"/>
      <c r="BH122" s="740"/>
      <c r="BI122" s="740"/>
      <c r="BJ122" s="740"/>
      <c r="BK122" s="740"/>
      <c r="BL122" s="740"/>
      <c r="BM122" s="740"/>
      <c r="BN122" s="740"/>
      <c r="BO122" s="740"/>
      <c r="BP122" s="740"/>
      <c r="BQ122" s="740"/>
      <c r="BR122" s="740"/>
      <c r="BS122" s="740"/>
      <c r="BT122" s="740"/>
      <c r="BU122" s="740"/>
      <c r="BV122" s="740"/>
      <c r="BW122" s="740"/>
      <c r="BX122" s="740"/>
      <c r="BY122" s="740"/>
      <c r="BZ122" s="740"/>
      <c r="CA122" s="740"/>
      <c r="CB122" s="740"/>
      <c r="CC122" s="740"/>
      <c r="CD122" s="740"/>
      <c r="CE122" s="740"/>
      <c r="CF122" s="740"/>
      <c r="CG122" s="740"/>
      <c r="CH122" s="740"/>
      <c r="CI122" s="740"/>
      <c r="CJ122" s="740"/>
      <c r="CK122" s="740"/>
      <c r="CL122" s="740"/>
      <c r="CM122" s="740"/>
      <c r="CN122" s="740"/>
      <c r="CO122" s="740"/>
      <c r="CP122" s="740"/>
      <c r="CQ122" s="740"/>
      <c r="CR122" s="740"/>
      <c r="CS122" s="740"/>
      <c r="CT122" s="740"/>
      <c r="CU122" s="740"/>
      <c r="CV122" s="740"/>
      <c r="CW122" s="740"/>
      <c r="CX122" s="740"/>
      <c r="CY122" s="740"/>
      <c r="CZ122" s="740"/>
      <c r="DA122" s="740"/>
      <c r="DB122" s="740"/>
      <c r="DC122" s="740"/>
      <c r="DD122" s="740"/>
      <c r="DE122" s="740"/>
      <c r="DF122" s="740"/>
      <c r="DG122" s="740"/>
      <c r="DH122" s="740"/>
      <c r="DI122" s="740"/>
      <c r="DJ122" s="740"/>
      <c r="DK122" s="740"/>
      <c r="DL122" s="740"/>
      <c r="DM122" s="740"/>
      <c r="DN122" s="740"/>
      <c r="DO122" s="740"/>
      <c r="DP122" s="740"/>
      <c r="DQ122" s="740"/>
      <c r="DR122" s="740"/>
      <c r="DS122" s="740"/>
      <c r="DT122" s="740"/>
      <c r="DU122" s="740"/>
      <c r="DV122" s="740"/>
      <c r="DW122" s="740"/>
      <c r="DX122" s="740"/>
      <c r="DY122" s="740"/>
      <c r="DZ122" s="740"/>
      <c r="EA122" s="740"/>
      <c r="EB122" s="740"/>
      <c r="EC122" s="740"/>
      <c r="ED122" s="740"/>
      <c r="EE122" s="740"/>
      <c r="EF122" s="740"/>
      <c r="EG122" s="740"/>
      <c r="EH122" s="740"/>
      <c r="EI122" s="740"/>
      <c r="EJ122" s="740"/>
      <c r="EK122" s="740"/>
      <c r="EL122" s="740"/>
      <c r="EM122" s="740"/>
      <c r="EN122" s="740"/>
      <c r="EO122" s="740"/>
      <c r="EP122" s="740"/>
      <c r="EQ122" s="740"/>
      <c r="ER122" s="740"/>
      <c r="ES122" s="740"/>
      <c r="ET122" s="740"/>
      <c r="EU122" s="740"/>
      <c r="EV122" s="740"/>
      <c r="EW122" s="740"/>
      <c r="EX122" s="740"/>
      <c r="EY122" s="740"/>
    </row>
    <row r="123" spans="1:155" s="812" customFormat="1" ht="57.75" hidden="1" customHeight="1">
      <c r="A123" s="737"/>
      <c r="B123" s="736"/>
      <c r="C123" s="725" t="s">
        <v>387</v>
      </c>
      <c r="D123" s="809"/>
      <c r="E123" s="780" t="s">
        <v>341</v>
      </c>
      <c r="F123" s="741"/>
      <c r="G123" s="810"/>
      <c r="H123" s="739"/>
      <c r="I123" s="739"/>
      <c r="J123" s="739"/>
      <c r="K123" s="739"/>
      <c r="L123" s="739"/>
      <c r="M123" s="740"/>
      <c r="N123" s="740"/>
      <c r="O123" s="740"/>
      <c r="P123" s="740"/>
      <c r="Q123" s="740"/>
      <c r="R123" s="740"/>
      <c r="S123" s="740"/>
      <c r="T123" s="740"/>
      <c r="U123" s="740"/>
      <c r="V123" s="740"/>
      <c r="W123" s="740"/>
      <c r="X123" s="740"/>
      <c r="Y123" s="740"/>
      <c r="Z123" s="740"/>
      <c r="AA123" s="740"/>
      <c r="AB123" s="740"/>
      <c r="AC123" s="740"/>
      <c r="AD123" s="740"/>
      <c r="AE123" s="740"/>
      <c r="AF123" s="740"/>
      <c r="AG123" s="740"/>
      <c r="AH123" s="740"/>
      <c r="AI123" s="740"/>
      <c r="AJ123" s="740"/>
      <c r="AK123" s="740"/>
      <c r="AL123" s="740"/>
      <c r="AM123" s="740"/>
      <c r="AN123" s="740"/>
      <c r="AO123" s="740"/>
      <c r="AP123" s="740"/>
      <c r="AQ123" s="740"/>
      <c r="AR123" s="740"/>
      <c r="AS123" s="740"/>
      <c r="AT123" s="740"/>
      <c r="AU123" s="740"/>
      <c r="AV123" s="740"/>
      <c r="AW123" s="740"/>
      <c r="AX123" s="740"/>
      <c r="AY123" s="740"/>
      <c r="AZ123" s="740"/>
      <c r="BA123" s="740"/>
      <c r="BB123" s="740"/>
      <c r="BC123" s="740"/>
      <c r="BD123" s="740"/>
      <c r="BE123" s="740"/>
      <c r="BF123" s="740"/>
      <c r="BG123" s="740"/>
      <c r="BH123" s="740"/>
      <c r="BI123" s="740"/>
      <c r="BJ123" s="740"/>
      <c r="BK123" s="740"/>
      <c r="BL123" s="740"/>
      <c r="BM123" s="740"/>
      <c r="BN123" s="740"/>
      <c r="BO123" s="740"/>
      <c r="BP123" s="740"/>
      <c r="BQ123" s="740"/>
      <c r="BR123" s="740"/>
      <c r="BS123" s="740"/>
      <c r="BT123" s="740"/>
      <c r="BU123" s="740"/>
      <c r="BV123" s="740"/>
      <c r="BW123" s="740"/>
      <c r="BX123" s="740"/>
      <c r="BY123" s="740"/>
      <c r="BZ123" s="740"/>
      <c r="CA123" s="740"/>
      <c r="CB123" s="740"/>
      <c r="CC123" s="740"/>
      <c r="CD123" s="740"/>
      <c r="CE123" s="740"/>
      <c r="CF123" s="740"/>
      <c r="CG123" s="740"/>
      <c r="CH123" s="740"/>
      <c r="CI123" s="740"/>
      <c r="CJ123" s="740"/>
      <c r="CK123" s="740"/>
      <c r="CL123" s="740"/>
      <c r="CM123" s="740"/>
      <c r="CN123" s="740"/>
      <c r="CO123" s="740"/>
      <c r="CP123" s="740"/>
      <c r="CQ123" s="740"/>
      <c r="CR123" s="740"/>
      <c r="CS123" s="740"/>
      <c r="CT123" s="740"/>
      <c r="CU123" s="740"/>
      <c r="CV123" s="740"/>
      <c r="CW123" s="740"/>
      <c r="CX123" s="740"/>
      <c r="CY123" s="740"/>
      <c r="CZ123" s="740"/>
      <c r="DA123" s="740"/>
      <c r="DB123" s="740"/>
      <c r="DC123" s="740"/>
      <c r="DD123" s="740"/>
      <c r="DE123" s="740"/>
      <c r="DF123" s="740"/>
      <c r="DG123" s="740"/>
      <c r="DH123" s="740"/>
      <c r="DI123" s="740"/>
      <c r="DJ123" s="740"/>
      <c r="DK123" s="740"/>
      <c r="DL123" s="740"/>
      <c r="DM123" s="740"/>
      <c r="DN123" s="740"/>
      <c r="DO123" s="740"/>
      <c r="DP123" s="740"/>
      <c r="DQ123" s="740"/>
      <c r="DR123" s="740"/>
      <c r="DS123" s="740"/>
      <c r="DT123" s="740"/>
      <c r="DU123" s="740"/>
      <c r="DV123" s="740"/>
      <c r="DW123" s="740"/>
      <c r="DX123" s="740"/>
      <c r="DY123" s="740"/>
      <c r="DZ123" s="740"/>
      <c r="EA123" s="740"/>
      <c r="EB123" s="740"/>
      <c r="EC123" s="740"/>
      <c r="ED123" s="740"/>
      <c r="EE123" s="740"/>
      <c r="EF123" s="740"/>
      <c r="EG123" s="740"/>
      <c r="EH123" s="740"/>
      <c r="EI123" s="740"/>
      <c r="EJ123" s="740"/>
      <c r="EK123" s="740"/>
      <c r="EL123" s="740"/>
      <c r="EM123" s="740"/>
      <c r="EN123" s="740"/>
      <c r="EO123" s="740"/>
      <c r="EP123" s="740"/>
      <c r="EQ123" s="740"/>
      <c r="ER123" s="740"/>
      <c r="ES123" s="740"/>
      <c r="ET123" s="740"/>
      <c r="EU123" s="740"/>
      <c r="EV123" s="740"/>
      <c r="EW123" s="740"/>
      <c r="EX123" s="740"/>
      <c r="EY123" s="740"/>
    </row>
    <row r="124" spans="1:155" s="240" customFormat="1" ht="31.5" hidden="1">
      <c r="A124" s="20" t="s">
        <v>1530</v>
      </c>
      <c r="B124" s="195" t="s">
        <v>393</v>
      </c>
      <c r="D124" s="438"/>
      <c r="E124" s="21"/>
      <c r="F124" s="19"/>
      <c r="G124" s="19"/>
      <c r="H124" s="82"/>
      <c r="I124" s="82"/>
      <c r="J124" s="82"/>
      <c r="K124" s="82"/>
      <c r="L124" s="82"/>
    </row>
    <row r="125" spans="1:155" s="240" customFormat="1" ht="31.5" hidden="1">
      <c r="A125" s="20" t="s">
        <v>394</v>
      </c>
      <c r="B125" s="38" t="s">
        <v>395</v>
      </c>
      <c r="C125" s="19"/>
      <c r="D125" s="438"/>
      <c r="E125" s="21"/>
      <c r="F125" s="19"/>
      <c r="G125" s="19"/>
      <c r="H125" s="82"/>
      <c r="I125" s="82"/>
      <c r="J125" s="82"/>
      <c r="K125" s="82"/>
      <c r="L125" s="82"/>
    </row>
    <row r="126" spans="1:155" s="812" customFormat="1" ht="40.15" customHeight="1">
      <c r="A126" s="1035" t="s">
        <v>1533</v>
      </c>
      <c r="B126" s="1305" t="s">
        <v>1534</v>
      </c>
      <c r="C126" s="1306"/>
      <c r="D126" s="1306"/>
      <c r="E126" s="1306"/>
      <c r="F126" s="1306"/>
      <c r="G126" s="1307"/>
      <c r="H126" s="738">
        <f>SUM(D127:D130)</f>
        <v>1</v>
      </c>
      <c r="I126" s="738">
        <f>COUNT(D127:D130)*2</f>
        <v>2</v>
      </c>
      <c r="J126" s="739"/>
      <c r="K126" s="739"/>
      <c r="L126" s="740"/>
      <c r="M126" s="740"/>
      <c r="N126" s="740"/>
      <c r="O126" s="740"/>
      <c r="P126" s="740"/>
      <c r="Q126" s="740"/>
      <c r="R126" s="740"/>
      <c r="S126" s="740"/>
      <c r="T126" s="740"/>
      <c r="U126" s="740"/>
      <c r="V126" s="740"/>
      <c r="W126" s="740"/>
      <c r="X126" s="740"/>
      <c r="Y126" s="740"/>
      <c r="Z126" s="740"/>
      <c r="AA126" s="740"/>
      <c r="AB126" s="740"/>
      <c r="AC126" s="740"/>
      <c r="AD126" s="740"/>
      <c r="AE126" s="740"/>
      <c r="AF126" s="740"/>
      <c r="AG126" s="740"/>
      <c r="AH126" s="740"/>
      <c r="AI126" s="740"/>
      <c r="AJ126" s="740"/>
      <c r="AK126" s="740"/>
      <c r="AL126" s="740"/>
      <c r="AM126" s="740"/>
      <c r="AN126" s="740"/>
      <c r="AO126" s="740"/>
      <c r="AP126" s="740"/>
      <c r="AQ126" s="740"/>
      <c r="AR126" s="740"/>
      <c r="AS126" s="740"/>
      <c r="AT126" s="740"/>
      <c r="AU126" s="740"/>
      <c r="AV126" s="740"/>
      <c r="AW126" s="740"/>
      <c r="AX126" s="740"/>
      <c r="AY126" s="740"/>
      <c r="AZ126" s="740"/>
      <c r="BA126" s="740"/>
      <c r="BB126" s="740"/>
      <c r="BC126" s="740"/>
      <c r="BD126" s="740"/>
      <c r="BE126" s="740"/>
      <c r="BF126" s="740"/>
      <c r="BG126" s="740"/>
      <c r="BH126" s="740"/>
      <c r="BI126" s="740"/>
      <c r="BJ126" s="740"/>
      <c r="BK126" s="740"/>
      <c r="BL126" s="740"/>
      <c r="BM126" s="740"/>
      <c r="BN126" s="740"/>
      <c r="BO126" s="740"/>
      <c r="BP126" s="740"/>
      <c r="BQ126" s="740"/>
      <c r="BR126" s="740"/>
      <c r="BS126" s="740"/>
      <c r="BT126" s="740"/>
      <c r="BU126" s="740"/>
      <c r="BV126" s="740"/>
      <c r="BW126" s="740"/>
      <c r="BX126" s="740"/>
      <c r="BY126" s="740"/>
      <c r="BZ126" s="740"/>
      <c r="CA126" s="740"/>
      <c r="CB126" s="740"/>
      <c r="CC126" s="740"/>
      <c r="CD126" s="740"/>
      <c r="CE126" s="740"/>
      <c r="CF126" s="740"/>
      <c r="CG126" s="740"/>
      <c r="CH126" s="740"/>
      <c r="CI126" s="740"/>
      <c r="CJ126" s="740"/>
      <c r="CK126" s="740"/>
      <c r="CL126" s="740"/>
      <c r="CM126" s="740"/>
      <c r="CN126" s="740"/>
      <c r="CO126" s="740"/>
      <c r="CP126" s="740"/>
      <c r="CQ126" s="740"/>
      <c r="CR126" s="740"/>
      <c r="CS126" s="740"/>
      <c r="CT126" s="740"/>
      <c r="CU126" s="740"/>
      <c r="CV126" s="740"/>
      <c r="CW126" s="740"/>
      <c r="CX126" s="740"/>
      <c r="CY126" s="740"/>
      <c r="CZ126" s="740"/>
      <c r="DA126" s="740"/>
      <c r="DB126" s="740"/>
      <c r="DC126" s="740"/>
      <c r="DD126" s="740"/>
      <c r="DE126" s="740"/>
      <c r="DF126" s="740"/>
      <c r="DG126" s="740"/>
      <c r="DH126" s="740"/>
      <c r="DI126" s="740"/>
      <c r="DJ126" s="740"/>
      <c r="DK126" s="740"/>
      <c r="DL126" s="740"/>
      <c r="DM126" s="740"/>
      <c r="DN126" s="740"/>
      <c r="DO126" s="740"/>
      <c r="DP126" s="740"/>
      <c r="DQ126" s="740"/>
      <c r="DR126" s="740"/>
      <c r="DS126" s="740"/>
      <c r="DT126" s="740"/>
      <c r="DU126" s="740"/>
      <c r="DV126" s="740"/>
      <c r="DW126" s="740"/>
      <c r="DX126" s="740"/>
      <c r="DY126" s="740"/>
      <c r="DZ126" s="740"/>
      <c r="EA126" s="740"/>
      <c r="EB126" s="740"/>
      <c r="EC126" s="740"/>
      <c r="ED126" s="740"/>
      <c r="EE126" s="740"/>
      <c r="EF126" s="740"/>
      <c r="EG126" s="740"/>
      <c r="EH126" s="740"/>
      <c r="EI126" s="740"/>
      <c r="EJ126" s="740"/>
      <c r="EK126" s="740"/>
      <c r="EL126" s="740"/>
      <c r="EM126" s="740"/>
      <c r="EN126" s="740"/>
      <c r="EO126" s="740"/>
      <c r="EP126" s="740"/>
      <c r="EQ126" s="740"/>
      <c r="ER126" s="740"/>
      <c r="ES126" s="740"/>
      <c r="ET126" s="740"/>
      <c r="EU126" s="740"/>
      <c r="EV126" s="740"/>
      <c r="EW126" s="740"/>
      <c r="EX126" s="740"/>
      <c r="EY126" s="740"/>
    </row>
    <row r="127" spans="1:155" s="812" customFormat="1" ht="31.5">
      <c r="A127" s="308" t="s">
        <v>1535</v>
      </c>
      <c r="B127" s="195" t="s">
        <v>397</v>
      </c>
      <c r="C127" s="1024" t="s">
        <v>2637</v>
      </c>
      <c r="D127" s="1081">
        <v>1</v>
      </c>
      <c r="E127" s="1082" t="s">
        <v>341</v>
      </c>
      <c r="F127" s="1083"/>
      <c r="G127" s="1084"/>
      <c r="H127" s="738"/>
      <c r="I127" s="738"/>
      <c r="J127" s="739"/>
      <c r="K127" s="739"/>
      <c r="L127" s="740"/>
      <c r="M127" s="740"/>
      <c r="N127" s="740"/>
      <c r="O127" s="740"/>
      <c r="P127" s="740"/>
      <c r="Q127" s="740"/>
      <c r="R127" s="740"/>
      <c r="S127" s="740"/>
      <c r="T127" s="740"/>
      <c r="U127" s="740"/>
      <c r="V127" s="740"/>
      <c r="W127" s="740"/>
      <c r="X127" s="740"/>
      <c r="Y127" s="740"/>
      <c r="Z127" s="740"/>
      <c r="AA127" s="740"/>
      <c r="AB127" s="740"/>
      <c r="AC127" s="740"/>
      <c r="AD127" s="740"/>
      <c r="AE127" s="740"/>
      <c r="AF127" s="740"/>
      <c r="AG127" s="740"/>
      <c r="AH127" s="740"/>
      <c r="AI127" s="740"/>
      <c r="AJ127" s="740"/>
      <c r="AK127" s="740"/>
      <c r="AL127" s="740"/>
      <c r="AM127" s="740"/>
      <c r="AN127" s="740"/>
      <c r="AO127" s="740"/>
      <c r="AP127" s="740"/>
      <c r="AQ127" s="740"/>
      <c r="AR127" s="740"/>
      <c r="AS127" s="740"/>
      <c r="AT127" s="740"/>
      <c r="AU127" s="740"/>
      <c r="AV127" s="740"/>
      <c r="AW127" s="740"/>
      <c r="AX127" s="740"/>
      <c r="AY127" s="740"/>
      <c r="AZ127" s="740"/>
      <c r="BA127" s="740"/>
      <c r="BB127" s="740"/>
      <c r="BC127" s="740"/>
      <c r="BD127" s="740"/>
      <c r="BE127" s="740"/>
      <c r="BF127" s="740"/>
      <c r="BG127" s="740"/>
      <c r="BH127" s="740"/>
      <c r="BI127" s="740"/>
      <c r="BJ127" s="740"/>
      <c r="BK127" s="740"/>
      <c r="BL127" s="740"/>
      <c r="BM127" s="740"/>
      <c r="BN127" s="740"/>
      <c r="BO127" s="740"/>
      <c r="BP127" s="740"/>
      <c r="BQ127" s="740"/>
      <c r="BR127" s="740"/>
      <c r="BS127" s="740"/>
      <c r="BT127" s="740"/>
      <c r="BU127" s="740"/>
      <c r="BV127" s="740"/>
      <c r="BW127" s="740"/>
      <c r="BX127" s="740"/>
      <c r="BY127" s="740"/>
      <c r="BZ127" s="740"/>
      <c r="CA127" s="740"/>
      <c r="CB127" s="740"/>
      <c r="CC127" s="740"/>
      <c r="CD127" s="740"/>
      <c r="CE127" s="740"/>
      <c r="CF127" s="740"/>
      <c r="CG127" s="740"/>
      <c r="CH127" s="740"/>
      <c r="CI127" s="740"/>
      <c r="CJ127" s="740"/>
      <c r="CK127" s="740"/>
      <c r="CL127" s="740"/>
      <c r="CM127" s="740"/>
      <c r="CN127" s="740"/>
      <c r="CO127" s="740"/>
      <c r="CP127" s="740"/>
      <c r="CQ127" s="740"/>
      <c r="CR127" s="740"/>
      <c r="CS127" s="740"/>
      <c r="CT127" s="740"/>
      <c r="CU127" s="740"/>
      <c r="CV127" s="740"/>
      <c r="CW127" s="740"/>
      <c r="CX127" s="740"/>
      <c r="CY127" s="740"/>
      <c r="CZ127" s="740"/>
      <c r="DA127" s="740"/>
      <c r="DB127" s="740"/>
      <c r="DC127" s="740"/>
      <c r="DD127" s="740"/>
      <c r="DE127" s="740"/>
      <c r="DF127" s="740"/>
      <c r="DG127" s="740"/>
      <c r="DH127" s="740"/>
      <c r="DI127" s="740"/>
      <c r="DJ127" s="740"/>
      <c r="DK127" s="740"/>
      <c r="DL127" s="740"/>
      <c r="DM127" s="740"/>
      <c r="DN127" s="740"/>
      <c r="DO127" s="740"/>
      <c r="DP127" s="740"/>
      <c r="DQ127" s="740"/>
      <c r="DR127" s="740"/>
      <c r="DS127" s="740"/>
      <c r="DT127" s="740"/>
      <c r="DU127" s="740"/>
      <c r="DV127" s="740"/>
      <c r="DW127" s="740"/>
      <c r="DX127" s="740"/>
      <c r="DY127" s="740"/>
      <c r="DZ127" s="740"/>
      <c r="EA127" s="740"/>
      <c r="EB127" s="740"/>
      <c r="EC127" s="740"/>
      <c r="ED127" s="740"/>
      <c r="EE127" s="740"/>
      <c r="EF127" s="740"/>
      <c r="EG127" s="740"/>
      <c r="EH127" s="740"/>
      <c r="EI127" s="740"/>
      <c r="EJ127" s="740"/>
      <c r="EK127" s="740"/>
      <c r="EL127" s="740"/>
      <c r="EM127" s="740"/>
      <c r="EN127" s="740"/>
      <c r="EO127" s="740"/>
      <c r="EP127" s="740"/>
      <c r="EQ127" s="740"/>
      <c r="ER127" s="740"/>
      <c r="ES127" s="740"/>
      <c r="ET127" s="740"/>
      <c r="EU127" s="740"/>
      <c r="EV127" s="740"/>
      <c r="EW127" s="740"/>
      <c r="EX127" s="740"/>
      <c r="EY127" s="740"/>
    </row>
    <row r="128" spans="1:155" s="812" customFormat="1" ht="97.5" hidden="1" customHeight="1">
      <c r="A128" s="737" t="s">
        <v>1542</v>
      </c>
      <c r="B128" s="736" t="s">
        <v>401</v>
      </c>
      <c r="C128" s="725" t="s">
        <v>1543</v>
      </c>
      <c r="D128" s="809"/>
      <c r="E128" s="780" t="s">
        <v>208</v>
      </c>
      <c r="F128" s="741"/>
      <c r="G128" s="810"/>
      <c r="H128" s="739"/>
      <c r="I128" s="739"/>
      <c r="J128" s="739"/>
      <c r="K128" s="739"/>
      <c r="L128" s="739"/>
      <c r="M128" s="740"/>
      <c r="N128" s="740"/>
      <c r="O128" s="740"/>
      <c r="P128" s="740"/>
      <c r="Q128" s="740"/>
      <c r="R128" s="740"/>
      <c r="S128" s="740"/>
      <c r="T128" s="740"/>
      <c r="U128" s="740"/>
      <c r="V128" s="740"/>
      <c r="W128" s="740"/>
      <c r="X128" s="740"/>
      <c r="Y128" s="740"/>
      <c r="Z128" s="740"/>
      <c r="AA128" s="740"/>
      <c r="AB128" s="740"/>
      <c r="AC128" s="740"/>
      <c r="AD128" s="740"/>
      <c r="AE128" s="740"/>
      <c r="AF128" s="740"/>
      <c r="AG128" s="740"/>
      <c r="AH128" s="740"/>
      <c r="AI128" s="740"/>
      <c r="AJ128" s="740"/>
      <c r="AK128" s="740"/>
      <c r="AL128" s="740"/>
      <c r="AM128" s="740"/>
      <c r="AN128" s="740"/>
      <c r="AO128" s="740"/>
      <c r="AP128" s="740"/>
      <c r="AQ128" s="740"/>
      <c r="AR128" s="740"/>
      <c r="AS128" s="740"/>
      <c r="AT128" s="740"/>
      <c r="AU128" s="740"/>
      <c r="AV128" s="740"/>
      <c r="AW128" s="740"/>
      <c r="AX128" s="740"/>
      <c r="AY128" s="740"/>
      <c r="AZ128" s="740"/>
      <c r="BA128" s="740"/>
      <c r="BB128" s="740"/>
      <c r="BC128" s="740"/>
      <c r="BD128" s="740"/>
      <c r="BE128" s="740"/>
      <c r="BF128" s="740"/>
      <c r="BG128" s="740"/>
      <c r="BH128" s="740"/>
      <c r="BI128" s="740"/>
      <c r="BJ128" s="740"/>
      <c r="BK128" s="740"/>
      <c r="BL128" s="740"/>
      <c r="BM128" s="740"/>
      <c r="BN128" s="740"/>
      <c r="BO128" s="740"/>
      <c r="BP128" s="740"/>
      <c r="BQ128" s="740"/>
      <c r="BR128" s="740"/>
      <c r="BS128" s="740"/>
      <c r="BT128" s="740"/>
      <c r="BU128" s="740"/>
      <c r="BV128" s="740"/>
      <c r="BW128" s="740"/>
      <c r="BX128" s="740"/>
      <c r="BY128" s="740"/>
      <c r="BZ128" s="740"/>
      <c r="CA128" s="740"/>
      <c r="CB128" s="740"/>
      <c r="CC128" s="740"/>
      <c r="CD128" s="740"/>
      <c r="CE128" s="740"/>
      <c r="CF128" s="740"/>
      <c r="CG128" s="740"/>
      <c r="CH128" s="740"/>
      <c r="CI128" s="740"/>
      <c r="CJ128" s="740"/>
      <c r="CK128" s="740"/>
      <c r="CL128" s="740"/>
      <c r="CM128" s="740"/>
      <c r="CN128" s="740"/>
      <c r="CO128" s="740"/>
      <c r="CP128" s="740"/>
      <c r="CQ128" s="740"/>
      <c r="CR128" s="740"/>
      <c r="CS128" s="740"/>
      <c r="CT128" s="740"/>
      <c r="CU128" s="740"/>
      <c r="CV128" s="740"/>
      <c r="CW128" s="740"/>
      <c r="CX128" s="740"/>
      <c r="CY128" s="740"/>
      <c r="CZ128" s="740"/>
      <c r="DA128" s="740"/>
      <c r="DB128" s="740"/>
      <c r="DC128" s="740"/>
      <c r="DD128" s="740"/>
      <c r="DE128" s="740"/>
      <c r="DF128" s="740"/>
      <c r="DG128" s="740"/>
      <c r="DH128" s="740"/>
      <c r="DI128" s="740"/>
      <c r="DJ128" s="740"/>
      <c r="DK128" s="740"/>
      <c r="DL128" s="740"/>
      <c r="DM128" s="740"/>
      <c r="DN128" s="740"/>
      <c r="DO128" s="740"/>
      <c r="DP128" s="740"/>
      <c r="DQ128" s="740"/>
      <c r="DR128" s="740"/>
      <c r="DS128" s="740"/>
      <c r="DT128" s="740"/>
      <c r="DU128" s="740"/>
      <c r="DV128" s="740"/>
      <c r="DW128" s="740"/>
      <c r="DX128" s="740"/>
      <c r="DY128" s="740"/>
      <c r="DZ128" s="740"/>
      <c r="EA128" s="740"/>
      <c r="EB128" s="740"/>
      <c r="EC128" s="740"/>
      <c r="ED128" s="740"/>
      <c r="EE128" s="740"/>
      <c r="EF128" s="740"/>
      <c r="EG128" s="740"/>
      <c r="EH128" s="740"/>
      <c r="EI128" s="740"/>
      <c r="EJ128" s="740"/>
      <c r="EK128" s="740"/>
      <c r="EL128" s="740"/>
      <c r="EM128" s="740"/>
      <c r="EN128" s="740"/>
      <c r="EO128" s="740"/>
      <c r="EP128" s="740"/>
      <c r="EQ128" s="740"/>
      <c r="ER128" s="740"/>
      <c r="ES128" s="740"/>
      <c r="ET128" s="740"/>
      <c r="EU128" s="740"/>
      <c r="EV128" s="740"/>
      <c r="EW128" s="740"/>
      <c r="EX128" s="740"/>
      <c r="EY128" s="740"/>
    </row>
    <row r="129" spans="1:155" s="812" customFormat="1" ht="63" hidden="1">
      <c r="A129" s="737" t="s">
        <v>1545</v>
      </c>
      <c r="B129" s="736" t="s">
        <v>405</v>
      </c>
      <c r="C129" s="724" t="s">
        <v>406</v>
      </c>
      <c r="D129" s="809"/>
      <c r="E129" s="780" t="s">
        <v>1548</v>
      </c>
      <c r="F129" s="741"/>
      <c r="G129" s="810"/>
      <c r="H129" s="739"/>
      <c r="I129" s="739"/>
      <c r="J129" s="739"/>
      <c r="K129" s="739"/>
      <c r="L129" s="739"/>
      <c r="M129" s="740"/>
      <c r="N129" s="740"/>
      <c r="O129" s="740"/>
      <c r="P129" s="740"/>
      <c r="Q129" s="740"/>
      <c r="R129" s="740"/>
      <c r="S129" s="740"/>
      <c r="T129" s="740"/>
      <c r="U129" s="740"/>
      <c r="V129" s="740"/>
      <c r="W129" s="740"/>
      <c r="X129" s="740"/>
      <c r="Y129" s="740"/>
      <c r="Z129" s="740"/>
      <c r="AA129" s="740"/>
      <c r="AB129" s="740"/>
      <c r="AC129" s="740"/>
      <c r="AD129" s="740"/>
      <c r="AE129" s="740"/>
      <c r="AF129" s="740"/>
      <c r="AG129" s="740"/>
      <c r="AH129" s="740"/>
      <c r="AI129" s="740"/>
      <c r="AJ129" s="740"/>
      <c r="AK129" s="740"/>
      <c r="AL129" s="740"/>
      <c r="AM129" s="740"/>
      <c r="AN129" s="740"/>
      <c r="AO129" s="740"/>
      <c r="AP129" s="740"/>
      <c r="AQ129" s="740"/>
      <c r="AR129" s="740"/>
      <c r="AS129" s="740"/>
      <c r="AT129" s="740"/>
      <c r="AU129" s="740"/>
      <c r="AV129" s="740"/>
      <c r="AW129" s="740"/>
      <c r="AX129" s="740"/>
      <c r="AY129" s="740"/>
      <c r="AZ129" s="740"/>
      <c r="BA129" s="740"/>
      <c r="BB129" s="740"/>
      <c r="BC129" s="740"/>
      <c r="BD129" s="740"/>
      <c r="BE129" s="740"/>
      <c r="BF129" s="740"/>
      <c r="BG129" s="740"/>
      <c r="BH129" s="740"/>
      <c r="BI129" s="740"/>
      <c r="BJ129" s="740"/>
      <c r="BK129" s="740"/>
      <c r="BL129" s="740"/>
      <c r="BM129" s="740"/>
      <c r="BN129" s="740"/>
      <c r="BO129" s="740"/>
      <c r="BP129" s="740"/>
      <c r="BQ129" s="740"/>
      <c r="BR129" s="740"/>
      <c r="BS129" s="740"/>
      <c r="BT129" s="740"/>
      <c r="BU129" s="740"/>
      <c r="BV129" s="740"/>
      <c r="BW129" s="740"/>
      <c r="BX129" s="740"/>
      <c r="BY129" s="740"/>
      <c r="BZ129" s="740"/>
      <c r="CA129" s="740"/>
      <c r="CB129" s="740"/>
      <c r="CC129" s="740"/>
      <c r="CD129" s="740"/>
      <c r="CE129" s="740"/>
      <c r="CF129" s="740"/>
      <c r="CG129" s="740"/>
      <c r="CH129" s="740"/>
      <c r="CI129" s="740"/>
      <c r="CJ129" s="740"/>
      <c r="CK129" s="740"/>
      <c r="CL129" s="740"/>
      <c r="CM129" s="740"/>
      <c r="CN129" s="740"/>
      <c r="CO129" s="740"/>
      <c r="CP129" s="740"/>
      <c r="CQ129" s="740"/>
      <c r="CR129" s="740"/>
      <c r="CS129" s="740"/>
      <c r="CT129" s="740"/>
      <c r="CU129" s="740"/>
      <c r="CV129" s="740"/>
      <c r="CW129" s="740"/>
      <c r="CX129" s="740"/>
      <c r="CY129" s="740"/>
      <c r="CZ129" s="740"/>
      <c r="DA129" s="740"/>
      <c r="DB129" s="740"/>
      <c r="DC129" s="740"/>
      <c r="DD129" s="740"/>
      <c r="DE129" s="740"/>
      <c r="DF129" s="740"/>
      <c r="DG129" s="740"/>
      <c r="DH129" s="740"/>
      <c r="DI129" s="740"/>
      <c r="DJ129" s="740"/>
      <c r="DK129" s="740"/>
      <c r="DL129" s="740"/>
      <c r="DM129" s="740"/>
      <c r="DN129" s="740"/>
      <c r="DO129" s="740"/>
      <c r="DP129" s="740"/>
      <c r="DQ129" s="740"/>
      <c r="DR129" s="740"/>
      <c r="DS129" s="740"/>
      <c r="DT129" s="740"/>
      <c r="DU129" s="740"/>
      <c r="DV129" s="740"/>
      <c r="DW129" s="740"/>
      <c r="DX129" s="740"/>
      <c r="DY129" s="740"/>
      <c r="DZ129" s="740"/>
      <c r="EA129" s="740"/>
      <c r="EB129" s="740"/>
      <c r="EC129" s="740"/>
      <c r="ED129" s="740"/>
      <c r="EE129" s="740"/>
      <c r="EF129" s="740"/>
      <c r="EG129" s="740"/>
      <c r="EH129" s="740"/>
      <c r="EI129" s="740"/>
      <c r="EJ129" s="740"/>
      <c r="EK129" s="740"/>
      <c r="EL129" s="740"/>
      <c r="EM129" s="740"/>
      <c r="EN129" s="740"/>
      <c r="EO129" s="740"/>
      <c r="EP129" s="740"/>
      <c r="EQ129" s="740"/>
      <c r="ER129" s="740"/>
      <c r="ES129" s="740"/>
      <c r="ET129" s="740"/>
      <c r="EU129" s="740"/>
      <c r="EV129" s="740"/>
      <c r="EW129" s="740"/>
      <c r="EX129" s="740"/>
      <c r="EY129" s="740"/>
    </row>
    <row r="130" spans="1:155" s="240" customFormat="1" ht="63" hidden="1">
      <c r="A130" s="20" t="s">
        <v>1556</v>
      </c>
      <c r="B130" s="195" t="s">
        <v>409</v>
      </c>
      <c r="C130" s="19"/>
      <c r="D130" s="438"/>
      <c r="E130" s="21"/>
      <c r="F130" s="19"/>
      <c r="G130" s="19"/>
      <c r="H130" s="82"/>
      <c r="I130" s="82"/>
      <c r="J130" s="82"/>
      <c r="K130" s="82"/>
      <c r="L130" s="82"/>
    </row>
    <row r="131" spans="1:155" s="812" customFormat="1" ht="40.15" customHeight="1">
      <c r="A131" s="1035" t="s">
        <v>1559</v>
      </c>
      <c r="B131" s="1305" t="s">
        <v>1560</v>
      </c>
      <c r="C131" s="1306"/>
      <c r="D131" s="1306"/>
      <c r="E131" s="1306"/>
      <c r="F131" s="1306"/>
      <c r="G131" s="1307"/>
      <c r="H131" s="738">
        <f>SUM(D132:D136)</f>
        <v>2</v>
      </c>
      <c r="I131" s="738">
        <f>COUNT(D132:D136)*2</f>
        <v>4</v>
      </c>
      <c r="J131" s="739"/>
      <c r="K131" s="739"/>
      <c r="L131" s="740"/>
      <c r="M131" s="740"/>
      <c r="N131" s="740"/>
      <c r="O131" s="740"/>
      <c r="P131" s="740"/>
      <c r="Q131" s="740"/>
      <c r="R131" s="740"/>
      <c r="S131" s="740"/>
      <c r="T131" s="740"/>
      <c r="U131" s="740"/>
      <c r="V131" s="740"/>
      <c r="W131" s="740"/>
      <c r="X131" s="740"/>
      <c r="Y131" s="740"/>
      <c r="Z131" s="740"/>
      <c r="AA131" s="740"/>
      <c r="AB131" s="740"/>
      <c r="AC131" s="740"/>
      <c r="AD131" s="740"/>
      <c r="AE131" s="740"/>
      <c r="AF131" s="740"/>
      <c r="AG131" s="740"/>
      <c r="AH131" s="740"/>
      <c r="AI131" s="740"/>
      <c r="AJ131" s="740"/>
      <c r="AK131" s="740"/>
      <c r="AL131" s="740"/>
      <c r="AM131" s="740"/>
      <c r="AN131" s="740"/>
      <c r="AO131" s="740"/>
      <c r="AP131" s="740"/>
      <c r="AQ131" s="740"/>
      <c r="AR131" s="740"/>
      <c r="AS131" s="740"/>
      <c r="AT131" s="740"/>
      <c r="AU131" s="740"/>
      <c r="AV131" s="740"/>
      <c r="AW131" s="740"/>
      <c r="AX131" s="740"/>
      <c r="AY131" s="740"/>
      <c r="AZ131" s="740"/>
      <c r="BA131" s="740"/>
      <c r="BB131" s="740"/>
      <c r="BC131" s="740"/>
      <c r="BD131" s="740"/>
      <c r="BE131" s="740"/>
      <c r="BF131" s="740"/>
      <c r="BG131" s="740"/>
      <c r="BH131" s="740"/>
      <c r="BI131" s="740"/>
      <c r="BJ131" s="740"/>
      <c r="BK131" s="740"/>
      <c r="BL131" s="740"/>
      <c r="BM131" s="740"/>
      <c r="BN131" s="740"/>
      <c r="BO131" s="740"/>
      <c r="BP131" s="740"/>
      <c r="BQ131" s="740"/>
      <c r="BR131" s="740"/>
      <c r="BS131" s="740"/>
      <c r="BT131" s="740"/>
      <c r="BU131" s="740"/>
      <c r="BV131" s="740"/>
      <c r="BW131" s="740"/>
      <c r="BX131" s="740"/>
      <c r="BY131" s="740"/>
      <c r="BZ131" s="740"/>
      <c r="CA131" s="740"/>
      <c r="CB131" s="740"/>
      <c r="CC131" s="740"/>
      <c r="CD131" s="740"/>
      <c r="CE131" s="740"/>
      <c r="CF131" s="740"/>
      <c r="CG131" s="740"/>
      <c r="CH131" s="740"/>
      <c r="CI131" s="740"/>
      <c r="CJ131" s="740"/>
      <c r="CK131" s="740"/>
      <c r="CL131" s="740"/>
      <c r="CM131" s="740"/>
      <c r="CN131" s="740"/>
      <c r="CO131" s="740"/>
      <c r="CP131" s="740"/>
      <c r="CQ131" s="740"/>
      <c r="CR131" s="740"/>
      <c r="CS131" s="740"/>
      <c r="CT131" s="740"/>
      <c r="CU131" s="740"/>
      <c r="CV131" s="740"/>
      <c r="CW131" s="740"/>
      <c r="CX131" s="740"/>
      <c r="CY131" s="740"/>
      <c r="CZ131" s="740"/>
      <c r="DA131" s="740"/>
      <c r="DB131" s="740"/>
      <c r="DC131" s="740"/>
      <c r="DD131" s="740"/>
      <c r="DE131" s="740"/>
      <c r="DF131" s="740"/>
      <c r="DG131" s="740"/>
      <c r="DH131" s="740"/>
      <c r="DI131" s="740"/>
      <c r="DJ131" s="740"/>
      <c r="DK131" s="740"/>
      <c r="DL131" s="740"/>
      <c r="DM131" s="740"/>
      <c r="DN131" s="740"/>
      <c r="DO131" s="740"/>
      <c r="DP131" s="740"/>
      <c r="DQ131" s="740"/>
      <c r="DR131" s="740"/>
      <c r="DS131" s="740"/>
      <c r="DT131" s="740"/>
      <c r="DU131" s="740"/>
      <c r="DV131" s="740"/>
      <c r="DW131" s="740"/>
      <c r="DX131" s="740"/>
      <c r="DY131" s="740"/>
      <c r="DZ131" s="740"/>
      <c r="EA131" s="740"/>
      <c r="EB131" s="740"/>
      <c r="EC131" s="740"/>
      <c r="ED131" s="740"/>
      <c r="EE131" s="740"/>
      <c r="EF131" s="740"/>
      <c r="EG131" s="740"/>
      <c r="EH131" s="740"/>
      <c r="EI131" s="740"/>
      <c r="EJ131" s="740"/>
      <c r="EK131" s="740"/>
      <c r="EL131" s="740"/>
      <c r="EM131" s="740"/>
      <c r="EN131" s="740"/>
      <c r="EO131" s="740"/>
      <c r="EP131" s="740"/>
      <c r="EQ131" s="740"/>
      <c r="ER131" s="740"/>
      <c r="ES131" s="740"/>
      <c r="ET131" s="740"/>
      <c r="EU131" s="740"/>
      <c r="EV131" s="740"/>
      <c r="EW131" s="740"/>
      <c r="EX131" s="740"/>
      <c r="EY131" s="740"/>
    </row>
    <row r="132" spans="1:155" ht="47.25">
      <c r="A132" s="308" t="s">
        <v>1561</v>
      </c>
      <c r="B132" s="195" t="s">
        <v>412</v>
      </c>
      <c r="C132" s="385" t="s">
        <v>2363</v>
      </c>
      <c r="D132" s="1081">
        <v>1</v>
      </c>
      <c r="E132" s="1082" t="s">
        <v>255</v>
      </c>
      <c r="F132" s="1083"/>
      <c r="G132" s="1084"/>
      <c r="L132" s="740"/>
    </row>
    <row r="133" spans="1:155" s="4" customFormat="1" ht="31.5" hidden="1">
      <c r="A133" s="20" t="s">
        <v>1565</v>
      </c>
      <c r="B133" s="195" t="s">
        <v>415</v>
      </c>
      <c r="C133" s="41"/>
      <c r="D133" s="438"/>
      <c r="E133" s="21"/>
      <c r="F133" s="19"/>
      <c r="G133" s="19"/>
      <c r="H133" s="81"/>
      <c r="I133" s="81"/>
      <c r="J133" s="81"/>
      <c r="K133" s="81"/>
      <c r="L133" s="81"/>
    </row>
    <row r="134" spans="1:155" s="4" customFormat="1" ht="31.5" hidden="1">
      <c r="A134" s="20" t="s">
        <v>1566</v>
      </c>
      <c r="B134" s="195" t="s">
        <v>418</v>
      </c>
      <c r="C134" s="41"/>
      <c r="D134" s="438"/>
      <c r="E134" s="21"/>
      <c r="F134" s="19"/>
      <c r="G134" s="19"/>
      <c r="H134" s="81"/>
      <c r="I134" s="81"/>
      <c r="J134" s="81"/>
      <c r="K134" s="81"/>
      <c r="L134" s="81"/>
    </row>
    <row r="135" spans="1:155" ht="31.5">
      <c r="A135" s="308" t="s">
        <v>1567</v>
      </c>
      <c r="B135" s="195" t="s">
        <v>422</v>
      </c>
      <c r="C135" s="385" t="s">
        <v>423</v>
      </c>
      <c r="D135" s="1081">
        <v>1</v>
      </c>
      <c r="E135" s="1082" t="s">
        <v>424</v>
      </c>
      <c r="F135" s="1083"/>
      <c r="G135" s="1084"/>
      <c r="L135" s="740"/>
    </row>
    <row r="136" spans="1:155" ht="84" hidden="1">
      <c r="A136" s="737" t="s">
        <v>1570</v>
      </c>
      <c r="B136" s="723" t="s">
        <v>427</v>
      </c>
      <c r="C136" s="730" t="s">
        <v>2638</v>
      </c>
      <c r="D136" s="809"/>
      <c r="E136" s="780" t="s">
        <v>341</v>
      </c>
      <c r="F136" s="741"/>
      <c r="G136" s="810"/>
      <c r="H136" s="739"/>
      <c r="I136" s="739"/>
    </row>
    <row r="137" spans="1:155" ht="40.15" customHeight="1">
      <c r="A137" s="1035" t="s">
        <v>1571</v>
      </c>
      <c r="B137" s="1305" t="s">
        <v>1572</v>
      </c>
      <c r="C137" s="1306"/>
      <c r="D137" s="1306"/>
      <c r="E137" s="1306"/>
      <c r="F137" s="1306"/>
      <c r="G137" s="1307"/>
      <c r="H137" s="738">
        <f>SUM(D138:D150)</f>
        <v>4</v>
      </c>
      <c r="I137" s="738">
        <f>COUNT(D138:D150)*2</f>
        <v>8</v>
      </c>
      <c r="L137" s="740"/>
    </row>
    <row r="138" spans="1:155" ht="47.25">
      <c r="A138" s="308" t="s">
        <v>429</v>
      </c>
      <c r="B138" s="195" t="s">
        <v>430</v>
      </c>
      <c r="C138" s="1088" t="s">
        <v>7040</v>
      </c>
      <c r="D138" s="1081">
        <v>1</v>
      </c>
      <c r="E138" s="1082" t="s">
        <v>432</v>
      </c>
      <c r="F138" s="1083"/>
      <c r="G138" s="1084"/>
      <c r="L138" s="740"/>
    </row>
    <row r="139" spans="1:155">
      <c r="A139" s="308"/>
      <c r="B139" s="195"/>
      <c r="C139" s="385" t="s">
        <v>2639</v>
      </c>
      <c r="D139" s="1081">
        <v>1</v>
      </c>
      <c r="E139" s="1082" t="s">
        <v>432</v>
      </c>
      <c r="F139" s="1083"/>
      <c r="G139" s="1084"/>
      <c r="L139" s="740"/>
    </row>
    <row r="140" spans="1:155" hidden="1">
      <c r="A140" s="737"/>
      <c r="B140" s="736"/>
      <c r="C140" s="725" t="s">
        <v>2640</v>
      </c>
      <c r="D140" s="809"/>
      <c r="E140" s="780" t="s">
        <v>432</v>
      </c>
      <c r="F140" s="741"/>
      <c r="G140" s="810"/>
      <c r="H140" s="739"/>
      <c r="I140" s="739"/>
    </row>
    <row r="141" spans="1:155">
      <c r="A141" s="308"/>
      <c r="B141" s="195"/>
      <c r="C141" s="385" t="s">
        <v>2641</v>
      </c>
      <c r="D141" s="1081">
        <v>1</v>
      </c>
      <c r="E141" s="1082" t="s">
        <v>432</v>
      </c>
      <c r="F141" s="1083"/>
      <c r="G141" s="1084"/>
      <c r="L141" s="740"/>
    </row>
    <row r="142" spans="1:155" ht="42" hidden="1">
      <c r="A142" s="737"/>
      <c r="B142" s="736"/>
      <c r="C142" s="725" t="s">
        <v>2642</v>
      </c>
      <c r="D142" s="809"/>
      <c r="E142" s="780" t="s">
        <v>432</v>
      </c>
      <c r="F142" s="741"/>
      <c r="G142" s="810"/>
      <c r="H142" s="739"/>
      <c r="I142" s="739"/>
    </row>
    <row r="143" spans="1:155" hidden="1">
      <c r="A143" s="737"/>
      <c r="B143" s="736"/>
      <c r="C143" s="725" t="s">
        <v>2643</v>
      </c>
      <c r="D143" s="809"/>
      <c r="E143" s="780" t="s">
        <v>432</v>
      </c>
      <c r="F143" s="741"/>
      <c r="G143" s="810"/>
      <c r="H143" s="739"/>
      <c r="I143" s="739"/>
    </row>
    <row r="144" spans="1:155" ht="43.5" hidden="1" customHeight="1">
      <c r="A144" s="737"/>
      <c r="B144" s="736"/>
      <c r="C144" s="725" t="s">
        <v>2644</v>
      </c>
      <c r="D144" s="809"/>
      <c r="E144" s="780" t="s">
        <v>432</v>
      </c>
      <c r="F144" s="741"/>
      <c r="G144" s="810"/>
      <c r="H144" s="739"/>
      <c r="I144" s="739"/>
    </row>
    <row r="145" spans="1:12" ht="42" hidden="1">
      <c r="A145" s="737"/>
      <c r="B145" s="736"/>
      <c r="C145" s="725" t="s">
        <v>2645</v>
      </c>
      <c r="D145" s="809"/>
      <c r="E145" s="780" t="s">
        <v>432</v>
      </c>
      <c r="F145" s="741"/>
      <c r="G145" s="810"/>
      <c r="H145" s="739"/>
      <c r="I145" s="739"/>
    </row>
    <row r="146" spans="1:12" ht="47.25">
      <c r="A146" s="308" t="s">
        <v>1575</v>
      </c>
      <c r="B146" s="195" t="s">
        <v>434</v>
      </c>
      <c r="C146" s="12" t="s">
        <v>7041</v>
      </c>
      <c r="D146" s="1081">
        <v>1</v>
      </c>
      <c r="E146" s="1082" t="s">
        <v>432</v>
      </c>
      <c r="F146" s="1083"/>
      <c r="G146" s="1084"/>
      <c r="L146" s="740"/>
    </row>
    <row r="147" spans="1:12" ht="63" hidden="1">
      <c r="A147" s="737" t="s">
        <v>1576</v>
      </c>
      <c r="B147" s="736" t="s">
        <v>437</v>
      </c>
      <c r="C147" s="724" t="s">
        <v>438</v>
      </c>
      <c r="D147" s="809"/>
      <c r="E147" s="780" t="s">
        <v>442</v>
      </c>
      <c r="F147" s="741"/>
      <c r="G147" s="810"/>
      <c r="H147" s="739"/>
      <c r="I147" s="739"/>
    </row>
    <row r="148" spans="1:12" ht="84" hidden="1">
      <c r="A148" s="737" t="s">
        <v>1577</v>
      </c>
      <c r="B148" s="736" t="s">
        <v>440</v>
      </c>
      <c r="C148" s="723" t="s">
        <v>2647</v>
      </c>
      <c r="D148" s="809"/>
      <c r="E148" s="780" t="s">
        <v>2648</v>
      </c>
      <c r="F148" s="741"/>
      <c r="G148" s="810"/>
      <c r="H148" s="739"/>
      <c r="I148" s="739"/>
    </row>
    <row r="149" spans="1:12" ht="84" hidden="1">
      <c r="A149" s="813" t="s">
        <v>2371</v>
      </c>
      <c r="B149" s="736" t="s">
        <v>444</v>
      </c>
      <c r="C149" s="725" t="s">
        <v>2372</v>
      </c>
      <c r="D149" s="809"/>
      <c r="E149" s="780" t="s">
        <v>442</v>
      </c>
      <c r="F149" s="814"/>
      <c r="G149" s="815"/>
      <c r="H149" s="739"/>
      <c r="I149" s="739"/>
    </row>
    <row r="150" spans="1:12" s="4" customFormat="1" ht="47.25" hidden="1">
      <c r="A150" s="20" t="s">
        <v>445</v>
      </c>
      <c r="B150" s="135" t="s">
        <v>446</v>
      </c>
      <c r="C150" s="19"/>
      <c r="D150" s="438"/>
      <c r="E150" s="21"/>
      <c r="F150" s="19"/>
      <c r="G150" s="19"/>
      <c r="H150" s="81"/>
      <c r="I150" s="81"/>
      <c r="J150" s="81"/>
      <c r="K150" s="81"/>
      <c r="L150" s="81"/>
    </row>
    <row r="151" spans="1:12" ht="42" customHeight="1">
      <c r="A151" s="1039" t="s">
        <v>6103</v>
      </c>
      <c r="B151" s="1305" t="s">
        <v>3086</v>
      </c>
      <c r="C151" s="1306"/>
      <c r="D151" s="1306"/>
      <c r="E151" s="1306"/>
      <c r="F151" s="1306"/>
      <c r="G151" s="1307"/>
      <c r="H151" s="738">
        <f>SUM(D152:D162)</f>
        <v>1</v>
      </c>
      <c r="I151" s="738">
        <f>COUNT(D152:D162)*2</f>
        <v>2</v>
      </c>
      <c r="L151" s="740"/>
    </row>
    <row r="152" spans="1:12" s="4" customFormat="1" ht="60" hidden="1">
      <c r="A152" s="25" t="s">
        <v>3087</v>
      </c>
      <c r="B152" s="41" t="s">
        <v>3088</v>
      </c>
      <c r="C152" s="41" t="s">
        <v>6057</v>
      </c>
      <c r="D152" s="439"/>
      <c r="E152" s="19"/>
      <c r="F152" s="41" t="s">
        <v>6058</v>
      </c>
      <c r="G152" s="391"/>
      <c r="H152" s="81"/>
      <c r="I152" s="81"/>
      <c r="J152" s="81"/>
      <c r="K152" s="81"/>
      <c r="L152" s="81"/>
    </row>
    <row r="153" spans="1:12" s="4" customFormat="1" ht="30" hidden="1">
      <c r="A153" s="25" t="s">
        <v>3089</v>
      </c>
      <c r="B153" s="41" t="s">
        <v>3090</v>
      </c>
      <c r="C153" s="41" t="s">
        <v>6059</v>
      </c>
      <c r="D153" s="439"/>
      <c r="E153" s="19"/>
      <c r="F153" s="41" t="s">
        <v>6060</v>
      </c>
      <c r="G153" s="391"/>
      <c r="H153" s="81"/>
      <c r="I153" s="81"/>
      <c r="J153" s="81"/>
      <c r="K153" s="81"/>
      <c r="L153" s="81"/>
    </row>
    <row r="154" spans="1:12" s="4" customFormat="1" ht="105" hidden="1">
      <c r="A154" s="25" t="s">
        <v>3091</v>
      </c>
      <c r="B154" s="41" t="s">
        <v>3092</v>
      </c>
      <c r="C154" s="41" t="s">
        <v>6061</v>
      </c>
      <c r="D154" s="439"/>
      <c r="E154" s="19"/>
      <c r="F154" s="41" t="s">
        <v>6062</v>
      </c>
      <c r="G154" s="391"/>
      <c r="H154" s="81"/>
      <c r="I154" s="81"/>
      <c r="J154" s="81"/>
      <c r="K154" s="81"/>
      <c r="L154" s="81"/>
    </row>
    <row r="155" spans="1:12" s="4" customFormat="1" ht="75" hidden="1">
      <c r="A155" s="25" t="s">
        <v>3093</v>
      </c>
      <c r="B155" s="41" t="s">
        <v>3094</v>
      </c>
      <c r="C155" s="41" t="s">
        <v>6063</v>
      </c>
      <c r="D155" s="439"/>
      <c r="E155" s="19"/>
      <c r="F155" s="41" t="s">
        <v>6064</v>
      </c>
      <c r="G155" s="391"/>
      <c r="H155" s="81"/>
      <c r="I155" s="81"/>
      <c r="J155" s="81"/>
      <c r="K155" s="81"/>
      <c r="L155" s="81"/>
    </row>
    <row r="156" spans="1:12" s="4" customFormat="1" ht="120" hidden="1">
      <c r="A156" s="25" t="s">
        <v>3095</v>
      </c>
      <c r="B156" s="41" t="s">
        <v>3096</v>
      </c>
      <c r="C156" s="41" t="s">
        <v>6065</v>
      </c>
      <c r="D156" s="439"/>
      <c r="E156" s="19"/>
      <c r="F156" s="41" t="s">
        <v>6066</v>
      </c>
      <c r="G156" s="391"/>
      <c r="H156" s="81"/>
      <c r="I156" s="81"/>
      <c r="J156" s="81"/>
      <c r="K156" s="81"/>
      <c r="L156" s="81"/>
    </row>
    <row r="157" spans="1:12" s="4" customFormat="1" ht="30" hidden="1">
      <c r="A157" s="25" t="s">
        <v>3097</v>
      </c>
      <c r="B157" s="41" t="s">
        <v>3098</v>
      </c>
      <c r="C157" s="19"/>
      <c r="D157" s="438"/>
      <c r="E157" s="21"/>
      <c r="F157" s="19"/>
      <c r="G157" s="391"/>
      <c r="H157" s="81"/>
      <c r="I157" s="81"/>
      <c r="J157" s="81"/>
      <c r="K157" s="81"/>
      <c r="L157" s="81"/>
    </row>
    <row r="158" spans="1:12" ht="47.25">
      <c r="A158" s="308" t="s">
        <v>6104</v>
      </c>
      <c r="B158" s="385" t="s">
        <v>3100</v>
      </c>
      <c r="C158" s="385" t="s">
        <v>941</v>
      </c>
      <c r="D158" s="1089">
        <v>1</v>
      </c>
      <c r="E158" s="12" t="s">
        <v>653</v>
      </c>
      <c r="F158" s="1083"/>
      <c r="G158" s="1090"/>
      <c r="L158" s="740"/>
    </row>
    <row r="159" spans="1:12" s="4" customFormat="1" ht="60" hidden="1">
      <c r="A159" s="25" t="s">
        <v>3101</v>
      </c>
      <c r="B159" s="41" t="s">
        <v>3102</v>
      </c>
      <c r="C159" s="41" t="s">
        <v>6067</v>
      </c>
      <c r="D159" s="439"/>
      <c r="E159" s="19"/>
      <c r="F159" s="41" t="s">
        <v>6068</v>
      </c>
      <c r="G159" s="391"/>
      <c r="H159" s="81"/>
      <c r="I159" s="81"/>
      <c r="J159" s="81"/>
      <c r="K159" s="81"/>
      <c r="L159" s="81"/>
    </row>
    <row r="160" spans="1:12" s="4" customFormat="1" ht="150" hidden="1">
      <c r="A160" s="25" t="s">
        <v>3103</v>
      </c>
      <c r="B160" s="41" t="s">
        <v>3104</v>
      </c>
      <c r="C160" s="41" t="s">
        <v>6069</v>
      </c>
      <c r="D160" s="439"/>
      <c r="E160" s="19"/>
      <c r="F160" s="41" t="s">
        <v>6070</v>
      </c>
      <c r="G160" s="391"/>
      <c r="H160" s="81"/>
      <c r="I160" s="81"/>
      <c r="J160" s="81"/>
      <c r="K160" s="81"/>
      <c r="L160" s="81"/>
    </row>
    <row r="161" spans="1:12" s="4" customFormat="1" ht="120" hidden="1">
      <c r="A161" s="25" t="s">
        <v>3105</v>
      </c>
      <c r="B161" s="41" t="s">
        <v>3106</v>
      </c>
      <c r="C161" s="41" t="s">
        <v>6071</v>
      </c>
      <c r="D161" s="439"/>
      <c r="E161" s="19"/>
      <c r="F161" s="41" t="s">
        <v>6072</v>
      </c>
      <c r="G161" s="391"/>
      <c r="H161" s="81"/>
      <c r="I161" s="81"/>
      <c r="J161" s="81"/>
      <c r="K161" s="81"/>
      <c r="L161" s="81"/>
    </row>
    <row r="162" spans="1:12" s="4" customFormat="1" ht="45" hidden="1">
      <c r="A162" s="25" t="s">
        <v>3107</v>
      </c>
      <c r="B162" s="41" t="s">
        <v>3108</v>
      </c>
      <c r="C162" s="41" t="s">
        <v>6073</v>
      </c>
      <c r="D162" s="440"/>
      <c r="F162" s="41" t="s">
        <v>6074</v>
      </c>
      <c r="G162" s="391"/>
      <c r="H162" s="81"/>
      <c r="I162" s="81"/>
      <c r="J162" s="81"/>
      <c r="K162" s="81"/>
      <c r="L162" s="81"/>
    </row>
    <row r="163" spans="1:12">
      <c r="A163" s="335"/>
      <c r="B163" s="1559" t="s">
        <v>447</v>
      </c>
      <c r="C163" s="1559"/>
      <c r="D163" s="1559"/>
      <c r="E163" s="1559"/>
      <c r="F163" s="1559"/>
      <c r="G163" s="1559"/>
      <c r="H163" s="738">
        <f>H164+H186+H192+H198+H205+H215+H227</f>
        <v>27</v>
      </c>
      <c r="I163" s="738">
        <f>I164+I186+I192+I198+I205+I215+I227</f>
        <v>54</v>
      </c>
      <c r="L163" s="740"/>
    </row>
    <row r="164" spans="1:12" ht="40.15" customHeight="1">
      <c r="A164" s="1039" t="s">
        <v>1578</v>
      </c>
      <c r="B164" s="1305" t="s">
        <v>120</v>
      </c>
      <c r="C164" s="1306"/>
      <c r="D164" s="1306"/>
      <c r="E164" s="1306"/>
      <c r="F164" s="1306"/>
      <c r="G164" s="1307"/>
      <c r="H164" s="738">
        <f>SUM(D165:D185)</f>
        <v>7</v>
      </c>
      <c r="I164" s="738">
        <f>COUNT(D165:D185)*2</f>
        <v>14</v>
      </c>
      <c r="L164" s="740"/>
    </row>
    <row r="165" spans="1:12" ht="31.5">
      <c r="A165" s="308" t="s">
        <v>1579</v>
      </c>
      <c r="B165" s="92" t="s">
        <v>449</v>
      </c>
      <c r="C165" s="385" t="s">
        <v>2374</v>
      </c>
      <c r="D165" s="1081">
        <v>1</v>
      </c>
      <c r="E165" s="1082" t="s">
        <v>341</v>
      </c>
      <c r="F165" s="92" t="s">
        <v>2375</v>
      </c>
      <c r="G165" s="1084"/>
      <c r="L165" s="740"/>
    </row>
    <row r="166" spans="1:12" ht="47.25">
      <c r="A166" s="308" t="s">
        <v>1582</v>
      </c>
      <c r="B166" s="135" t="s">
        <v>454</v>
      </c>
      <c r="C166" s="385" t="s">
        <v>7042</v>
      </c>
      <c r="D166" s="1081">
        <v>1</v>
      </c>
      <c r="E166" s="1082" t="s">
        <v>341</v>
      </c>
      <c r="F166" s="1083"/>
      <c r="G166" s="1084"/>
      <c r="L166" s="740"/>
    </row>
    <row r="167" spans="1:12" ht="84" hidden="1">
      <c r="A167" s="737"/>
      <c r="B167" s="743"/>
      <c r="C167" s="725" t="s">
        <v>2378</v>
      </c>
      <c r="D167" s="809"/>
      <c r="E167" s="780" t="s">
        <v>341</v>
      </c>
      <c r="F167" s="741"/>
      <c r="G167" s="810"/>
      <c r="H167" s="739"/>
      <c r="I167" s="739"/>
    </row>
    <row r="168" spans="1:12" hidden="1">
      <c r="A168" s="737"/>
      <c r="B168" s="743"/>
      <c r="C168" s="725" t="s">
        <v>2379</v>
      </c>
      <c r="D168" s="809"/>
      <c r="E168" s="780" t="s">
        <v>341</v>
      </c>
      <c r="F168" s="741"/>
      <c r="G168" s="810"/>
      <c r="H168" s="739"/>
      <c r="I168" s="739"/>
    </row>
    <row r="169" spans="1:12" ht="42" hidden="1">
      <c r="A169" s="737"/>
      <c r="B169" s="743"/>
      <c r="C169" s="744" t="s">
        <v>2380</v>
      </c>
      <c r="D169" s="809"/>
      <c r="E169" s="780" t="s">
        <v>341</v>
      </c>
      <c r="F169" s="741"/>
      <c r="G169" s="810"/>
      <c r="H169" s="739"/>
      <c r="I169" s="739"/>
    </row>
    <row r="170" spans="1:12" hidden="1">
      <c r="A170" s="737"/>
      <c r="B170" s="743"/>
      <c r="C170" s="725" t="s">
        <v>2381</v>
      </c>
      <c r="D170" s="809"/>
      <c r="E170" s="780" t="s">
        <v>341</v>
      </c>
      <c r="F170" s="741"/>
      <c r="G170" s="810"/>
      <c r="H170" s="739"/>
      <c r="I170" s="739"/>
    </row>
    <row r="171" spans="1:12" ht="42" hidden="1">
      <c r="A171" s="737"/>
      <c r="B171" s="743"/>
      <c r="C171" s="725" t="s">
        <v>2382</v>
      </c>
      <c r="D171" s="809"/>
      <c r="E171" s="780" t="s">
        <v>341</v>
      </c>
      <c r="F171" s="741"/>
      <c r="G171" s="810"/>
      <c r="H171" s="739"/>
      <c r="I171" s="739"/>
    </row>
    <row r="172" spans="1:12" ht="42" hidden="1">
      <c r="A172" s="737"/>
      <c r="B172" s="743"/>
      <c r="C172" s="725" t="s">
        <v>2383</v>
      </c>
      <c r="D172" s="809"/>
      <c r="E172" s="780" t="s">
        <v>341</v>
      </c>
      <c r="F172" s="741"/>
      <c r="G172" s="810"/>
      <c r="H172" s="739"/>
      <c r="I172" s="739"/>
    </row>
    <row r="173" spans="1:12" ht="31.5">
      <c r="A173" s="308" t="s">
        <v>1586</v>
      </c>
      <c r="B173" s="92" t="s">
        <v>459</v>
      </c>
      <c r="C173" s="385" t="s">
        <v>2384</v>
      </c>
      <c r="D173" s="1081">
        <v>1</v>
      </c>
      <c r="E173" s="1082" t="s">
        <v>341</v>
      </c>
      <c r="F173" s="385"/>
      <c r="G173" s="1084"/>
      <c r="L173" s="740"/>
    </row>
    <row r="174" spans="1:12" hidden="1">
      <c r="A174" s="737"/>
      <c r="B174" s="723"/>
      <c r="C174" s="725" t="s">
        <v>2385</v>
      </c>
      <c r="D174" s="809"/>
      <c r="E174" s="780" t="s">
        <v>341</v>
      </c>
      <c r="F174" s="725"/>
      <c r="G174" s="810"/>
      <c r="H174" s="739"/>
      <c r="I174" s="739"/>
    </row>
    <row r="175" spans="1:12" hidden="1">
      <c r="A175" s="737"/>
      <c r="B175" s="723"/>
      <c r="C175" s="725" t="s">
        <v>2386</v>
      </c>
      <c r="D175" s="809"/>
      <c r="E175" s="780" t="s">
        <v>341</v>
      </c>
      <c r="F175" s="725"/>
      <c r="G175" s="810"/>
      <c r="H175" s="739"/>
      <c r="I175" s="739"/>
    </row>
    <row r="176" spans="1:12" ht="31.5">
      <c r="A176" s="308"/>
      <c r="B176" s="92"/>
      <c r="C176" s="385" t="s">
        <v>7043</v>
      </c>
      <c r="D176" s="1081">
        <v>1</v>
      </c>
      <c r="E176" s="1082" t="s">
        <v>341</v>
      </c>
      <c r="F176" s="385"/>
      <c r="G176" s="1084"/>
      <c r="L176" s="740"/>
    </row>
    <row r="177" spans="1:12" hidden="1">
      <c r="A177" s="737"/>
      <c r="B177" s="723"/>
      <c r="C177" s="725" t="s">
        <v>2388</v>
      </c>
      <c r="D177" s="809"/>
      <c r="E177" s="780" t="s">
        <v>341</v>
      </c>
      <c r="F177" s="725"/>
      <c r="G177" s="810"/>
      <c r="H177" s="739"/>
      <c r="I177" s="739"/>
    </row>
    <row r="178" spans="1:12" hidden="1">
      <c r="A178" s="737"/>
      <c r="B178" s="723"/>
      <c r="C178" s="725" t="s">
        <v>2389</v>
      </c>
      <c r="D178" s="809"/>
      <c r="E178" s="780" t="s">
        <v>341</v>
      </c>
      <c r="F178" s="725" t="s">
        <v>2390</v>
      </c>
      <c r="G178" s="810"/>
      <c r="H178" s="739"/>
      <c r="I178" s="739"/>
    </row>
    <row r="179" spans="1:12" hidden="1">
      <c r="A179" s="737"/>
      <c r="B179" s="723"/>
      <c r="C179" s="744" t="s">
        <v>2391</v>
      </c>
      <c r="D179" s="809"/>
      <c r="E179" s="780" t="s">
        <v>341</v>
      </c>
      <c r="G179" s="810"/>
      <c r="H179" s="739"/>
      <c r="I179" s="739"/>
    </row>
    <row r="180" spans="1:12" ht="43.5" customHeight="1">
      <c r="A180" s="308"/>
      <c r="B180" s="92"/>
      <c r="C180" s="92" t="s">
        <v>2649</v>
      </c>
      <c r="D180" s="1081">
        <v>1</v>
      </c>
      <c r="E180" s="1082" t="s">
        <v>341</v>
      </c>
      <c r="F180" s="1083"/>
      <c r="G180" s="1084"/>
      <c r="L180" s="740"/>
    </row>
    <row r="181" spans="1:12" ht="102" customHeight="1">
      <c r="A181" s="308" t="s">
        <v>1601</v>
      </c>
      <c r="B181" s="92" t="s">
        <v>477</v>
      </c>
      <c r="C181" s="385" t="s">
        <v>2392</v>
      </c>
      <c r="D181" s="1081">
        <v>1</v>
      </c>
      <c r="E181" s="1082" t="s">
        <v>341</v>
      </c>
      <c r="F181" s="385" t="s">
        <v>2393</v>
      </c>
      <c r="G181" s="1084"/>
      <c r="L181" s="740"/>
    </row>
    <row r="182" spans="1:12" ht="31.5">
      <c r="A182" s="308"/>
      <c r="B182" s="92"/>
      <c r="C182" s="385" t="s">
        <v>2394</v>
      </c>
      <c r="D182" s="1081">
        <v>1</v>
      </c>
      <c r="E182" s="1082" t="s">
        <v>341</v>
      </c>
      <c r="F182" s="385" t="s">
        <v>2395</v>
      </c>
      <c r="G182" s="1084"/>
      <c r="L182" s="740"/>
    </row>
    <row r="183" spans="1:12" ht="63" hidden="1">
      <c r="A183" s="737" t="s">
        <v>1604</v>
      </c>
      <c r="B183" s="723" t="s">
        <v>481</v>
      </c>
      <c r="C183" s="725" t="s">
        <v>1605</v>
      </c>
      <c r="D183" s="809"/>
      <c r="E183" s="780" t="s">
        <v>341</v>
      </c>
      <c r="F183" s="741"/>
      <c r="G183" s="810"/>
      <c r="H183" s="739"/>
      <c r="I183" s="739"/>
    </row>
    <row r="184" spans="1:12" ht="42" hidden="1">
      <c r="A184" s="737" t="s">
        <v>1607</v>
      </c>
      <c r="B184" s="723" t="s">
        <v>485</v>
      </c>
      <c r="C184" s="730" t="s">
        <v>2650</v>
      </c>
      <c r="D184" s="809"/>
      <c r="E184" s="780" t="s">
        <v>341</v>
      </c>
      <c r="F184" s="741"/>
      <c r="G184" s="810"/>
      <c r="H184" s="739"/>
      <c r="I184" s="739"/>
    </row>
    <row r="185" spans="1:12" ht="105" hidden="1">
      <c r="A185" s="737" t="s">
        <v>1610</v>
      </c>
      <c r="B185" s="723" t="s">
        <v>490</v>
      </c>
      <c r="C185" s="725" t="s">
        <v>2402</v>
      </c>
      <c r="D185" s="809"/>
      <c r="E185" s="780" t="s">
        <v>341</v>
      </c>
      <c r="F185" s="741"/>
      <c r="G185" s="810"/>
      <c r="H185" s="739"/>
      <c r="I185" s="739"/>
    </row>
    <row r="186" spans="1:12" ht="40.15" customHeight="1">
      <c r="A186" s="1039" t="s">
        <v>1615</v>
      </c>
      <c r="B186" s="1305" t="s">
        <v>118</v>
      </c>
      <c r="C186" s="1306"/>
      <c r="D186" s="1306"/>
      <c r="E186" s="1306"/>
      <c r="F186" s="1306"/>
      <c r="G186" s="1307"/>
      <c r="H186" s="738">
        <f>SUM(D187:D191)</f>
        <v>2</v>
      </c>
      <c r="I186" s="738">
        <f>COUNT(D187:D191)*2</f>
        <v>4</v>
      </c>
      <c r="L186" s="740"/>
    </row>
    <row r="187" spans="1:12" ht="126" hidden="1">
      <c r="A187" s="737" t="s">
        <v>497</v>
      </c>
      <c r="B187" s="743" t="s">
        <v>498</v>
      </c>
      <c r="C187" s="724" t="s">
        <v>499</v>
      </c>
      <c r="D187" s="779"/>
      <c r="E187" s="780" t="s">
        <v>341</v>
      </c>
      <c r="F187" s="724" t="s">
        <v>500</v>
      </c>
      <c r="G187" s="810"/>
      <c r="H187" s="739"/>
      <c r="I187" s="739"/>
    </row>
    <row r="188" spans="1:12" s="4" customFormat="1" ht="47.25" hidden="1">
      <c r="A188" s="20" t="s">
        <v>501</v>
      </c>
      <c r="B188" s="135" t="s">
        <v>502</v>
      </c>
      <c r="C188" s="19"/>
      <c r="D188" s="438"/>
      <c r="E188" s="21"/>
      <c r="F188" s="19"/>
      <c r="G188" s="19"/>
      <c r="H188" s="81"/>
      <c r="I188" s="81"/>
      <c r="J188" s="81"/>
      <c r="K188" s="81"/>
      <c r="L188" s="81"/>
    </row>
    <row r="189" spans="1:12" ht="47.25">
      <c r="A189" s="308" t="s">
        <v>1617</v>
      </c>
      <c r="B189" s="135" t="s">
        <v>504</v>
      </c>
      <c r="C189" s="1091" t="s">
        <v>2651</v>
      </c>
      <c r="D189" s="1092">
        <v>1</v>
      </c>
      <c r="E189" s="1082" t="s">
        <v>341</v>
      </c>
      <c r="F189" s="1083"/>
      <c r="G189" s="1084"/>
      <c r="L189" s="740"/>
    </row>
    <row r="190" spans="1:12" ht="31.5">
      <c r="A190" s="995" t="s">
        <v>1620</v>
      </c>
      <c r="B190" s="199" t="s">
        <v>507</v>
      </c>
      <c r="C190" s="410" t="s">
        <v>509</v>
      </c>
      <c r="D190" s="1092">
        <v>1</v>
      </c>
      <c r="E190" s="1082" t="s">
        <v>341</v>
      </c>
      <c r="F190" s="1083"/>
      <c r="G190" s="1084"/>
      <c r="L190" s="740"/>
    </row>
    <row r="191" spans="1:12" ht="42" hidden="1">
      <c r="A191" s="816"/>
      <c r="B191" s="817"/>
      <c r="C191" s="755" t="s">
        <v>509</v>
      </c>
      <c r="D191" s="779"/>
      <c r="E191" s="780" t="s">
        <v>341</v>
      </c>
      <c r="F191" s="741"/>
      <c r="G191" s="810"/>
      <c r="H191" s="739"/>
      <c r="I191" s="739"/>
    </row>
    <row r="192" spans="1:12" ht="40.15" customHeight="1">
      <c r="A192" s="1039" t="s">
        <v>1623</v>
      </c>
      <c r="B192" s="1305" t="s">
        <v>116</v>
      </c>
      <c r="C192" s="1306"/>
      <c r="D192" s="1306"/>
      <c r="E192" s="1306"/>
      <c r="F192" s="1306"/>
      <c r="G192" s="1307"/>
      <c r="H192" s="738">
        <f>SUM(D193:D197)</f>
        <v>3</v>
      </c>
      <c r="I192" s="738">
        <f>COUNT(D193:D197)*2</f>
        <v>6</v>
      </c>
      <c r="L192" s="740"/>
    </row>
    <row r="193" spans="1:12" ht="31.5">
      <c r="A193" s="308" t="s">
        <v>1624</v>
      </c>
      <c r="B193" s="135" t="s">
        <v>511</v>
      </c>
      <c r="C193" s="1093" t="s">
        <v>513</v>
      </c>
      <c r="D193" s="1081">
        <v>1</v>
      </c>
      <c r="E193" s="1082" t="s">
        <v>379</v>
      </c>
      <c r="F193" s="1083"/>
      <c r="G193" s="1084"/>
      <c r="L193" s="740"/>
    </row>
    <row r="194" spans="1:12" ht="63" hidden="1">
      <c r="A194" s="737"/>
      <c r="B194" s="754"/>
      <c r="C194" s="753" t="s">
        <v>513</v>
      </c>
      <c r="D194" s="809"/>
      <c r="E194" s="780" t="s">
        <v>341</v>
      </c>
      <c r="F194" s="741"/>
      <c r="G194" s="810"/>
      <c r="H194" s="739"/>
      <c r="I194" s="739"/>
    </row>
    <row r="195" spans="1:12" ht="63">
      <c r="A195" s="308" t="s">
        <v>1626</v>
      </c>
      <c r="B195" s="203" t="s">
        <v>515</v>
      </c>
      <c r="C195" s="1093" t="s">
        <v>7044</v>
      </c>
      <c r="D195" s="1081">
        <v>1</v>
      </c>
      <c r="E195" s="1082" t="s">
        <v>341</v>
      </c>
      <c r="F195" s="1083"/>
      <c r="G195" s="1084"/>
      <c r="L195" s="740"/>
    </row>
    <row r="196" spans="1:12" ht="105" hidden="1">
      <c r="A196" s="737"/>
      <c r="B196" s="754"/>
      <c r="C196" s="753" t="s">
        <v>517</v>
      </c>
      <c r="D196" s="809"/>
      <c r="E196" s="780" t="s">
        <v>377</v>
      </c>
      <c r="F196" s="741"/>
      <c r="G196" s="810"/>
      <c r="H196" s="739"/>
      <c r="I196" s="739"/>
    </row>
    <row r="197" spans="1:12" ht="47.25">
      <c r="A197" s="308" t="s">
        <v>1629</v>
      </c>
      <c r="B197" s="135" t="s">
        <v>519</v>
      </c>
      <c r="C197" s="12" t="s">
        <v>520</v>
      </c>
      <c r="D197" s="1081">
        <v>1</v>
      </c>
      <c r="E197" s="1082" t="s">
        <v>255</v>
      </c>
      <c r="F197" s="1083"/>
      <c r="G197" s="1084"/>
      <c r="L197" s="740"/>
    </row>
    <row r="198" spans="1:12" ht="40.15" customHeight="1">
      <c r="A198" s="1039" t="s">
        <v>1631</v>
      </c>
      <c r="B198" s="1305" t="s">
        <v>114</v>
      </c>
      <c r="C198" s="1306"/>
      <c r="D198" s="1306"/>
      <c r="E198" s="1306"/>
      <c r="F198" s="1306"/>
      <c r="G198" s="1307"/>
      <c r="H198" s="738">
        <f>SUM(D199:D204)</f>
        <v>3</v>
      </c>
      <c r="I198" s="738">
        <f>COUNT(D199:D204)*2</f>
        <v>6</v>
      </c>
      <c r="L198" s="740"/>
    </row>
    <row r="199" spans="1:12" ht="31.5">
      <c r="A199" s="308" t="s">
        <v>1632</v>
      </c>
      <c r="B199" s="92" t="s">
        <v>522</v>
      </c>
      <c r="C199" s="92" t="s">
        <v>2652</v>
      </c>
      <c r="D199" s="1081">
        <v>1</v>
      </c>
      <c r="E199" s="1094" t="s">
        <v>377</v>
      </c>
      <c r="F199" s="1095"/>
      <c r="G199" s="1084"/>
      <c r="L199" s="740"/>
    </row>
    <row r="200" spans="1:12" ht="31.5">
      <c r="A200" s="308" t="s">
        <v>1637</v>
      </c>
      <c r="B200" s="92" t="s">
        <v>526</v>
      </c>
      <c r="C200" s="92" t="s">
        <v>2653</v>
      </c>
      <c r="D200" s="1081">
        <v>1</v>
      </c>
      <c r="E200" s="1094" t="s">
        <v>377</v>
      </c>
      <c r="F200" s="92"/>
      <c r="G200" s="1084"/>
      <c r="L200" s="740"/>
    </row>
    <row r="201" spans="1:12" ht="31.5">
      <c r="A201" s="308" t="s">
        <v>1640</v>
      </c>
      <c r="B201" s="92" t="s">
        <v>529</v>
      </c>
      <c r="C201" s="1083" t="s">
        <v>2654</v>
      </c>
      <c r="D201" s="1081">
        <v>1</v>
      </c>
      <c r="E201" s="1094" t="s">
        <v>377</v>
      </c>
      <c r="F201" s="385" t="s">
        <v>2655</v>
      </c>
      <c r="G201" s="1084"/>
      <c r="L201" s="740"/>
    </row>
    <row r="202" spans="1:12" s="4" customFormat="1" ht="31.5" hidden="1">
      <c r="A202" s="20" t="s">
        <v>1643</v>
      </c>
      <c r="B202" s="92" t="s">
        <v>534</v>
      </c>
      <c r="C202" s="19"/>
      <c r="D202" s="438"/>
      <c r="E202" s="15"/>
      <c r="F202" s="19"/>
      <c r="G202" s="19"/>
      <c r="H202" s="81"/>
      <c r="I202" s="81"/>
      <c r="J202" s="81"/>
      <c r="K202" s="81"/>
      <c r="L202" s="81"/>
    </row>
    <row r="203" spans="1:12" ht="63" hidden="1">
      <c r="A203" s="737" t="s">
        <v>1644</v>
      </c>
      <c r="B203" s="723" t="s">
        <v>537</v>
      </c>
      <c r="C203" s="725" t="s">
        <v>2656</v>
      </c>
      <c r="D203" s="809"/>
      <c r="E203" s="789" t="s">
        <v>377</v>
      </c>
      <c r="F203" s="725" t="s">
        <v>2657</v>
      </c>
      <c r="G203" s="810"/>
      <c r="H203" s="739"/>
      <c r="I203" s="739"/>
    </row>
    <row r="204" spans="1:12" hidden="1">
      <c r="A204" s="737"/>
      <c r="B204" s="723"/>
      <c r="C204" s="725" t="s">
        <v>2414</v>
      </c>
      <c r="D204" s="809"/>
      <c r="E204" s="789" t="s">
        <v>377</v>
      </c>
      <c r="F204" s="725"/>
      <c r="G204" s="810"/>
      <c r="H204" s="739"/>
      <c r="I204" s="739"/>
    </row>
    <row r="205" spans="1:12" ht="40.15" customHeight="1">
      <c r="A205" s="1039" t="s">
        <v>1649</v>
      </c>
      <c r="B205" s="1305" t="s">
        <v>1650</v>
      </c>
      <c r="C205" s="1306"/>
      <c r="D205" s="1306"/>
      <c r="E205" s="1306"/>
      <c r="F205" s="1306"/>
      <c r="G205" s="1307"/>
      <c r="H205" s="738">
        <f>SUM(D206:D214)</f>
        <v>5</v>
      </c>
      <c r="I205" s="738">
        <f>COUNT(D206:D214)*2</f>
        <v>10</v>
      </c>
      <c r="L205" s="740"/>
    </row>
    <row r="206" spans="1:12" ht="31.5">
      <c r="A206" s="308" t="s">
        <v>1651</v>
      </c>
      <c r="B206" s="92" t="s">
        <v>552</v>
      </c>
      <c r="C206" s="92" t="s">
        <v>7045</v>
      </c>
      <c r="D206" s="1081">
        <v>1</v>
      </c>
      <c r="E206" s="1082" t="s">
        <v>554</v>
      </c>
      <c r="F206" s="92"/>
      <c r="G206" s="1084"/>
      <c r="L206" s="740"/>
    </row>
    <row r="207" spans="1:12" ht="63">
      <c r="A207" s="308"/>
      <c r="B207" s="92"/>
      <c r="C207" s="1083" t="s">
        <v>2662</v>
      </c>
      <c r="D207" s="1081">
        <v>1</v>
      </c>
      <c r="E207" s="1082" t="s">
        <v>554</v>
      </c>
      <c r="F207" s="92" t="s">
        <v>2663</v>
      </c>
      <c r="G207" s="1084"/>
      <c r="L207" s="740"/>
    </row>
    <row r="208" spans="1:12" ht="42" hidden="1">
      <c r="A208" s="737"/>
      <c r="B208" s="723"/>
      <c r="C208" s="723" t="s">
        <v>2664</v>
      </c>
      <c r="D208" s="809"/>
      <c r="E208" s="780" t="s">
        <v>554</v>
      </c>
      <c r="F208" s="723" t="s">
        <v>2665</v>
      </c>
      <c r="G208" s="810"/>
      <c r="H208" s="739"/>
      <c r="I208" s="739"/>
    </row>
    <row r="209" spans="1:12" s="807" customFormat="1" ht="126" hidden="1">
      <c r="A209" s="737"/>
      <c r="B209" s="723"/>
      <c r="C209" s="741" t="s">
        <v>2666</v>
      </c>
      <c r="D209" s="809"/>
      <c r="E209" s="780" t="s">
        <v>554</v>
      </c>
      <c r="F209" s="723" t="s">
        <v>2667</v>
      </c>
      <c r="G209" s="810"/>
      <c r="H209" s="739"/>
      <c r="I209" s="739"/>
      <c r="J209" s="739"/>
      <c r="K209" s="739"/>
      <c r="L209" s="739"/>
    </row>
    <row r="210" spans="1:12" s="807" customFormat="1" ht="210" hidden="1">
      <c r="A210" s="737"/>
      <c r="B210" s="723"/>
      <c r="C210" s="741" t="s">
        <v>2668</v>
      </c>
      <c r="D210" s="809"/>
      <c r="E210" s="780" t="s">
        <v>554</v>
      </c>
      <c r="F210" s="723" t="s">
        <v>2669</v>
      </c>
      <c r="G210" s="810"/>
      <c r="H210" s="739"/>
      <c r="I210" s="739"/>
      <c r="J210" s="739"/>
      <c r="K210" s="739"/>
      <c r="L210" s="739"/>
    </row>
    <row r="211" spans="1:12" s="807" customFormat="1" ht="105" hidden="1">
      <c r="A211" s="737"/>
      <c r="B211" s="723"/>
      <c r="C211" s="741" t="s">
        <v>2670</v>
      </c>
      <c r="D211" s="809"/>
      <c r="E211" s="780" t="s">
        <v>554</v>
      </c>
      <c r="F211" s="723" t="s">
        <v>2671</v>
      </c>
      <c r="G211" s="810"/>
      <c r="H211" s="739"/>
      <c r="I211" s="739"/>
      <c r="J211" s="739"/>
      <c r="K211" s="739"/>
      <c r="L211" s="739"/>
    </row>
    <row r="212" spans="1:12" s="807" customFormat="1" ht="78.75">
      <c r="A212" s="308" t="s">
        <v>1662</v>
      </c>
      <c r="B212" s="92" t="s">
        <v>573</v>
      </c>
      <c r="C212" s="135" t="s">
        <v>2672</v>
      </c>
      <c r="D212" s="1081">
        <v>1</v>
      </c>
      <c r="E212" s="1086" t="s">
        <v>554</v>
      </c>
      <c r="F212" s="135" t="s">
        <v>2673</v>
      </c>
      <c r="G212" s="1084"/>
      <c r="H212" s="738"/>
      <c r="I212" s="738"/>
      <c r="J212" s="739"/>
      <c r="K212" s="739"/>
      <c r="L212" s="740"/>
    </row>
    <row r="213" spans="1:12" s="807" customFormat="1" ht="63">
      <c r="A213" s="308"/>
      <c r="B213" s="92"/>
      <c r="C213" s="92" t="s">
        <v>2674</v>
      </c>
      <c r="D213" s="1081">
        <v>1</v>
      </c>
      <c r="E213" s="1082" t="s">
        <v>554</v>
      </c>
      <c r="F213" s="92" t="s">
        <v>2675</v>
      </c>
      <c r="G213" s="1084"/>
      <c r="H213" s="738"/>
      <c r="I213" s="738"/>
      <c r="J213" s="739"/>
      <c r="K213" s="739"/>
      <c r="L213" s="740"/>
    </row>
    <row r="214" spans="1:12" s="807" customFormat="1" ht="31.5">
      <c r="A214" s="308" t="s">
        <v>1665</v>
      </c>
      <c r="B214" s="135" t="s">
        <v>580</v>
      </c>
      <c r="C214" s="92" t="s">
        <v>1667</v>
      </c>
      <c r="D214" s="1081">
        <v>1</v>
      </c>
      <c r="E214" s="1082" t="s">
        <v>554</v>
      </c>
      <c r="F214" s="1083"/>
      <c r="G214" s="1084"/>
      <c r="H214" s="738"/>
      <c r="I214" s="738"/>
      <c r="J214" s="739"/>
      <c r="K214" s="739"/>
      <c r="L214" s="740"/>
    </row>
    <row r="215" spans="1:12" s="807" customFormat="1" ht="40.15" customHeight="1">
      <c r="A215" s="1039" t="s">
        <v>1669</v>
      </c>
      <c r="B215" s="1305" t="s">
        <v>110</v>
      </c>
      <c r="C215" s="1306"/>
      <c r="D215" s="1306"/>
      <c r="E215" s="1306"/>
      <c r="F215" s="1306"/>
      <c r="G215" s="1307"/>
      <c r="H215" s="738">
        <f>SUM(D216:D226)</f>
        <v>3</v>
      </c>
      <c r="I215" s="738">
        <f>COUNT(D216:D226)*2</f>
        <v>6</v>
      </c>
      <c r="J215" s="739"/>
      <c r="K215" s="739"/>
      <c r="L215" s="740"/>
    </row>
    <row r="216" spans="1:12" s="807" customFormat="1" ht="78.75">
      <c r="A216" s="308" t="s">
        <v>1670</v>
      </c>
      <c r="B216" s="92" t="s">
        <v>583</v>
      </c>
      <c r="C216" s="12" t="s">
        <v>584</v>
      </c>
      <c r="D216" s="1081">
        <v>1</v>
      </c>
      <c r="E216" s="1094" t="s">
        <v>341</v>
      </c>
      <c r="F216" s="92" t="s">
        <v>2676</v>
      </c>
      <c r="G216" s="1084"/>
      <c r="H216" s="738"/>
      <c r="I216" s="738"/>
      <c r="J216" s="739"/>
      <c r="K216" s="739"/>
      <c r="L216" s="740"/>
    </row>
    <row r="217" spans="1:12" s="807" customFormat="1" ht="84" hidden="1">
      <c r="A217" s="737" t="s">
        <v>1672</v>
      </c>
      <c r="B217" s="723" t="s">
        <v>588</v>
      </c>
      <c r="C217" s="724" t="s">
        <v>2677</v>
      </c>
      <c r="D217" s="809"/>
      <c r="E217" s="789" t="s">
        <v>341</v>
      </c>
      <c r="F217" s="741"/>
      <c r="G217" s="810"/>
      <c r="H217" s="739"/>
      <c r="I217" s="739"/>
      <c r="J217" s="739"/>
      <c r="K217" s="739"/>
      <c r="L217" s="739"/>
    </row>
    <row r="218" spans="1:12" s="807" customFormat="1" ht="47.25">
      <c r="A218" s="308" t="s">
        <v>1687</v>
      </c>
      <c r="B218" s="92" t="s">
        <v>593</v>
      </c>
      <c r="C218" s="206" t="s">
        <v>2439</v>
      </c>
      <c r="D218" s="1081">
        <v>1</v>
      </c>
      <c r="E218" s="1094" t="s">
        <v>341</v>
      </c>
      <c r="F218" s="1083" t="s">
        <v>2678</v>
      </c>
      <c r="G218" s="1084"/>
      <c r="H218" s="738"/>
      <c r="I218" s="738"/>
      <c r="J218" s="739"/>
      <c r="K218" s="739"/>
      <c r="L218" s="740"/>
    </row>
    <row r="219" spans="1:12" s="807" customFormat="1" ht="157.5">
      <c r="A219" s="308" t="s">
        <v>1689</v>
      </c>
      <c r="B219" s="92" t="s">
        <v>597</v>
      </c>
      <c r="C219" s="12" t="s">
        <v>598</v>
      </c>
      <c r="D219" s="1081">
        <v>1</v>
      </c>
      <c r="E219" s="1094" t="s">
        <v>341</v>
      </c>
      <c r="F219" s="92" t="s">
        <v>2679</v>
      </c>
      <c r="G219" s="1084"/>
      <c r="H219" s="738"/>
      <c r="I219" s="738"/>
      <c r="J219" s="739"/>
      <c r="K219" s="739"/>
      <c r="L219" s="740"/>
    </row>
    <row r="220" spans="1:12" s="807" customFormat="1" ht="84" hidden="1">
      <c r="A220" s="737" t="s">
        <v>1692</v>
      </c>
      <c r="B220" s="723" t="s">
        <v>602</v>
      </c>
      <c r="C220" s="724" t="s">
        <v>603</v>
      </c>
      <c r="D220" s="809"/>
      <c r="E220" s="789" t="s">
        <v>341</v>
      </c>
      <c r="F220" s="724" t="s">
        <v>604</v>
      </c>
      <c r="G220" s="810"/>
      <c r="H220" s="739"/>
      <c r="I220" s="739"/>
      <c r="J220" s="739"/>
      <c r="K220" s="739"/>
      <c r="L220" s="739"/>
    </row>
    <row r="221" spans="1:12" s="807" customFormat="1" ht="63" hidden="1">
      <c r="A221" s="737" t="s">
        <v>605</v>
      </c>
      <c r="B221" s="723" t="s">
        <v>606</v>
      </c>
      <c r="C221" s="724" t="s">
        <v>607</v>
      </c>
      <c r="D221" s="809"/>
      <c r="E221" s="789" t="s">
        <v>341</v>
      </c>
      <c r="F221" s="724" t="s">
        <v>608</v>
      </c>
      <c r="G221" s="810"/>
      <c r="H221" s="739"/>
      <c r="I221" s="739"/>
      <c r="J221" s="739"/>
      <c r="K221" s="739"/>
      <c r="L221" s="739"/>
    </row>
    <row r="222" spans="1:12" s="807" customFormat="1" ht="42" hidden="1">
      <c r="A222" s="737"/>
      <c r="B222" s="723"/>
      <c r="C222" s="724" t="s">
        <v>609</v>
      </c>
      <c r="D222" s="809"/>
      <c r="E222" s="789" t="s">
        <v>341</v>
      </c>
      <c r="F222" s="724" t="s">
        <v>610</v>
      </c>
      <c r="G222" s="810"/>
      <c r="H222" s="739"/>
      <c r="I222" s="739"/>
      <c r="J222" s="739"/>
      <c r="K222" s="739"/>
      <c r="L222" s="739"/>
    </row>
    <row r="223" spans="1:12" s="807" customFormat="1" ht="63" hidden="1">
      <c r="A223" s="737" t="s">
        <v>1696</v>
      </c>
      <c r="B223" s="723" t="s">
        <v>612</v>
      </c>
      <c r="C223" s="723" t="s">
        <v>2680</v>
      </c>
      <c r="D223" s="809"/>
      <c r="E223" s="789" t="s">
        <v>341</v>
      </c>
      <c r="F223" s="725"/>
      <c r="G223" s="810"/>
      <c r="H223" s="739"/>
      <c r="I223" s="739"/>
      <c r="J223" s="739"/>
      <c r="K223" s="739"/>
      <c r="L223" s="739"/>
    </row>
    <row r="224" spans="1:12" s="807" customFormat="1" ht="63" hidden="1">
      <c r="A224" s="737"/>
      <c r="B224" s="741"/>
      <c r="C224" s="730" t="s">
        <v>2444</v>
      </c>
      <c r="D224" s="809"/>
      <c r="E224" s="789" t="s">
        <v>341</v>
      </c>
      <c r="F224" s="725" t="s">
        <v>2681</v>
      </c>
      <c r="G224" s="810"/>
      <c r="H224" s="739"/>
      <c r="I224" s="739"/>
      <c r="J224" s="739"/>
      <c r="K224" s="739"/>
      <c r="L224" s="739"/>
    </row>
    <row r="225" spans="1:12" ht="63" hidden="1">
      <c r="A225" s="737"/>
      <c r="B225" s="741"/>
      <c r="C225" s="741" t="s">
        <v>2446</v>
      </c>
      <c r="D225" s="809"/>
      <c r="E225" s="789" t="s">
        <v>341</v>
      </c>
      <c r="F225" s="757" t="s">
        <v>2682</v>
      </c>
      <c r="G225" s="810"/>
      <c r="H225" s="739"/>
      <c r="I225" s="739"/>
    </row>
    <row r="226" spans="1:12" ht="84" hidden="1">
      <c r="A226" s="818"/>
      <c r="B226" s="741"/>
      <c r="C226" s="725" t="s">
        <v>2448</v>
      </c>
      <c r="D226" s="809"/>
      <c r="E226" s="789" t="s">
        <v>341</v>
      </c>
      <c r="F226" s="725" t="s">
        <v>2449</v>
      </c>
      <c r="G226" s="810"/>
      <c r="H226" s="739"/>
      <c r="I226" s="739"/>
    </row>
    <row r="227" spans="1:12" ht="39" customHeight="1">
      <c r="A227" s="1021" t="s">
        <v>109</v>
      </c>
      <c r="B227" s="1305" t="s">
        <v>6075</v>
      </c>
      <c r="C227" s="1306"/>
      <c r="D227" s="1306"/>
      <c r="E227" s="1306"/>
      <c r="F227" s="1306"/>
      <c r="G227" s="1307"/>
      <c r="H227" s="738">
        <f>SUM(D228:D244)</f>
        <v>4</v>
      </c>
      <c r="I227" s="738">
        <f>COUNT(D228:D244)*2</f>
        <v>8</v>
      </c>
      <c r="L227" s="740"/>
    </row>
    <row r="228" spans="1:12" ht="210" hidden="1">
      <c r="A228" s="759" t="s">
        <v>1700</v>
      </c>
      <c r="B228" s="725" t="s">
        <v>1701</v>
      </c>
      <c r="C228" s="725" t="s">
        <v>1702</v>
      </c>
      <c r="D228" s="760"/>
      <c r="E228" s="741" t="s">
        <v>653</v>
      </c>
      <c r="F228" s="725" t="s">
        <v>6076</v>
      </c>
      <c r="G228" s="742"/>
      <c r="H228" s="739"/>
      <c r="I228" s="739"/>
    </row>
    <row r="229" spans="1:12" ht="147" hidden="1">
      <c r="A229" s="759" t="s">
        <v>1704</v>
      </c>
      <c r="B229" s="725" t="s">
        <v>1705</v>
      </c>
      <c r="C229" s="725" t="s">
        <v>1706</v>
      </c>
      <c r="D229" s="731"/>
      <c r="E229" s="741" t="s">
        <v>653</v>
      </c>
      <c r="F229" s="725" t="s">
        <v>3194</v>
      </c>
      <c r="G229" s="742"/>
      <c r="H229" s="739"/>
      <c r="I229" s="739"/>
    </row>
    <row r="230" spans="1:12" s="4" customFormat="1" ht="75" hidden="1">
      <c r="A230" s="392" t="s">
        <v>3195</v>
      </c>
      <c r="B230" s="41" t="s">
        <v>3196</v>
      </c>
      <c r="C230" s="41" t="s">
        <v>6077</v>
      </c>
      <c r="D230" s="439"/>
      <c r="E230" s="19"/>
      <c r="F230" s="41" t="s">
        <v>6078</v>
      </c>
      <c r="G230" s="391"/>
      <c r="H230" s="81"/>
      <c r="I230" s="81"/>
      <c r="J230" s="81"/>
      <c r="K230" s="81"/>
      <c r="L230" s="81"/>
    </row>
    <row r="231" spans="1:12" s="4" customFormat="1" ht="90" hidden="1">
      <c r="A231" s="392" t="s">
        <v>3197</v>
      </c>
      <c r="B231" s="41" t="s">
        <v>3198</v>
      </c>
      <c r="C231" s="41" t="s">
        <v>6079</v>
      </c>
      <c r="D231" s="439"/>
      <c r="E231" s="19"/>
      <c r="F231" s="41" t="s">
        <v>6080</v>
      </c>
      <c r="G231" s="391"/>
      <c r="H231" s="81"/>
      <c r="I231" s="81"/>
      <c r="J231" s="81"/>
      <c r="K231" s="81"/>
      <c r="L231" s="81"/>
    </row>
    <row r="232" spans="1:12" s="4" customFormat="1" ht="90" hidden="1">
      <c r="A232" s="392" t="s">
        <v>3199</v>
      </c>
      <c r="B232" s="410" t="s">
        <v>3200</v>
      </c>
      <c r="C232" s="410" t="s">
        <v>6081</v>
      </c>
      <c r="D232" s="439"/>
      <c r="E232" s="19"/>
      <c r="F232" s="41" t="s">
        <v>6082</v>
      </c>
      <c r="G232" s="391"/>
      <c r="H232" s="81"/>
      <c r="I232" s="81"/>
      <c r="J232" s="81"/>
      <c r="K232" s="81"/>
      <c r="L232" s="81"/>
    </row>
    <row r="233" spans="1:12" s="4" customFormat="1" ht="105" hidden="1">
      <c r="A233" s="392" t="s">
        <v>3201</v>
      </c>
      <c r="B233" s="41" t="s">
        <v>3202</v>
      </c>
      <c r="C233" s="41" t="s">
        <v>6083</v>
      </c>
      <c r="D233" s="439"/>
      <c r="E233" s="19"/>
      <c r="F233" s="41" t="s">
        <v>6084</v>
      </c>
      <c r="G233" s="391"/>
      <c r="H233" s="81"/>
      <c r="I233" s="81"/>
      <c r="J233" s="81"/>
      <c r="K233" s="81"/>
      <c r="L233" s="81"/>
    </row>
    <row r="234" spans="1:12" s="4" customFormat="1" ht="150" hidden="1">
      <c r="A234" s="392" t="s">
        <v>3203</v>
      </c>
      <c r="B234" s="41" t="s">
        <v>6085</v>
      </c>
      <c r="C234" s="41" t="s">
        <v>6086</v>
      </c>
      <c r="D234" s="439"/>
      <c r="E234" s="19"/>
      <c r="F234" s="41" t="s">
        <v>6087</v>
      </c>
      <c r="G234" s="391"/>
      <c r="H234" s="81"/>
      <c r="I234" s="81"/>
      <c r="J234" s="81"/>
      <c r="K234" s="81"/>
      <c r="L234" s="81"/>
    </row>
    <row r="235" spans="1:12" s="4" customFormat="1" ht="135" hidden="1">
      <c r="A235" s="392" t="s">
        <v>3205</v>
      </c>
      <c r="B235" s="41" t="s">
        <v>3206</v>
      </c>
      <c r="C235" s="41" t="s">
        <v>6088</v>
      </c>
      <c r="D235" s="439">
        <v>1</v>
      </c>
      <c r="E235" s="19"/>
      <c r="F235" s="41" t="s">
        <v>6089</v>
      </c>
      <c r="G235" s="391"/>
      <c r="H235" s="81"/>
      <c r="I235" s="81"/>
      <c r="J235" s="81"/>
      <c r="K235" s="81"/>
      <c r="L235" s="81"/>
    </row>
    <row r="236" spans="1:12" ht="31.5">
      <c r="A236" s="308" t="s">
        <v>6093</v>
      </c>
      <c r="B236" s="385" t="s">
        <v>1709</v>
      </c>
      <c r="C236" s="385" t="s">
        <v>2415</v>
      </c>
      <c r="D236" s="1081">
        <v>1</v>
      </c>
      <c r="E236" s="1083" t="s">
        <v>540</v>
      </c>
      <c r="F236" s="385"/>
      <c r="G236" s="1084"/>
      <c r="L236" s="740"/>
    </row>
    <row r="237" spans="1:12" ht="42" hidden="1">
      <c r="A237" s="737"/>
      <c r="B237" s="741"/>
      <c r="C237" s="725" t="s">
        <v>2415</v>
      </c>
      <c r="D237" s="809"/>
      <c r="E237" s="741" t="s">
        <v>540</v>
      </c>
      <c r="F237" s="725"/>
      <c r="G237" s="810"/>
      <c r="H237" s="739"/>
      <c r="I237" s="739"/>
    </row>
    <row r="238" spans="1:12">
      <c r="A238" s="308"/>
      <c r="B238" s="1083"/>
      <c r="C238" s="1083" t="s">
        <v>2658</v>
      </c>
      <c r="D238" s="1081">
        <v>1</v>
      </c>
      <c r="E238" s="1083" t="s">
        <v>540</v>
      </c>
      <c r="F238" s="385"/>
      <c r="G238" s="1084"/>
      <c r="L238" s="740"/>
    </row>
    <row r="239" spans="1:12">
      <c r="A239" s="308"/>
      <c r="B239" s="1083"/>
      <c r="C239" s="385" t="s">
        <v>7046</v>
      </c>
      <c r="D239" s="1081">
        <v>1</v>
      </c>
      <c r="E239" s="1083" t="s">
        <v>540</v>
      </c>
      <c r="F239" s="385"/>
      <c r="G239" s="1084"/>
      <c r="L239" s="740"/>
    </row>
    <row r="240" spans="1:12" ht="42" hidden="1">
      <c r="A240" s="737"/>
      <c r="B240" s="741"/>
      <c r="C240" s="755" t="s">
        <v>2416</v>
      </c>
      <c r="D240" s="809"/>
      <c r="E240" s="741" t="s">
        <v>540</v>
      </c>
      <c r="F240" s="725"/>
      <c r="G240" s="810"/>
      <c r="H240" s="739"/>
      <c r="I240" s="739"/>
    </row>
    <row r="241" spans="1:12" hidden="1">
      <c r="A241" s="737"/>
      <c r="B241" s="741"/>
      <c r="C241" s="755" t="s">
        <v>2659</v>
      </c>
      <c r="D241" s="809"/>
      <c r="E241" s="741" t="s">
        <v>540</v>
      </c>
      <c r="F241" s="725"/>
      <c r="G241" s="810"/>
      <c r="H241" s="739"/>
      <c r="I241" s="739"/>
    </row>
    <row r="242" spans="1:12" ht="168" hidden="1">
      <c r="A242" s="759" t="s">
        <v>3212</v>
      </c>
      <c r="B242" s="725" t="s">
        <v>1717</v>
      </c>
      <c r="C242" s="725" t="s">
        <v>2660</v>
      </c>
      <c r="D242" s="809"/>
      <c r="E242" s="741" t="s">
        <v>540</v>
      </c>
      <c r="F242" s="725" t="s">
        <v>6090</v>
      </c>
      <c r="G242" s="810"/>
      <c r="H242" s="739"/>
      <c r="I242" s="739"/>
    </row>
    <row r="243" spans="1:12" ht="168" hidden="1">
      <c r="A243" s="737"/>
      <c r="B243" s="741"/>
      <c r="C243" s="755" t="s">
        <v>2661</v>
      </c>
      <c r="D243" s="809"/>
      <c r="E243" s="741" t="s">
        <v>6818</v>
      </c>
      <c r="F243" s="725" t="s">
        <v>6090</v>
      </c>
      <c r="G243" s="810"/>
      <c r="H243" s="739"/>
      <c r="I243" s="739"/>
    </row>
    <row r="244" spans="1:12" s="4" customFormat="1" ht="90" hidden="1">
      <c r="A244" s="392" t="s">
        <v>3213</v>
      </c>
      <c r="B244" s="41" t="s">
        <v>3214</v>
      </c>
      <c r="C244" s="41" t="s">
        <v>6091</v>
      </c>
      <c r="D244" s="439"/>
      <c r="E244" s="19"/>
      <c r="F244" s="41" t="s">
        <v>6092</v>
      </c>
      <c r="G244" s="44"/>
      <c r="H244" s="81"/>
      <c r="I244" s="81"/>
      <c r="J244" s="81"/>
      <c r="K244" s="81"/>
      <c r="L244" s="81"/>
    </row>
    <row r="245" spans="1:12">
      <c r="A245" s="335"/>
      <c r="B245" s="1559" t="s">
        <v>620</v>
      </c>
      <c r="C245" s="1559"/>
      <c r="D245" s="1559"/>
      <c r="E245" s="1559"/>
      <c r="F245" s="1559"/>
      <c r="G245" s="1559"/>
      <c r="H245" s="738">
        <f>H246+H251+H266+H279+H292+H296+H301+H316+H321+H306+H309+H312</f>
        <v>25</v>
      </c>
      <c r="I245" s="738">
        <f>I246+I251+I266+I279+I292+I296+I301+I316+I321+I306+I309+I312</f>
        <v>50</v>
      </c>
      <c r="L245" s="740"/>
    </row>
    <row r="246" spans="1:12" ht="40.15" customHeight="1">
      <c r="A246" s="1035" t="s">
        <v>1720</v>
      </c>
      <c r="B246" s="1305" t="s">
        <v>106</v>
      </c>
      <c r="C246" s="1306"/>
      <c r="D246" s="1306"/>
      <c r="E246" s="1306"/>
      <c r="F246" s="1306"/>
      <c r="G246" s="1307"/>
      <c r="H246" s="738">
        <f>SUM(D247:D250)</f>
        <v>3</v>
      </c>
      <c r="I246" s="738">
        <f>COUNT(D247:D250)*2</f>
        <v>6</v>
      </c>
      <c r="L246" s="740"/>
    </row>
    <row r="247" spans="1:12" ht="31.5">
      <c r="A247" s="308" t="s">
        <v>1721</v>
      </c>
      <c r="B247" s="135" t="s">
        <v>622</v>
      </c>
      <c r="C247" s="12" t="s">
        <v>7047</v>
      </c>
      <c r="D247" s="1081">
        <v>1</v>
      </c>
      <c r="E247" s="1082" t="s">
        <v>540</v>
      </c>
      <c r="F247" s="1083"/>
      <c r="G247" s="1084"/>
      <c r="L247" s="740"/>
    </row>
    <row r="248" spans="1:12" ht="31.5">
      <c r="A248" s="308"/>
      <c r="B248" s="135"/>
      <c r="C248" s="1088" t="s">
        <v>624</v>
      </c>
      <c r="D248" s="1081">
        <v>1</v>
      </c>
      <c r="E248" s="1082" t="s">
        <v>540</v>
      </c>
      <c r="F248" s="1083"/>
      <c r="G248" s="1084"/>
      <c r="L248" s="740"/>
    </row>
    <row r="249" spans="1:12" ht="47.25">
      <c r="A249" s="308" t="s">
        <v>1724</v>
      </c>
      <c r="B249" s="92" t="s">
        <v>627</v>
      </c>
      <c r="C249" s="12" t="s">
        <v>628</v>
      </c>
      <c r="D249" s="1081">
        <v>1</v>
      </c>
      <c r="E249" s="1082" t="s">
        <v>629</v>
      </c>
      <c r="F249" s="385" t="s">
        <v>2450</v>
      </c>
      <c r="G249" s="1084"/>
      <c r="L249" s="740"/>
    </row>
    <row r="250" spans="1:12" s="4" customFormat="1" ht="31.5" hidden="1">
      <c r="A250" s="20" t="s">
        <v>1726</v>
      </c>
      <c r="B250" s="92" t="s">
        <v>631</v>
      </c>
      <c r="C250" s="41"/>
      <c r="D250" s="43"/>
      <c r="E250" s="21"/>
      <c r="F250" s="16"/>
      <c r="G250" s="19"/>
      <c r="H250" s="81"/>
      <c r="I250" s="81"/>
      <c r="J250" s="81"/>
      <c r="K250" s="81"/>
      <c r="L250" s="81"/>
    </row>
    <row r="251" spans="1:12" ht="40.15" customHeight="1">
      <c r="A251" s="1035" t="s">
        <v>1729</v>
      </c>
      <c r="B251" s="1305" t="s">
        <v>104</v>
      </c>
      <c r="C251" s="1306"/>
      <c r="D251" s="1306"/>
      <c r="E251" s="1306"/>
      <c r="F251" s="1306"/>
      <c r="G251" s="1307"/>
      <c r="H251" s="738">
        <f>SUM(D252:D265)</f>
        <v>5</v>
      </c>
      <c r="I251" s="738">
        <f>COUNT(D252:D265)*2</f>
        <v>10</v>
      </c>
      <c r="L251" s="740"/>
    </row>
    <row r="252" spans="1:12" ht="47.25">
      <c r="A252" s="308" t="s">
        <v>633</v>
      </c>
      <c r="B252" s="92" t="s">
        <v>634</v>
      </c>
      <c r="C252" s="385" t="s">
        <v>2451</v>
      </c>
      <c r="D252" s="1092">
        <v>1</v>
      </c>
      <c r="E252" s="1082" t="s">
        <v>540</v>
      </c>
      <c r="F252" s="385" t="s">
        <v>636</v>
      </c>
      <c r="G252" s="1084"/>
      <c r="L252" s="740"/>
    </row>
    <row r="253" spans="1:12" ht="42" hidden="1">
      <c r="A253" s="737"/>
      <c r="B253" s="723"/>
      <c r="C253" s="725" t="s">
        <v>2683</v>
      </c>
      <c r="D253" s="779"/>
      <c r="E253" s="780" t="s">
        <v>531</v>
      </c>
      <c r="F253" s="724"/>
      <c r="G253" s="810"/>
      <c r="H253" s="739"/>
      <c r="I253" s="739"/>
    </row>
    <row r="254" spans="1:12" s="4" customFormat="1" ht="31.5" hidden="1">
      <c r="A254" s="20" t="s">
        <v>637</v>
      </c>
      <c r="B254" s="135" t="s">
        <v>638</v>
      </c>
      <c r="D254" s="438"/>
      <c r="E254" s="21"/>
      <c r="F254" s="19"/>
      <c r="G254" s="19"/>
      <c r="H254" s="81"/>
      <c r="I254" s="81"/>
      <c r="J254" s="81"/>
      <c r="K254" s="81"/>
      <c r="L254" s="81"/>
    </row>
    <row r="255" spans="1:12" ht="31.5">
      <c r="A255" s="308" t="s">
        <v>1731</v>
      </c>
      <c r="B255" s="92" t="s">
        <v>640</v>
      </c>
      <c r="C255" s="385" t="s">
        <v>2684</v>
      </c>
      <c r="D255" s="1092">
        <v>1</v>
      </c>
      <c r="E255" s="1082" t="s">
        <v>341</v>
      </c>
      <c r="F255" s="1083"/>
      <c r="G255" s="1084"/>
      <c r="L255" s="740"/>
    </row>
    <row r="256" spans="1:12">
      <c r="A256" s="308"/>
      <c r="B256" s="92"/>
      <c r="C256" s="385" t="s">
        <v>2685</v>
      </c>
      <c r="D256" s="1092">
        <v>1</v>
      </c>
      <c r="E256" s="1082" t="s">
        <v>341</v>
      </c>
      <c r="F256" s="1083"/>
      <c r="G256" s="1084"/>
      <c r="L256" s="740"/>
    </row>
    <row r="257" spans="1:12" ht="31.5">
      <c r="A257" s="308" t="s">
        <v>1735</v>
      </c>
      <c r="B257" s="92" t="s">
        <v>644</v>
      </c>
      <c r="C257" s="12" t="s">
        <v>645</v>
      </c>
      <c r="D257" s="1092">
        <v>1</v>
      </c>
      <c r="E257" s="1082" t="s">
        <v>377</v>
      </c>
      <c r="F257" s="1083"/>
      <c r="G257" s="1084"/>
      <c r="L257" s="740"/>
    </row>
    <row r="258" spans="1:12" hidden="1">
      <c r="A258" s="737"/>
      <c r="B258" s="723"/>
      <c r="C258" s="789" t="s">
        <v>646</v>
      </c>
      <c r="D258" s="779"/>
      <c r="E258" s="789" t="s">
        <v>377</v>
      </c>
      <c r="F258" s="741"/>
      <c r="G258" s="810"/>
      <c r="H258" s="739"/>
      <c r="I258" s="739"/>
    </row>
    <row r="259" spans="1:12" ht="63" hidden="1">
      <c r="A259" s="737"/>
      <c r="B259" s="723"/>
      <c r="C259" s="763" t="s">
        <v>647</v>
      </c>
      <c r="D259" s="779"/>
      <c r="E259" s="789" t="s">
        <v>648</v>
      </c>
      <c r="F259" s="741"/>
      <c r="G259" s="810"/>
      <c r="H259" s="739"/>
      <c r="I259" s="739"/>
    </row>
    <row r="260" spans="1:12" ht="31.5">
      <c r="A260" s="308" t="s">
        <v>1738</v>
      </c>
      <c r="B260" s="135" t="s">
        <v>650</v>
      </c>
      <c r="C260" s="92" t="s">
        <v>2686</v>
      </c>
      <c r="D260" s="1092">
        <v>1</v>
      </c>
      <c r="E260" s="1096" t="s">
        <v>540</v>
      </c>
      <c r="F260" s="1083"/>
      <c r="G260" s="1084"/>
      <c r="L260" s="740"/>
    </row>
    <row r="261" spans="1:12" ht="63" hidden="1">
      <c r="A261" s="737"/>
      <c r="B261" s="743"/>
      <c r="C261" s="723" t="s">
        <v>1741</v>
      </c>
      <c r="D261" s="779"/>
      <c r="E261" s="780" t="s">
        <v>653</v>
      </c>
      <c r="F261" s="741"/>
      <c r="G261" s="810"/>
      <c r="H261" s="739"/>
      <c r="I261" s="739"/>
    </row>
    <row r="262" spans="1:12" ht="63" hidden="1">
      <c r="A262" s="737" t="s">
        <v>1743</v>
      </c>
      <c r="B262" s="723" t="s">
        <v>657</v>
      </c>
      <c r="C262" s="724" t="s">
        <v>1744</v>
      </c>
      <c r="D262" s="779"/>
      <c r="E262" s="780" t="s">
        <v>540</v>
      </c>
      <c r="F262" s="741"/>
      <c r="G262" s="810"/>
      <c r="H262" s="739"/>
      <c r="I262" s="739"/>
    </row>
    <row r="263" spans="1:12" hidden="1">
      <c r="A263" s="737"/>
      <c r="B263" s="723"/>
      <c r="C263" s="724" t="s">
        <v>661</v>
      </c>
      <c r="D263" s="779"/>
      <c r="E263" s="780" t="s">
        <v>660</v>
      </c>
      <c r="F263" s="741"/>
      <c r="G263" s="810"/>
      <c r="H263" s="739"/>
      <c r="I263" s="739"/>
    </row>
    <row r="264" spans="1:12" ht="63" hidden="1">
      <c r="A264" s="737" t="s">
        <v>1746</v>
      </c>
      <c r="B264" s="723" t="s">
        <v>663</v>
      </c>
      <c r="C264" s="730" t="s">
        <v>664</v>
      </c>
      <c r="D264" s="779"/>
      <c r="E264" s="780" t="s">
        <v>377</v>
      </c>
      <c r="F264" s="724" t="s">
        <v>665</v>
      </c>
      <c r="G264" s="810"/>
      <c r="H264" s="739"/>
      <c r="I264" s="739"/>
    </row>
    <row r="265" spans="1:12" s="4" customFormat="1" ht="31.5" hidden="1">
      <c r="A265" s="20" t="s">
        <v>1748</v>
      </c>
      <c r="B265" s="92" t="s">
        <v>667</v>
      </c>
      <c r="C265" s="19"/>
      <c r="D265" s="438"/>
      <c r="E265" s="21"/>
      <c r="F265" s="19"/>
      <c r="G265" s="19"/>
      <c r="H265" s="81"/>
      <c r="I265" s="81"/>
      <c r="J265" s="81"/>
      <c r="K265" s="81"/>
      <c r="L265" s="81"/>
    </row>
    <row r="266" spans="1:12" ht="40.15" customHeight="1">
      <c r="A266" s="1035" t="s">
        <v>1749</v>
      </c>
      <c r="B266" s="1305" t="s">
        <v>102</v>
      </c>
      <c r="C266" s="1306"/>
      <c r="D266" s="1306"/>
      <c r="E266" s="1306"/>
      <c r="F266" s="1306"/>
      <c r="G266" s="1307"/>
      <c r="H266" s="738">
        <f>SUM(D267:D278)</f>
        <v>5</v>
      </c>
      <c r="I266" s="738">
        <f>COUNT(D267:D278)*2</f>
        <v>10</v>
      </c>
      <c r="L266" s="740"/>
    </row>
    <row r="267" spans="1:12" ht="31.5">
      <c r="A267" s="308" t="s">
        <v>1750</v>
      </c>
      <c r="B267" s="92" t="s">
        <v>670</v>
      </c>
      <c r="C267" s="1024" t="s">
        <v>7027</v>
      </c>
      <c r="D267" s="1081">
        <v>1</v>
      </c>
      <c r="E267" s="1082" t="s">
        <v>341</v>
      </c>
      <c r="F267" s="1083"/>
      <c r="G267" s="1084"/>
      <c r="L267" s="740"/>
    </row>
    <row r="268" spans="1:12" ht="42" hidden="1">
      <c r="A268" s="737"/>
      <c r="B268" s="723"/>
      <c r="C268" s="728" t="s">
        <v>2454</v>
      </c>
      <c r="D268" s="809"/>
      <c r="E268" s="780" t="s">
        <v>341</v>
      </c>
      <c r="F268" s="741"/>
      <c r="G268" s="810"/>
      <c r="H268" s="739"/>
      <c r="I268" s="739"/>
    </row>
    <row r="269" spans="1:12" ht="31.5">
      <c r="A269" s="308" t="s">
        <v>1753</v>
      </c>
      <c r="B269" s="92" t="s">
        <v>675</v>
      </c>
      <c r="C269" s="385" t="s">
        <v>2455</v>
      </c>
      <c r="D269" s="1081">
        <v>1</v>
      </c>
      <c r="E269" s="1082" t="s">
        <v>407</v>
      </c>
      <c r="F269" s="1083"/>
      <c r="G269" s="1084"/>
      <c r="L269" s="740"/>
    </row>
    <row r="270" spans="1:12" ht="42" hidden="1">
      <c r="A270" s="737"/>
      <c r="B270" s="723"/>
      <c r="C270" s="728" t="s">
        <v>2687</v>
      </c>
      <c r="D270" s="809"/>
      <c r="E270" s="780" t="s">
        <v>341</v>
      </c>
      <c r="F270" s="741"/>
      <c r="G270" s="810"/>
      <c r="H270" s="739"/>
      <c r="I270" s="739"/>
    </row>
    <row r="271" spans="1:12" ht="42" hidden="1">
      <c r="A271" s="737"/>
      <c r="B271" s="723"/>
      <c r="C271" s="725" t="s">
        <v>2688</v>
      </c>
      <c r="D271" s="809"/>
      <c r="E271" s="780" t="s">
        <v>379</v>
      </c>
      <c r="F271" s="741"/>
      <c r="G271" s="810"/>
      <c r="H271" s="739"/>
      <c r="I271" s="739"/>
    </row>
    <row r="272" spans="1:12" ht="78.75">
      <c r="A272" s="308" t="s">
        <v>677</v>
      </c>
      <c r="B272" s="92" t="s">
        <v>678</v>
      </c>
      <c r="C272" s="12" t="s">
        <v>679</v>
      </c>
      <c r="D272" s="1081">
        <v>1</v>
      </c>
      <c r="E272" s="1082" t="s">
        <v>680</v>
      </c>
      <c r="F272" s="1097" t="s">
        <v>2689</v>
      </c>
      <c r="G272" s="1084"/>
      <c r="L272" s="740"/>
    </row>
    <row r="273" spans="1:12" s="807" customFormat="1" ht="63" hidden="1">
      <c r="A273" s="737"/>
      <c r="B273" s="723"/>
      <c r="C273" s="723" t="s">
        <v>2690</v>
      </c>
      <c r="D273" s="809"/>
      <c r="E273" s="780" t="s">
        <v>271</v>
      </c>
      <c r="F273" s="772" t="s">
        <v>2691</v>
      </c>
      <c r="G273" s="810"/>
      <c r="H273" s="739"/>
      <c r="I273" s="739"/>
      <c r="J273" s="739"/>
      <c r="K273" s="739"/>
      <c r="L273" s="739"/>
    </row>
    <row r="274" spans="1:12" s="807" customFormat="1" ht="105" hidden="1">
      <c r="A274" s="737"/>
      <c r="B274" s="723"/>
      <c r="C274" s="724" t="s">
        <v>682</v>
      </c>
      <c r="D274" s="809"/>
      <c r="E274" s="780" t="s">
        <v>271</v>
      </c>
      <c r="F274" s="724" t="s">
        <v>681</v>
      </c>
      <c r="G274" s="810"/>
      <c r="H274" s="739"/>
      <c r="I274" s="739"/>
      <c r="J274" s="739"/>
      <c r="K274" s="739"/>
      <c r="L274" s="739"/>
    </row>
    <row r="275" spans="1:12" s="807" customFormat="1" ht="31.5">
      <c r="A275" s="308"/>
      <c r="B275" s="92"/>
      <c r="C275" s="92" t="s">
        <v>2692</v>
      </c>
      <c r="D275" s="1081">
        <v>1</v>
      </c>
      <c r="E275" s="1082" t="s">
        <v>341</v>
      </c>
      <c r="F275" s="1083"/>
      <c r="G275" s="1084"/>
      <c r="H275" s="738"/>
      <c r="I275" s="738"/>
      <c r="J275" s="739"/>
      <c r="K275" s="739"/>
      <c r="L275" s="740"/>
    </row>
    <row r="276" spans="1:12" s="807" customFormat="1" ht="31.5">
      <c r="A276" s="308" t="s">
        <v>1757</v>
      </c>
      <c r="B276" s="92" t="s">
        <v>684</v>
      </c>
      <c r="C276" s="410" t="s">
        <v>2693</v>
      </c>
      <c r="D276" s="1081">
        <v>1</v>
      </c>
      <c r="E276" s="1082" t="s">
        <v>341</v>
      </c>
      <c r="F276" s="1083"/>
      <c r="G276" s="1084"/>
      <c r="H276" s="738"/>
      <c r="I276" s="738"/>
      <c r="J276" s="739"/>
      <c r="K276" s="739"/>
      <c r="L276" s="740"/>
    </row>
    <row r="277" spans="1:12" s="807" customFormat="1" ht="42" hidden="1">
      <c r="A277" s="737"/>
      <c r="B277" s="723"/>
      <c r="C277" s="730" t="s">
        <v>2694</v>
      </c>
      <c r="D277" s="809"/>
      <c r="E277" s="807" t="s">
        <v>660</v>
      </c>
      <c r="F277" s="741"/>
      <c r="G277" s="810"/>
      <c r="H277" s="739"/>
      <c r="I277" s="739"/>
      <c r="J277" s="739"/>
      <c r="K277" s="739"/>
      <c r="L277" s="739"/>
    </row>
    <row r="278" spans="1:12" s="807" customFormat="1" ht="63" hidden="1">
      <c r="A278" s="737" t="s">
        <v>688</v>
      </c>
      <c r="B278" s="743" t="s">
        <v>689</v>
      </c>
      <c r="C278" s="724" t="s">
        <v>2460</v>
      </c>
      <c r="D278" s="809"/>
      <c r="E278" s="780" t="s">
        <v>420</v>
      </c>
      <c r="F278" s="741"/>
      <c r="G278" s="810"/>
      <c r="H278" s="739"/>
      <c r="I278" s="739"/>
      <c r="J278" s="739"/>
      <c r="K278" s="739"/>
      <c r="L278" s="739"/>
    </row>
    <row r="279" spans="1:12" s="807" customFormat="1" ht="40.15" customHeight="1">
      <c r="A279" s="1035" t="s">
        <v>1761</v>
      </c>
      <c r="B279" s="1305" t="s">
        <v>100</v>
      </c>
      <c r="C279" s="1306"/>
      <c r="D279" s="1306"/>
      <c r="E279" s="1306"/>
      <c r="F279" s="1306"/>
      <c r="G279" s="1307"/>
      <c r="H279" s="738">
        <f>SUM(D280:D291)</f>
        <v>7</v>
      </c>
      <c r="I279" s="738">
        <f>COUNT(D280:D291)*2</f>
        <v>14</v>
      </c>
      <c r="J279" s="739"/>
      <c r="K279" s="739"/>
      <c r="L279" s="740"/>
    </row>
    <row r="280" spans="1:12" s="807" customFormat="1" ht="31.5">
      <c r="A280" s="308" t="s">
        <v>691</v>
      </c>
      <c r="B280" s="135" t="s">
        <v>692</v>
      </c>
      <c r="C280" s="385" t="s">
        <v>693</v>
      </c>
      <c r="D280" s="1081">
        <v>1</v>
      </c>
      <c r="E280" s="1082" t="s">
        <v>341</v>
      </c>
      <c r="F280" s="1083"/>
      <c r="G280" s="1084"/>
      <c r="H280" s="738"/>
      <c r="I280" s="738"/>
      <c r="J280" s="739"/>
      <c r="K280" s="739"/>
      <c r="L280" s="740"/>
    </row>
    <row r="281" spans="1:12" s="807" customFormat="1" ht="42" hidden="1">
      <c r="A281" s="737"/>
      <c r="B281" s="743"/>
      <c r="C281" s="725" t="s">
        <v>694</v>
      </c>
      <c r="D281" s="809"/>
      <c r="E281" s="780" t="s">
        <v>341</v>
      </c>
      <c r="F281" s="741"/>
      <c r="G281" s="810"/>
      <c r="H281" s="739"/>
      <c r="I281" s="739"/>
      <c r="J281" s="739"/>
      <c r="K281" s="739"/>
      <c r="L281" s="739"/>
    </row>
    <row r="282" spans="1:12" s="807" customFormat="1" ht="31.5">
      <c r="A282" s="308" t="s">
        <v>1765</v>
      </c>
      <c r="B282" s="92" t="s">
        <v>696</v>
      </c>
      <c r="C282" s="385" t="s">
        <v>697</v>
      </c>
      <c r="D282" s="1081">
        <v>1</v>
      </c>
      <c r="E282" s="1082" t="s">
        <v>341</v>
      </c>
      <c r="F282" s="385" t="s">
        <v>698</v>
      </c>
      <c r="G282" s="1084"/>
      <c r="H282" s="738"/>
      <c r="I282" s="738"/>
      <c r="J282" s="739"/>
      <c r="K282" s="739"/>
      <c r="L282" s="740"/>
    </row>
    <row r="283" spans="1:12" s="807" customFormat="1">
      <c r="A283" s="308"/>
      <c r="B283" s="92"/>
      <c r="C283" s="12" t="s">
        <v>699</v>
      </c>
      <c r="D283" s="1081">
        <v>1</v>
      </c>
      <c r="E283" s="1082" t="s">
        <v>341</v>
      </c>
      <c r="F283" s="12"/>
      <c r="G283" s="1084"/>
      <c r="H283" s="738"/>
      <c r="I283" s="738"/>
      <c r="J283" s="739"/>
      <c r="K283" s="739"/>
      <c r="L283" s="740"/>
    </row>
    <row r="284" spans="1:12" s="807" customFormat="1" ht="31.5">
      <c r="A284" s="308"/>
      <c r="B284" s="135"/>
      <c r="C284" s="92" t="s">
        <v>700</v>
      </c>
      <c r="D284" s="1081">
        <v>1</v>
      </c>
      <c r="E284" s="1082" t="s">
        <v>341</v>
      </c>
      <c r="F284" s="12"/>
      <c r="G284" s="1084"/>
      <c r="H284" s="738"/>
      <c r="I284" s="738"/>
      <c r="J284" s="739"/>
      <c r="K284" s="739"/>
      <c r="L284" s="740"/>
    </row>
    <row r="285" spans="1:12" s="807" customFormat="1" ht="31.5">
      <c r="A285" s="308" t="s">
        <v>1768</v>
      </c>
      <c r="B285" s="92" t="s">
        <v>702</v>
      </c>
      <c r="C285" s="56" t="s">
        <v>703</v>
      </c>
      <c r="D285" s="1081">
        <v>1</v>
      </c>
      <c r="E285" s="1082" t="s">
        <v>341</v>
      </c>
      <c r="F285" s="1083"/>
      <c r="G285" s="1084"/>
      <c r="H285" s="738"/>
      <c r="I285" s="738"/>
      <c r="J285" s="739"/>
      <c r="K285" s="739"/>
      <c r="L285" s="740"/>
    </row>
    <row r="286" spans="1:12" s="807" customFormat="1" ht="31.5">
      <c r="A286" s="308"/>
      <c r="B286" s="92"/>
      <c r="C286" s="385" t="s">
        <v>704</v>
      </c>
      <c r="D286" s="1081">
        <v>1</v>
      </c>
      <c r="E286" s="1082" t="s">
        <v>341</v>
      </c>
      <c r="F286" s="1083"/>
      <c r="G286" s="1084"/>
      <c r="H286" s="738"/>
      <c r="I286" s="738"/>
      <c r="J286" s="739"/>
      <c r="K286" s="739"/>
      <c r="L286" s="740"/>
    </row>
    <row r="287" spans="1:12" s="807" customFormat="1" ht="31.5">
      <c r="A287" s="308"/>
      <c r="B287" s="92"/>
      <c r="C287" s="385" t="s">
        <v>7048</v>
      </c>
      <c r="D287" s="1081">
        <v>1</v>
      </c>
      <c r="E287" s="1082" t="s">
        <v>341</v>
      </c>
      <c r="F287" s="1083"/>
      <c r="G287" s="1084"/>
      <c r="H287" s="738"/>
      <c r="I287" s="738"/>
      <c r="J287" s="739"/>
      <c r="K287" s="739"/>
      <c r="L287" s="740"/>
    </row>
    <row r="288" spans="1:12" s="807" customFormat="1" hidden="1">
      <c r="A288" s="737"/>
      <c r="B288" s="723"/>
      <c r="C288" s="725" t="s">
        <v>706</v>
      </c>
      <c r="D288" s="809"/>
      <c r="E288" s="780" t="s">
        <v>341</v>
      </c>
      <c r="F288" s="741"/>
      <c r="G288" s="810"/>
      <c r="H288" s="739"/>
      <c r="I288" s="739"/>
      <c r="J288" s="739"/>
      <c r="K288" s="739"/>
      <c r="L288" s="739"/>
    </row>
    <row r="289" spans="1:12" s="4" customFormat="1" ht="31.5" hidden="1">
      <c r="A289" s="20" t="s">
        <v>707</v>
      </c>
      <c r="B289" s="92" t="s">
        <v>708</v>
      </c>
      <c r="C289" s="19"/>
      <c r="D289" s="438"/>
      <c r="E289" s="21"/>
      <c r="F289" s="19"/>
      <c r="G289" s="19"/>
      <c r="H289" s="81"/>
      <c r="I289" s="81"/>
      <c r="J289" s="81"/>
      <c r="K289" s="81"/>
      <c r="L289" s="81"/>
    </row>
    <row r="290" spans="1:12" ht="42" hidden="1">
      <c r="A290" s="737" t="s">
        <v>1773</v>
      </c>
      <c r="B290" s="723" t="s">
        <v>710</v>
      </c>
      <c r="C290" s="725" t="s">
        <v>2462</v>
      </c>
      <c r="D290" s="809"/>
      <c r="E290" s="780" t="s">
        <v>341</v>
      </c>
      <c r="F290" s="741"/>
      <c r="G290" s="810"/>
      <c r="H290" s="739"/>
      <c r="I290" s="739"/>
    </row>
    <row r="291" spans="1:12" ht="63" hidden="1">
      <c r="A291" s="737" t="s">
        <v>712</v>
      </c>
      <c r="B291" s="723" t="s">
        <v>713</v>
      </c>
      <c r="C291" s="730" t="s">
        <v>714</v>
      </c>
      <c r="D291" s="809"/>
      <c r="E291" s="780" t="s">
        <v>341</v>
      </c>
      <c r="F291" s="741"/>
      <c r="G291" s="810"/>
      <c r="H291" s="739"/>
      <c r="I291" s="739"/>
    </row>
    <row r="292" spans="1:12" ht="40.15" customHeight="1">
      <c r="A292" s="1039" t="s">
        <v>1777</v>
      </c>
      <c r="B292" s="1305" t="s">
        <v>98</v>
      </c>
      <c r="C292" s="1306"/>
      <c r="D292" s="1306"/>
      <c r="E292" s="1306"/>
      <c r="F292" s="1306"/>
      <c r="G292" s="1307"/>
      <c r="H292" s="738">
        <f>SUM(D293:D295)</f>
        <v>1</v>
      </c>
      <c r="I292" s="738">
        <f>COUNT(D293:D295)*2</f>
        <v>2</v>
      </c>
      <c r="L292" s="740"/>
    </row>
    <row r="293" spans="1:12" ht="84" hidden="1">
      <c r="A293" s="737" t="s">
        <v>1778</v>
      </c>
      <c r="B293" s="723" t="s">
        <v>716</v>
      </c>
      <c r="C293" s="783" t="s">
        <v>717</v>
      </c>
      <c r="D293" s="819"/>
      <c r="E293" s="811" t="s">
        <v>379</v>
      </c>
      <c r="F293" s="741"/>
      <c r="G293" s="810"/>
      <c r="H293" s="739"/>
      <c r="I293" s="739"/>
    </row>
    <row r="294" spans="1:12" ht="31.5">
      <c r="A294" s="308" t="s">
        <v>1781</v>
      </c>
      <c r="B294" s="92" t="s">
        <v>719</v>
      </c>
      <c r="C294" s="385" t="s">
        <v>2695</v>
      </c>
      <c r="D294" s="1098">
        <v>1</v>
      </c>
      <c r="E294" s="1082" t="s">
        <v>379</v>
      </c>
      <c r="F294" s="1083"/>
      <c r="G294" s="1084"/>
      <c r="L294" s="740"/>
    </row>
    <row r="295" spans="1:12" s="4" customFormat="1" ht="30" hidden="1">
      <c r="A295" s="20" t="s">
        <v>2465</v>
      </c>
      <c r="B295" s="136" t="s">
        <v>724</v>
      </c>
      <c r="C295" s="19"/>
      <c r="D295" s="438"/>
      <c r="E295" s="21"/>
      <c r="F295" s="19"/>
      <c r="G295" s="19"/>
      <c r="H295" s="81"/>
      <c r="I295" s="81"/>
      <c r="J295" s="81"/>
      <c r="K295" s="81"/>
      <c r="L295" s="81"/>
    </row>
    <row r="296" spans="1:12" ht="40.15" customHeight="1">
      <c r="A296" s="1035" t="s">
        <v>97</v>
      </c>
      <c r="B296" s="1305" t="s">
        <v>96</v>
      </c>
      <c r="C296" s="1306"/>
      <c r="D296" s="1306"/>
      <c r="E296" s="1306"/>
      <c r="F296" s="1306"/>
      <c r="G296" s="1307"/>
      <c r="H296" s="738">
        <f>SUM(D297:D300)</f>
        <v>1</v>
      </c>
      <c r="I296" s="738">
        <f>COUNT(D297:D300)*2</f>
        <v>2</v>
      </c>
      <c r="L296" s="740"/>
    </row>
    <row r="297" spans="1:12" ht="63" hidden="1">
      <c r="A297" s="726" t="s">
        <v>726</v>
      </c>
      <c r="B297" s="723" t="s">
        <v>727</v>
      </c>
      <c r="C297" s="723" t="s">
        <v>2696</v>
      </c>
      <c r="D297" s="809"/>
      <c r="E297" s="789" t="s">
        <v>653</v>
      </c>
      <c r="F297" s="741"/>
      <c r="G297" s="810"/>
      <c r="H297" s="739"/>
      <c r="I297" s="739"/>
    </row>
    <row r="298" spans="1:12" ht="47.25">
      <c r="A298" s="187" t="s">
        <v>728</v>
      </c>
      <c r="B298" s="92" t="s">
        <v>729</v>
      </c>
      <c r="C298" s="385" t="s">
        <v>7049</v>
      </c>
      <c r="D298" s="1081">
        <v>1</v>
      </c>
      <c r="E298" s="1094" t="s">
        <v>377</v>
      </c>
      <c r="F298" s="385" t="s">
        <v>2469</v>
      </c>
      <c r="G298" s="1084"/>
      <c r="L298" s="740"/>
    </row>
    <row r="299" spans="1:12" ht="63" hidden="1">
      <c r="A299" s="726"/>
      <c r="B299" s="723"/>
      <c r="C299" s="725" t="s">
        <v>2470</v>
      </c>
      <c r="D299" s="809"/>
      <c r="E299" s="789" t="s">
        <v>432</v>
      </c>
      <c r="F299" s="725" t="s">
        <v>2471</v>
      </c>
      <c r="G299" s="810"/>
      <c r="H299" s="739"/>
      <c r="I299" s="739"/>
    </row>
    <row r="300" spans="1:12" ht="84" hidden="1">
      <c r="A300" s="726" t="s">
        <v>730</v>
      </c>
      <c r="B300" s="723" t="s">
        <v>731</v>
      </c>
      <c r="C300" s="725" t="s">
        <v>2472</v>
      </c>
      <c r="D300" s="809"/>
      <c r="E300" s="789" t="s">
        <v>653</v>
      </c>
      <c r="F300" s="741"/>
      <c r="G300" s="810"/>
      <c r="H300" s="739"/>
      <c r="I300" s="739"/>
    </row>
    <row r="301" spans="1:12" ht="40.15" customHeight="1">
      <c r="A301" s="1035" t="s">
        <v>1784</v>
      </c>
      <c r="B301" s="1305" t="s">
        <v>94</v>
      </c>
      <c r="C301" s="1306"/>
      <c r="D301" s="1306"/>
      <c r="E301" s="1306"/>
      <c r="F301" s="1306"/>
      <c r="G301" s="1307"/>
      <c r="H301" s="738">
        <f>SUM(D302:D305)</f>
        <v>1</v>
      </c>
      <c r="I301" s="738">
        <f>COUNT(D302:D305)*2</f>
        <v>2</v>
      </c>
      <c r="L301" s="740"/>
    </row>
    <row r="302" spans="1:12" ht="31.5">
      <c r="A302" s="308" t="s">
        <v>1785</v>
      </c>
      <c r="B302" s="92" t="s">
        <v>733</v>
      </c>
      <c r="C302" s="385" t="s">
        <v>2474</v>
      </c>
      <c r="D302" s="1081">
        <v>1</v>
      </c>
      <c r="E302" s="1082" t="s">
        <v>377</v>
      </c>
      <c r="F302" s="1083"/>
      <c r="G302" s="1084"/>
      <c r="L302" s="740"/>
    </row>
    <row r="303" spans="1:12" ht="63" hidden="1">
      <c r="A303" s="737"/>
      <c r="B303" s="723"/>
      <c r="C303" s="725" t="s">
        <v>2697</v>
      </c>
      <c r="D303" s="809"/>
      <c r="E303" s="780" t="s">
        <v>377</v>
      </c>
      <c r="F303" s="741"/>
      <c r="G303" s="810"/>
      <c r="H303" s="739"/>
      <c r="I303" s="739"/>
    </row>
    <row r="304" spans="1:12" ht="63" hidden="1">
      <c r="A304" s="737" t="s">
        <v>1788</v>
      </c>
      <c r="B304" s="723" t="s">
        <v>736</v>
      </c>
      <c r="C304" s="725" t="s">
        <v>2477</v>
      </c>
      <c r="D304" s="809"/>
      <c r="E304" s="780" t="s">
        <v>377</v>
      </c>
      <c r="F304" s="741"/>
      <c r="G304" s="810"/>
      <c r="H304" s="739"/>
      <c r="I304" s="739"/>
    </row>
    <row r="305" spans="1:12" ht="63" hidden="1">
      <c r="A305" s="737" t="s">
        <v>738</v>
      </c>
      <c r="B305" s="723" t="s">
        <v>739</v>
      </c>
      <c r="C305" s="725" t="s">
        <v>740</v>
      </c>
      <c r="D305" s="809"/>
      <c r="E305" s="780" t="s">
        <v>540</v>
      </c>
      <c r="F305" s="741"/>
      <c r="G305" s="810"/>
      <c r="H305" s="739"/>
      <c r="I305" s="739"/>
    </row>
    <row r="306" spans="1:12" s="4" customFormat="1" ht="40.15" hidden="1" customHeight="1">
      <c r="A306" s="219" t="s">
        <v>93</v>
      </c>
      <c r="B306" s="1366" t="s">
        <v>92</v>
      </c>
      <c r="C306" s="1458"/>
      <c r="D306" s="1458"/>
      <c r="E306" s="1458"/>
      <c r="F306" s="1458"/>
      <c r="G306" s="1459"/>
      <c r="H306" s="81">
        <f>SUM(D307:D308)</f>
        <v>0</v>
      </c>
      <c r="I306" s="81">
        <f>COUNT(D307:D308)*2</f>
        <v>0</v>
      </c>
      <c r="J306" s="81"/>
      <c r="K306" s="81"/>
      <c r="L306" s="81"/>
    </row>
    <row r="307" spans="1:12" s="4" customFormat="1" ht="31.5" hidden="1">
      <c r="A307" s="20" t="s">
        <v>741</v>
      </c>
      <c r="B307" s="92" t="s">
        <v>742</v>
      </c>
      <c r="C307" s="19"/>
      <c r="D307" s="438"/>
      <c r="E307" s="21"/>
      <c r="F307" s="19"/>
      <c r="G307" s="19"/>
      <c r="H307" s="81"/>
      <c r="I307" s="81"/>
      <c r="J307" s="81"/>
      <c r="K307" s="81"/>
      <c r="L307" s="81"/>
    </row>
    <row r="308" spans="1:12" s="4" customFormat="1" ht="31.5" hidden="1">
      <c r="A308" s="20" t="s">
        <v>743</v>
      </c>
      <c r="B308" s="92" t="s">
        <v>744</v>
      </c>
      <c r="C308" s="105"/>
      <c r="D308" s="438"/>
      <c r="E308" s="21"/>
      <c r="F308" s="19"/>
      <c r="G308" s="19"/>
      <c r="H308" s="81"/>
      <c r="I308" s="81"/>
      <c r="J308" s="81"/>
      <c r="K308" s="81"/>
      <c r="L308" s="81"/>
    </row>
    <row r="309" spans="1:12" s="4" customFormat="1" ht="40.15" hidden="1" customHeight="1">
      <c r="A309" s="246" t="s">
        <v>91</v>
      </c>
      <c r="B309" s="1366" t="s">
        <v>90</v>
      </c>
      <c r="C309" s="1458"/>
      <c r="D309" s="1458"/>
      <c r="E309" s="1458"/>
      <c r="F309" s="1458"/>
      <c r="G309" s="1459"/>
      <c r="H309" s="81">
        <f>SUM(D310:D311)</f>
        <v>0</v>
      </c>
      <c r="I309" s="81">
        <f>COUNT(D310:D311)*2</f>
        <v>0</v>
      </c>
      <c r="J309" s="81"/>
      <c r="K309" s="81"/>
      <c r="L309" s="81"/>
    </row>
    <row r="310" spans="1:12" s="4" customFormat="1" ht="31.5" hidden="1">
      <c r="A310" s="20" t="s">
        <v>745</v>
      </c>
      <c r="B310" s="92" t="s">
        <v>746</v>
      </c>
      <c r="C310" s="19"/>
      <c r="D310" s="438"/>
      <c r="E310" s="21"/>
      <c r="F310" s="19"/>
      <c r="G310" s="19"/>
      <c r="H310" s="81"/>
      <c r="I310" s="81"/>
      <c r="J310" s="81"/>
      <c r="K310" s="81"/>
      <c r="L310" s="81"/>
    </row>
    <row r="311" spans="1:12" s="4" customFormat="1" ht="31.5" hidden="1">
      <c r="A311" s="20" t="s">
        <v>747</v>
      </c>
      <c r="B311" s="92" t="s">
        <v>748</v>
      </c>
      <c r="C311" s="19"/>
      <c r="D311" s="438"/>
      <c r="E311" s="21"/>
      <c r="F311" s="19"/>
      <c r="G311" s="19"/>
      <c r="H311" s="81"/>
      <c r="I311" s="81"/>
      <c r="J311" s="81"/>
      <c r="K311" s="81"/>
      <c r="L311" s="81"/>
    </row>
    <row r="312" spans="1:12" s="4" customFormat="1" ht="40.15" hidden="1" customHeight="1">
      <c r="A312" s="219" t="s">
        <v>1791</v>
      </c>
      <c r="B312" s="1366" t="s">
        <v>1792</v>
      </c>
      <c r="C312" s="1458"/>
      <c r="D312" s="1458"/>
      <c r="E312" s="1458"/>
      <c r="F312" s="1458"/>
      <c r="G312" s="1459"/>
      <c r="H312" s="81">
        <f>SUM(D313:D315)</f>
        <v>0</v>
      </c>
      <c r="I312" s="81">
        <f>COUNT(D313:D315)*2</f>
        <v>0</v>
      </c>
      <c r="J312" s="81"/>
      <c r="K312" s="81"/>
      <c r="L312" s="81"/>
    </row>
    <row r="313" spans="1:12" s="4" customFormat="1" ht="47.25" hidden="1">
      <c r="A313" s="20" t="s">
        <v>1793</v>
      </c>
      <c r="B313" s="92" t="s">
        <v>750</v>
      </c>
      <c r="C313" s="19"/>
      <c r="D313" s="438"/>
      <c r="E313" s="21"/>
      <c r="F313" s="19"/>
      <c r="G313" s="19"/>
      <c r="H313" s="81"/>
      <c r="I313" s="81"/>
      <c r="J313" s="81"/>
      <c r="K313" s="81"/>
      <c r="L313" s="81"/>
    </row>
    <row r="314" spans="1:12" s="4" customFormat="1" ht="47.25" hidden="1">
      <c r="A314" s="20" t="s">
        <v>752</v>
      </c>
      <c r="B314" s="92" t="s">
        <v>753</v>
      </c>
      <c r="C314" s="19"/>
      <c r="D314" s="438"/>
      <c r="E314" s="21"/>
      <c r="F314" s="19"/>
      <c r="G314" s="19"/>
      <c r="H314" s="81"/>
      <c r="I314" s="81"/>
      <c r="J314" s="81"/>
      <c r="K314" s="81"/>
      <c r="L314" s="81"/>
    </row>
    <row r="315" spans="1:12" s="4" customFormat="1" ht="31.5" hidden="1">
      <c r="A315" s="20" t="s">
        <v>1795</v>
      </c>
      <c r="B315" s="135" t="s">
        <v>755</v>
      </c>
      <c r="C315" s="19"/>
      <c r="D315" s="438"/>
      <c r="E315" s="21"/>
      <c r="F315" s="19"/>
      <c r="G315" s="19"/>
      <c r="H315" s="81"/>
      <c r="I315" s="81"/>
      <c r="J315" s="81"/>
      <c r="K315" s="81"/>
      <c r="L315" s="81"/>
    </row>
    <row r="316" spans="1:12" ht="40.15" customHeight="1">
      <c r="A316" s="1035" t="s">
        <v>1796</v>
      </c>
      <c r="B316" s="1305" t="s">
        <v>1797</v>
      </c>
      <c r="C316" s="1306"/>
      <c r="D316" s="1306"/>
      <c r="E316" s="1306"/>
      <c r="F316" s="1306"/>
      <c r="G316" s="1307"/>
      <c r="H316" s="738">
        <f>SUM(D317:D320)</f>
        <v>2</v>
      </c>
      <c r="I316" s="738">
        <f>COUNT(D317:D320)*2</f>
        <v>4</v>
      </c>
      <c r="L316" s="740"/>
    </row>
    <row r="317" spans="1:12" ht="42" hidden="1">
      <c r="A317" s="737" t="s">
        <v>1798</v>
      </c>
      <c r="B317" s="723" t="s">
        <v>758</v>
      </c>
      <c r="C317" s="725" t="s">
        <v>2478</v>
      </c>
      <c r="D317" s="809"/>
      <c r="E317" s="780" t="s">
        <v>420</v>
      </c>
      <c r="F317" s="741"/>
      <c r="G317" s="810"/>
      <c r="H317" s="739"/>
      <c r="I317" s="739"/>
    </row>
    <row r="318" spans="1:12" ht="63">
      <c r="A318" s="308" t="s">
        <v>1799</v>
      </c>
      <c r="B318" s="92" t="s">
        <v>761</v>
      </c>
      <c r="C318" s="12" t="s">
        <v>762</v>
      </c>
      <c r="D318" s="1081">
        <v>1</v>
      </c>
      <c r="E318" s="1082" t="s">
        <v>653</v>
      </c>
      <c r="F318" s="12" t="s">
        <v>763</v>
      </c>
      <c r="G318" s="1084"/>
      <c r="L318" s="740"/>
    </row>
    <row r="319" spans="1:12" ht="42" hidden="1">
      <c r="A319" s="737"/>
      <c r="B319" s="723"/>
      <c r="C319" s="724" t="s">
        <v>764</v>
      </c>
      <c r="D319" s="809"/>
      <c r="E319" s="780" t="s">
        <v>420</v>
      </c>
      <c r="F319" s="780"/>
      <c r="G319" s="810"/>
      <c r="H319" s="739"/>
      <c r="I319" s="739"/>
    </row>
    <row r="320" spans="1:12" ht="47.25">
      <c r="A320" s="308" t="s">
        <v>1803</v>
      </c>
      <c r="B320" s="92" t="s">
        <v>766</v>
      </c>
      <c r="C320" s="135" t="s">
        <v>767</v>
      </c>
      <c r="D320" s="1081">
        <v>1</v>
      </c>
      <c r="E320" s="1082" t="s">
        <v>341</v>
      </c>
      <c r="F320" s="1083"/>
      <c r="G320" s="1084"/>
      <c r="L320" s="740"/>
    </row>
    <row r="321" spans="1:12" ht="40.15" hidden="1" customHeight="1">
      <c r="A321" s="820" t="s">
        <v>85</v>
      </c>
      <c r="B321" s="1536" t="s">
        <v>2479</v>
      </c>
      <c r="C321" s="1537"/>
      <c r="D321" s="1537"/>
      <c r="E321" s="1537"/>
      <c r="F321" s="1537"/>
      <c r="G321" s="1538"/>
      <c r="H321" s="739">
        <f>SUM(D322:D323)</f>
        <v>0</v>
      </c>
      <c r="I321" s="739">
        <f>COUNT(D322:D323)*2</f>
        <v>0</v>
      </c>
    </row>
    <row r="322" spans="1:12" ht="126" hidden="1">
      <c r="A322" s="737" t="s">
        <v>768</v>
      </c>
      <c r="B322" s="756" t="s">
        <v>769</v>
      </c>
      <c r="C322" s="725" t="s">
        <v>770</v>
      </c>
      <c r="D322" s="809"/>
      <c r="E322" s="780" t="s">
        <v>540</v>
      </c>
      <c r="F322" s="723" t="s">
        <v>771</v>
      </c>
      <c r="G322" s="810"/>
      <c r="H322" s="739"/>
      <c r="I322" s="739"/>
    </row>
    <row r="323" spans="1:12" s="4" customFormat="1" ht="30" hidden="1">
      <c r="A323" s="20" t="s">
        <v>772</v>
      </c>
      <c r="B323" s="204" t="s">
        <v>773</v>
      </c>
      <c r="C323" s="19"/>
      <c r="D323" s="438"/>
      <c r="E323" s="21"/>
      <c r="F323" s="19"/>
      <c r="G323" s="19"/>
      <c r="H323" s="81"/>
      <c r="I323" s="81"/>
      <c r="J323" s="81"/>
      <c r="K323" s="81"/>
      <c r="L323" s="81"/>
    </row>
    <row r="324" spans="1:12">
      <c r="A324" s="335"/>
      <c r="B324" s="1452" t="s">
        <v>774</v>
      </c>
      <c r="C324" s="1452"/>
      <c r="D324" s="1452"/>
      <c r="E324" s="1452"/>
      <c r="F324" s="1452"/>
      <c r="G324" s="1452"/>
      <c r="H324" s="738">
        <f>H325+H334+H343+H354+H364+H367+H373+H387+H396+H410+H417+H421+H436+H445+H452+H478+H406+H440+H459+H471+H495+H502+H508</f>
        <v>45</v>
      </c>
      <c r="I324" s="738">
        <f>I325+I334+I343+I354+I364+I367+I373+I387+I396+I410+I417+I421+I436+I445+I452+I478+I406+I440+I459+I471+I495+I502+I508</f>
        <v>90</v>
      </c>
      <c r="L324" s="740"/>
    </row>
    <row r="325" spans="1:12" ht="40.15" customHeight="1">
      <c r="A325" s="1035" t="s">
        <v>1805</v>
      </c>
      <c r="B325" s="1305" t="s">
        <v>82</v>
      </c>
      <c r="C325" s="1306"/>
      <c r="D325" s="1306"/>
      <c r="E325" s="1306"/>
      <c r="F325" s="1306"/>
      <c r="G325" s="1307"/>
      <c r="H325" s="738">
        <f>SUM(D326:D333)</f>
        <v>4</v>
      </c>
      <c r="I325" s="738">
        <f>COUNT(D326:D333)*2</f>
        <v>8</v>
      </c>
      <c r="L325" s="740"/>
    </row>
    <row r="326" spans="1:12" ht="31.5">
      <c r="A326" s="308" t="s">
        <v>1806</v>
      </c>
      <c r="B326" s="92" t="s">
        <v>776</v>
      </c>
      <c r="C326" s="12" t="s">
        <v>777</v>
      </c>
      <c r="D326" s="1081">
        <v>1</v>
      </c>
      <c r="E326" s="1099" t="s">
        <v>648</v>
      </c>
      <c r="F326" s="1100"/>
      <c r="G326" s="1084"/>
      <c r="L326" s="740"/>
    </row>
    <row r="327" spans="1:12" ht="84" hidden="1">
      <c r="A327" s="737"/>
      <c r="B327" s="723"/>
      <c r="C327" s="724" t="s">
        <v>778</v>
      </c>
      <c r="D327" s="809"/>
      <c r="E327" s="821" t="s">
        <v>648</v>
      </c>
      <c r="F327" s="724" t="s">
        <v>2480</v>
      </c>
      <c r="G327" s="810"/>
      <c r="H327" s="739"/>
      <c r="I327" s="739"/>
    </row>
    <row r="328" spans="1:12" s="4" customFormat="1" ht="31.5" hidden="1">
      <c r="A328" s="20" t="s">
        <v>780</v>
      </c>
      <c r="B328" s="92" t="s">
        <v>781</v>
      </c>
      <c r="C328" s="19"/>
      <c r="D328" s="438"/>
      <c r="E328" s="21"/>
      <c r="F328" s="19"/>
      <c r="G328" s="19"/>
      <c r="H328" s="81"/>
      <c r="I328" s="81"/>
      <c r="J328" s="81"/>
      <c r="K328" s="81"/>
      <c r="L328" s="81"/>
    </row>
    <row r="329" spans="1:12" ht="31.5">
      <c r="A329" s="308" t="s">
        <v>1809</v>
      </c>
      <c r="B329" s="92" t="s">
        <v>783</v>
      </c>
      <c r="C329" s="92" t="s">
        <v>2698</v>
      </c>
      <c r="D329" s="1081">
        <v>1</v>
      </c>
      <c r="E329" s="1099" t="s">
        <v>540</v>
      </c>
      <c r="F329" s="92" t="s">
        <v>2699</v>
      </c>
      <c r="G329" s="1084"/>
      <c r="L329" s="740"/>
    </row>
    <row r="330" spans="1:12" ht="42" hidden="1">
      <c r="A330" s="737"/>
      <c r="B330" s="723"/>
      <c r="C330" s="725" t="s">
        <v>2700</v>
      </c>
      <c r="D330" s="809"/>
      <c r="E330" s="821" t="s">
        <v>1745</v>
      </c>
      <c r="F330" s="741"/>
      <c r="G330" s="810"/>
      <c r="H330" s="739"/>
      <c r="I330" s="739"/>
      <c r="J330" s="718"/>
    </row>
    <row r="331" spans="1:12" ht="31.5">
      <c r="A331" s="308"/>
      <c r="B331" s="92"/>
      <c r="C331" s="12" t="s">
        <v>787</v>
      </c>
      <c r="D331" s="1081">
        <v>1</v>
      </c>
      <c r="E331" s="1099" t="s">
        <v>1745</v>
      </c>
      <c r="F331" s="1083"/>
      <c r="G331" s="1084"/>
      <c r="J331" s="718"/>
      <c r="L331" s="740"/>
    </row>
    <row r="332" spans="1:12" ht="42" hidden="1">
      <c r="A332" s="737"/>
      <c r="B332" s="723"/>
      <c r="C332" s="724" t="s">
        <v>789</v>
      </c>
      <c r="D332" s="809"/>
      <c r="E332" s="807" t="s">
        <v>648</v>
      </c>
      <c r="F332" s="741"/>
      <c r="G332" s="810"/>
      <c r="H332" s="739"/>
      <c r="I332" s="739"/>
      <c r="J332" s="718"/>
    </row>
    <row r="333" spans="1:12" ht="47.25">
      <c r="A333" s="308" t="s">
        <v>1814</v>
      </c>
      <c r="B333" s="92" t="s">
        <v>795</v>
      </c>
      <c r="C333" s="385" t="s">
        <v>2482</v>
      </c>
      <c r="D333" s="1081">
        <v>1</v>
      </c>
      <c r="E333" s="1099" t="s">
        <v>379</v>
      </c>
      <c r="F333" s="1083"/>
      <c r="G333" s="1084"/>
      <c r="L333" s="740"/>
    </row>
    <row r="334" spans="1:12" ht="40.15" customHeight="1">
      <c r="A334" s="1035" t="s">
        <v>1817</v>
      </c>
      <c r="B334" s="1305" t="s">
        <v>2701</v>
      </c>
      <c r="C334" s="1306"/>
      <c r="D334" s="1306"/>
      <c r="E334" s="1306"/>
      <c r="F334" s="1306"/>
      <c r="G334" s="1307"/>
      <c r="H334" s="738">
        <f>SUM(D335:D342)</f>
        <v>3</v>
      </c>
      <c r="I334" s="738">
        <f>COUNT(D335:D342)*2</f>
        <v>6</v>
      </c>
      <c r="L334" s="740"/>
    </row>
    <row r="335" spans="1:12" ht="78.75">
      <c r="A335" s="308" t="s">
        <v>1818</v>
      </c>
      <c r="B335" s="92" t="s">
        <v>798</v>
      </c>
      <c r="C335" s="385" t="s">
        <v>7050</v>
      </c>
      <c r="D335" s="1081">
        <v>1</v>
      </c>
      <c r="E335" s="286" t="s">
        <v>653</v>
      </c>
      <c r="F335" s="1083"/>
      <c r="G335" s="1084"/>
      <c r="L335" s="740"/>
    </row>
    <row r="336" spans="1:12" ht="42" hidden="1">
      <c r="A336" s="737"/>
      <c r="B336" s="723"/>
      <c r="C336" s="725" t="s">
        <v>2703</v>
      </c>
      <c r="D336" s="809"/>
      <c r="E336" s="780" t="s">
        <v>648</v>
      </c>
      <c r="F336" s="741"/>
      <c r="G336" s="810"/>
      <c r="H336" s="739"/>
      <c r="I336" s="739"/>
    </row>
    <row r="337" spans="1:12" s="807" customFormat="1" ht="42" hidden="1">
      <c r="A337" s="737"/>
      <c r="B337" s="723"/>
      <c r="C337" s="725" t="s">
        <v>2486</v>
      </c>
      <c r="D337" s="809"/>
      <c r="E337" s="780" t="s">
        <v>648</v>
      </c>
      <c r="F337" s="741"/>
      <c r="G337" s="810"/>
      <c r="H337" s="739"/>
      <c r="I337" s="739"/>
      <c r="J337" s="739"/>
      <c r="K337" s="739"/>
      <c r="L337" s="739"/>
    </row>
    <row r="338" spans="1:12" s="807" customFormat="1" hidden="1">
      <c r="A338" s="737"/>
      <c r="B338" s="723"/>
      <c r="C338" s="744" t="s">
        <v>2704</v>
      </c>
      <c r="D338" s="809"/>
      <c r="E338" s="780" t="s">
        <v>648</v>
      </c>
      <c r="F338" s="741"/>
      <c r="G338" s="810"/>
      <c r="H338" s="739"/>
      <c r="I338" s="739"/>
      <c r="J338" s="739"/>
      <c r="K338" s="739"/>
      <c r="L338" s="739"/>
    </row>
    <row r="339" spans="1:12" s="807" customFormat="1" ht="63" hidden="1">
      <c r="A339" s="737"/>
      <c r="B339" s="723"/>
      <c r="C339" s="730" t="s">
        <v>801</v>
      </c>
      <c r="D339" s="809"/>
      <c r="E339" s="822" t="s">
        <v>653</v>
      </c>
      <c r="F339" s="741"/>
      <c r="G339" s="810"/>
      <c r="H339" s="739"/>
      <c r="I339" s="739"/>
      <c r="J339" s="739"/>
      <c r="K339" s="739"/>
      <c r="L339" s="739"/>
    </row>
    <row r="340" spans="1:12" s="807" customFormat="1" ht="31.5">
      <c r="A340" s="308"/>
      <c r="B340" s="92"/>
      <c r="C340" s="1088" t="s">
        <v>802</v>
      </c>
      <c r="D340" s="1081">
        <v>1</v>
      </c>
      <c r="E340" s="1094" t="s">
        <v>648</v>
      </c>
      <c r="F340" s="1083"/>
      <c r="G340" s="1084"/>
      <c r="H340" s="738"/>
      <c r="I340" s="738"/>
      <c r="J340" s="739"/>
      <c r="K340" s="739"/>
      <c r="L340" s="740"/>
    </row>
    <row r="341" spans="1:12" s="807" customFormat="1" ht="47.25">
      <c r="A341" s="308" t="s">
        <v>1828</v>
      </c>
      <c r="B341" s="92" t="s">
        <v>804</v>
      </c>
      <c r="C341" s="385" t="s">
        <v>2491</v>
      </c>
      <c r="D341" s="1081">
        <v>1</v>
      </c>
      <c r="E341" s="1101" t="s">
        <v>851</v>
      </c>
      <c r="F341" s="1083"/>
      <c r="G341" s="1084"/>
      <c r="H341" s="738"/>
      <c r="I341" s="738"/>
      <c r="J341" s="739"/>
      <c r="K341" s="739"/>
      <c r="L341" s="740"/>
    </row>
    <row r="342" spans="1:12" s="807" customFormat="1" ht="63" hidden="1">
      <c r="A342" s="737"/>
      <c r="B342" s="723"/>
      <c r="C342" s="725" t="s">
        <v>2491</v>
      </c>
      <c r="D342" s="809"/>
      <c r="E342" s="789" t="s">
        <v>851</v>
      </c>
      <c r="F342" s="741"/>
      <c r="G342" s="810"/>
      <c r="H342" s="739"/>
      <c r="I342" s="739"/>
      <c r="J342" s="739"/>
      <c r="K342" s="739"/>
      <c r="L342" s="739"/>
    </row>
    <row r="343" spans="1:12" s="807" customFormat="1" ht="40.15" customHeight="1">
      <c r="A343" s="1035" t="s">
        <v>1831</v>
      </c>
      <c r="B343" s="1305" t="s">
        <v>1832</v>
      </c>
      <c r="C343" s="1306"/>
      <c r="D343" s="1306"/>
      <c r="E343" s="1306"/>
      <c r="F343" s="1306"/>
      <c r="G343" s="1307"/>
      <c r="H343" s="738">
        <f>SUM(D344:D353)</f>
        <v>4</v>
      </c>
      <c r="I343" s="738">
        <f>COUNT(D344:D353)*2</f>
        <v>8</v>
      </c>
      <c r="J343" s="739"/>
      <c r="K343" s="739"/>
      <c r="L343" s="740"/>
    </row>
    <row r="344" spans="1:12" s="807" customFormat="1" ht="115.5" customHeight="1">
      <c r="A344" s="308" t="s">
        <v>1833</v>
      </c>
      <c r="B344" s="92" t="s">
        <v>1834</v>
      </c>
      <c r="C344" s="92" t="s">
        <v>2705</v>
      </c>
      <c r="D344" s="1081">
        <v>1</v>
      </c>
      <c r="E344" s="1088" t="s">
        <v>540</v>
      </c>
      <c r="F344" s="1083"/>
      <c r="G344" s="1084"/>
      <c r="H344" s="738"/>
      <c r="I344" s="738"/>
      <c r="J344" s="739"/>
      <c r="K344" s="739"/>
      <c r="L344" s="740"/>
    </row>
    <row r="345" spans="1:12" s="807" customFormat="1" ht="47.25">
      <c r="A345" s="308"/>
      <c r="B345" s="92"/>
      <c r="C345" s="12" t="s">
        <v>1837</v>
      </c>
      <c r="D345" s="1081">
        <v>1</v>
      </c>
      <c r="E345" s="1088" t="s">
        <v>653</v>
      </c>
      <c r="F345" s="1083"/>
      <c r="G345" s="1084"/>
      <c r="H345" s="738"/>
      <c r="I345" s="738"/>
      <c r="J345" s="739"/>
      <c r="K345" s="739"/>
      <c r="L345" s="740"/>
    </row>
    <row r="346" spans="1:12" s="807" customFormat="1" ht="63">
      <c r="A346" s="308" t="s">
        <v>1839</v>
      </c>
      <c r="B346" s="92" t="s">
        <v>1840</v>
      </c>
      <c r="C346" s="385" t="s">
        <v>813</v>
      </c>
      <c r="D346" s="1081">
        <v>1</v>
      </c>
      <c r="E346" s="1088" t="s">
        <v>653</v>
      </c>
      <c r="F346" s="92" t="s">
        <v>821</v>
      </c>
      <c r="G346" s="1084"/>
      <c r="H346" s="738"/>
      <c r="I346" s="738"/>
      <c r="J346" s="739"/>
      <c r="K346" s="739"/>
      <c r="L346" s="740"/>
    </row>
    <row r="347" spans="1:12" s="807" customFormat="1" ht="42" hidden="1">
      <c r="A347" s="823"/>
      <c r="B347" s="723"/>
      <c r="C347" s="725" t="s">
        <v>816</v>
      </c>
      <c r="D347" s="809"/>
      <c r="E347" s="730" t="s">
        <v>653</v>
      </c>
      <c r="F347" s="741"/>
      <c r="G347" s="810"/>
      <c r="H347" s="739"/>
      <c r="I347" s="739"/>
      <c r="J347" s="739"/>
      <c r="K347" s="739"/>
      <c r="L347" s="739"/>
    </row>
    <row r="348" spans="1:12" s="807" customFormat="1" ht="42" hidden="1">
      <c r="A348" s="823"/>
      <c r="B348" s="723"/>
      <c r="C348" s="725" t="s">
        <v>817</v>
      </c>
      <c r="D348" s="809"/>
      <c r="E348" s="730" t="s">
        <v>540</v>
      </c>
      <c r="F348" s="741"/>
      <c r="G348" s="810"/>
      <c r="H348" s="739"/>
      <c r="I348" s="739"/>
      <c r="J348" s="739"/>
      <c r="K348" s="739"/>
      <c r="L348" s="739"/>
    </row>
    <row r="349" spans="1:12" s="807" customFormat="1" ht="42" hidden="1">
      <c r="A349" s="823"/>
      <c r="B349" s="723"/>
      <c r="C349" s="725" t="s">
        <v>818</v>
      </c>
      <c r="D349" s="809"/>
      <c r="E349" s="730" t="s">
        <v>648</v>
      </c>
      <c r="F349" s="741"/>
      <c r="G349" s="810"/>
      <c r="H349" s="739"/>
      <c r="I349" s="739"/>
      <c r="J349" s="739"/>
      <c r="K349" s="739"/>
      <c r="L349" s="739"/>
    </row>
    <row r="350" spans="1:12" s="807" customFormat="1" ht="42" hidden="1">
      <c r="A350" s="823"/>
      <c r="B350" s="741"/>
      <c r="C350" s="736" t="s">
        <v>819</v>
      </c>
      <c r="D350" s="809"/>
      <c r="E350" s="6" t="s">
        <v>540</v>
      </c>
      <c r="F350" s="741"/>
      <c r="G350" s="810"/>
      <c r="H350" s="739"/>
      <c r="I350" s="739"/>
      <c r="J350" s="739"/>
      <c r="K350" s="739"/>
      <c r="L350" s="739"/>
    </row>
    <row r="351" spans="1:12" s="807" customFormat="1" ht="42" hidden="1">
      <c r="A351" s="823"/>
      <c r="B351" s="741"/>
      <c r="C351" s="736" t="s">
        <v>2494</v>
      </c>
      <c r="D351" s="809"/>
      <c r="E351" s="807" t="s">
        <v>648</v>
      </c>
      <c r="F351" s="741"/>
      <c r="G351" s="810"/>
      <c r="H351" s="739"/>
      <c r="I351" s="739"/>
      <c r="J351" s="739"/>
      <c r="K351" s="739"/>
      <c r="L351" s="739"/>
    </row>
    <row r="352" spans="1:12" s="807" customFormat="1" ht="31.5">
      <c r="A352" s="308" t="s">
        <v>1854</v>
      </c>
      <c r="B352" s="92" t="s">
        <v>823</v>
      </c>
      <c r="C352" s="385" t="s">
        <v>2495</v>
      </c>
      <c r="D352" s="1081">
        <v>1</v>
      </c>
      <c r="E352" s="1082" t="s">
        <v>653</v>
      </c>
      <c r="F352" s="1083"/>
      <c r="G352" s="1084"/>
      <c r="H352" s="738"/>
      <c r="I352" s="738"/>
      <c r="J352" s="739"/>
      <c r="K352" s="739"/>
      <c r="L352" s="740"/>
    </row>
    <row r="353" spans="1:12" s="4" customFormat="1" ht="31.5" hidden="1">
      <c r="A353" s="20" t="s">
        <v>825</v>
      </c>
      <c r="B353" s="92" t="s">
        <v>1857</v>
      </c>
      <c r="C353" s="19"/>
      <c r="D353" s="438"/>
      <c r="E353" s="21"/>
      <c r="F353" s="19"/>
      <c r="G353" s="19"/>
      <c r="H353" s="81"/>
      <c r="I353" s="81"/>
      <c r="J353" s="81"/>
      <c r="K353" s="81"/>
      <c r="L353" s="81"/>
    </row>
    <row r="354" spans="1:12" ht="40.15" customHeight="1">
      <c r="A354" s="1035" t="s">
        <v>1858</v>
      </c>
      <c r="B354" s="1305" t="s">
        <v>76</v>
      </c>
      <c r="C354" s="1306"/>
      <c r="D354" s="1306"/>
      <c r="E354" s="1306"/>
      <c r="F354" s="1306"/>
      <c r="G354" s="1307"/>
      <c r="H354" s="738">
        <f>SUM(D355:D363)</f>
        <v>6</v>
      </c>
      <c r="I354" s="738">
        <f>COUNT(D355:D363)*2</f>
        <v>12</v>
      </c>
      <c r="L354" s="740"/>
    </row>
    <row r="355" spans="1:12" ht="31.5">
      <c r="A355" s="308" t="s">
        <v>1859</v>
      </c>
      <c r="B355" s="92" t="s">
        <v>828</v>
      </c>
      <c r="C355" s="12" t="s">
        <v>829</v>
      </c>
      <c r="D355" s="1081">
        <v>1</v>
      </c>
      <c r="E355" s="1082" t="s">
        <v>379</v>
      </c>
      <c r="F355" s="385" t="s">
        <v>2706</v>
      </c>
      <c r="G355" s="1084"/>
      <c r="L355" s="740"/>
    </row>
    <row r="356" spans="1:12" ht="63">
      <c r="A356" s="308" t="s">
        <v>1861</v>
      </c>
      <c r="B356" s="92" t="s">
        <v>832</v>
      </c>
      <c r="C356" s="12" t="s">
        <v>833</v>
      </c>
      <c r="D356" s="1081">
        <v>1</v>
      </c>
      <c r="E356" s="1082" t="s">
        <v>648</v>
      </c>
      <c r="F356" s="12" t="s">
        <v>834</v>
      </c>
      <c r="G356" s="1084"/>
      <c r="L356" s="740"/>
    </row>
    <row r="357" spans="1:12" ht="63" hidden="1">
      <c r="A357" s="737"/>
      <c r="B357" s="723"/>
      <c r="C357" s="724" t="s">
        <v>2497</v>
      </c>
      <c r="D357" s="809"/>
      <c r="E357" s="780" t="s">
        <v>540</v>
      </c>
      <c r="F357" s="724" t="s">
        <v>836</v>
      </c>
      <c r="G357" s="810"/>
      <c r="H357" s="739"/>
      <c r="I357" s="739"/>
    </row>
    <row r="358" spans="1:12" ht="31.5">
      <c r="A358" s="308" t="s">
        <v>1863</v>
      </c>
      <c r="B358" s="92" t="s">
        <v>838</v>
      </c>
      <c r="C358" s="12" t="s">
        <v>840</v>
      </c>
      <c r="D358" s="1081">
        <v>1</v>
      </c>
      <c r="E358" s="1082" t="s">
        <v>540</v>
      </c>
      <c r="F358" s="1083"/>
      <c r="G358" s="1084"/>
      <c r="L358" s="740"/>
    </row>
    <row r="359" spans="1:12" ht="42" hidden="1">
      <c r="A359" s="737"/>
      <c r="B359" s="723"/>
      <c r="C359" s="724" t="s">
        <v>840</v>
      </c>
      <c r="D359" s="809"/>
      <c r="E359" s="780" t="s">
        <v>648</v>
      </c>
      <c r="F359" s="741"/>
      <c r="G359" s="810"/>
      <c r="H359" s="739"/>
      <c r="I359" s="739"/>
    </row>
    <row r="360" spans="1:12" hidden="1">
      <c r="A360" s="737"/>
      <c r="B360" s="723"/>
      <c r="C360" s="724" t="s">
        <v>841</v>
      </c>
      <c r="D360" s="809"/>
      <c r="E360" s="780" t="s">
        <v>540</v>
      </c>
      <c r="F360" s="741"/>
      <c r="G360" s="810"/>
      <c r="H360" s="739"/>
      <c r="I360" s="739"/>
    </row>
    <row r="361" spans="1:12" ht="31.5">
      <c r="A361" s="308" t="s">
        <v>1865</v>
      </c>
      <c r="B361" s="92" t="s">
        <v>843</v>
      </c>
      <c r="C361" s="12" t="s">
        <v>844</v>
      </c>
      <c r="D361" s="1081">
        <v>1</v>
      </c>
      <c r="E361" s="1082" t="s">
        <v>653</v>
      </c>
      <c r="F361" s="12" t="s">
        <v>845</v>
      </c>
      <c r="G361" s="1084"/>
      <c r="L361" s="740"/>
    </row>
    <row r="362" spans="1:12" ht="47.25">
      <c r="A362" s="308" t="s">
        <v>1866</v>
      </c>
      <c r="B362" s="104" t="s">
        <v>847</v>
      </c>
      <c r="C362" s="214" t="s">
        <v>848</v>
      </c>
      <c r="D362" s="1081">
        <v>1</v>
      </c>
      <c r="E362" s="1082" t="s">
        <v>653</v>
      </c>
      <c r="F362" s="12" t="s">
        <v>2707</v>
      </c>
      <c r="G362" s="1102"/>
      <c r="L362" s="740"/>
    </row>
    <row r="363" spans="1:12">
      <c r="A363" s="308"/>
      <c r="B363" s="92"/>
      <c r="C363" s="12" t="s">
        <v>850</v>
      </c>
      <c r="D363" s="1081">
        <v>1</v>
      </c>
      <c r="E363" s="1082" t="s">
        <v>653</v>
      </c>
      <c r="F363" s="12"/>
      <c r="G363" s="1084"/>
      <c r="L363" s="740"/>
    </row>
    <row r="364" spans="1:12" ht="40.15" customHeight="1">
      <c r="A364" s="1039" t="s">
        <v>1868</v>
      </c>
      <c r="B364" s="1305" t="s">
        <v>1869</v>
      </c>
      <c r="C364" s="1306"/>
      <c r="D364" s="1306"/>
      <c r="E364" s="1306"/>
      <c r="F364" s="1306"/>
      <c r="G364" s="1307"/>
      <c r="H364" s="738">
        <f>SUM(D365:D366)</f>
        <v>2</v>
      </c>
      <c r="I364" s="738">
        <f>COUNT(D365:D366)*2</f>
        <v>4</v>
      </c>
      <c r="L364" s="740"/>
    </row>
    <row r="365" spans="1:12" ht="47.25">
      <c r="A365" s="308" t="s">
        <v>1870</v>
      </c>
      <c r="B365" s="92" t="s">
        <v>854</v>
      </c>
      <c r="C365" s="214" t="s">
        <v>7051</v>
      </c>
      <c r="D365" s="1081">
        <v>1</v>
      </c>
      <c r="E365" s="1082" t="s">
        <v>379</v>
      </c>
      <c r="F365" s="92" t="s">
        <v>1871</v>
      </c>
      <c r="G365" s="1084"/>
      <c r="L365" s="740"/>
    </row>
    <row r="366" spans="1:12" ht="31.5">
      <c r="A366" s="308" t="s">
        <v>1872</v>
      </c>
      <c r="B366" s="92" t="s">
        <v>858</v>
      </c>
      <c r="C366" s="12" t="s">
        <v>2708</v>
      </c>
      <c r="D366" s="1081">
        <v>1</v>
      </c>
      <c r="E366" s="1082" t="s">
        <v>379</v>
      </c>
      <c r="F366" s="1083"/>
      <c r="G366" s="1084"/>
      <c r="L366" s="740"/>
    </row>
    <row r="367" spans="1:12" ht="40.15" customHeight="1">
      <c r="A367" s="1035" t="s">
        <v>1875</v>
      </c>
      <c r="B367" s="1305" t="s">
        <v>1876</v>
      </c>
      <c r="C367" s="1306"/>
      <c r="D367" s="1306"/>
      <c r="E367" s="1306"/>
      <c r="F367" s="1306"/>
      <c r="G367" s="1307"/>
      <c r="H367" s="738">
        <f>SUM(D368:D372)</f>
        <v>2</v>
      </c>
      <c r="I367" s="738">
        <f>COUNT(D368:D372)*2</f>
        <v>4</v>
      </c>
      <c r="L367" s="740"/>
    </row>
    <row r="368" spans="1:12" ht="31.5">
      <c r="A368" s="308" t="s">
        <v>1877</v>
      </c>
      <c r="B368" s="92" t="s">
        <v>1878</v>
      </c>
      <c r="C368" s="385" t="s">
        <v>2499</v>
      </c>
      <c r="D368" s="1081">
        <v>1</v>
      </c>
      <c r="E368" s="1082" t="s">
        <v>648</v>
      </c>
      <c r="F368" s="1083"/>
      <c r="G368" s="1084"/>
      <c r="L368" s="740"/>
    </row>
    <row r="369" spans="1:12" s="807" customFormat="1" ht="31.5">
      <c r="A369" s="308" t="s">
        <v>1881</v>
      </c>
      <c r="B369" s="92" t="s">
        <v>864</v>
      </c>
      <c r="C369" s="92" t="s">
        <v>865</v>
      </c>
      <c r="D369" s="1081">
        <v>1</v>
      </c>
      <c r="E369" s="1082" t="s">
        <v>648</v>
      </c>
      <c r="F369" s="385"/>
      <c r="G369" s="1084"/>
      <c r="H369" s="738"/>
      <c r="I369" s="738"/>
      <c r="J369" s="739"/>
      <c r="K369" s="739"/>
      <c r="L369" s="740"/>
    </row>
    <row r="370" spans="1:12" s="807" customFormat="1" ht="42" hidden="1">
      <c r="A370" s="737"/>
      <c r="B370" s="723"/>
      <c r="C370" s="724" t="s">
        <v>866</v>
      </c>
      <c r="D370" s="809"/>
      <c r="E370" s="780" t="s">
        <v>540</v>
      </c>
      <c r="F370" s="725"/>
      <c r="G370" s="810"/>
      <c r="H370" s="739"/>
      <c r="I370" s="739"/>
      <c r="J370" s="739"/>
      <c r="K370" s="739"/>
      <c r="L370" s="739"/>
    </row>
    <row r="371" spans="1:12" s="807" customFormat="1" ht="42" hidden="1">
      <c r="A371" s="737"/>
      <c r="B371" s="723"/>
      <c r="C371" s="724" t="s">
        <v>867</v>
      </c>
      <c r="D371" s="809"/>
      <c r="E371" s="780" t="s">
        <v>648</v>
      </c>
      <c r="F371" s="725"/>
      <c r="G371" s="810"/>
      <c r="H371" s="739"/>
      <c r="I371" s="739"/>
      <c r="J371" s="739"/>
      <c r="K371" s="739"/>
      <c r="L371" s="739"/>
    </row>
    <row r="372" spans="1:12" s="807" customFormat="1" hidden="1">
      <c r="A372" s="737"/>
      <c r="B372" s="723"/>
      <c r="C372" s="724" t="s">
        <v>2500</v>
      </c>
      <c r="D372" s="809"/>
      <c r="E372" s="780" t="s">
        <v>271</v>
      </c>
      <c r="F372" s="725"/>
      <c r="G372" s="810"/>
      <c r="H372" s="739"/>
      <c r="I372" s="739"/>
      <c r="J372" s="739"/>
      <c r="K372" s="739"/>
      <c r="L372" s="739"/>
    </row>
    <row r="373" spans="1:12" s="807" customFormat="1" ht="40.15" customHeight="1">
      <c r="A373" s="1035" t="s">
        <v>1885</v>
      </c>
      <c r="B373" s="1305" t="s">
        <v>1886</v>
      </c>
      <c r="C373" s="1306"/>
      <c r="D373" s="1306"/>
      <c r="E373" s="1306"/>
      <c r="F373" s="1306"/>
      <c r="G373" s="1307"/>
      <c r="H373" s="738">
        <f>SUM(D374:D386)</f>
        <v>6</v>
      </c>
      <c r="I373" s="738">
        <f>COUNT(D374:D386)*2</f>
        <v>12</v>
      </c>
      <c r="J373" s="739"/>
      <c r="K373" s="739"/>
      <c r="L373" s="740"/>
    </row>
    <row r="374" spans="1:12" s="807" customFormat="1" ht="78.75">
      <c r="A374" s="308" t="s">
        <v>1887</v>
      </c>
      <c r="B374" s="135" t="s">
        <v>1888</v>
      </c>
      <c r="C374" s="12" t="s">
        <v>871</v>
      </c>
      <c r="D374" s="1092">
        <v>1</v>
      </c>
      <c r="E374" s="1082" t="s">
        <v>271</v>
      </c>
      <c r="F374" s="12" t="s">
        <v>2709</v>
      </c>
      <c r="G374" s="1084"/>
      <c r="H374" s="738"/>
      <c r="I374" s="738"/>
      <c r="J374" s="739"/>
      <c r="K374" s="739"/>
      <c r="L374" s="740"/>
    </row>
    <row r="375" spans="1:12" s="807" customFormat="1" ht="105" hidden="1">
      <c r="A375" s="737"/>
      <c r="B375" s="743"/>
      <c r="C375" s="724" t="s">
        <v>873</v>
      </c>
      <c r="D375" s="779"/>
      <c r="E375" s="780" t="s">
        <v>540</v>
      </c>
      <c r="F375" s="724" t="s">
        <v>874</v>
      </c>
      <c r="G375" s="810"/>
      <c r="H375" s="739"/>
      <c r="I375" s="739"/>
      <c r="J375" s="739"/>
      <c r="K375" s="739"/>
      <c r="L375" s="739"/>
    </row>
    <row r="376" spans="1:12" s="807" customFormat="1" ht="105" hidden="1">
      <c r="A376" s="737"/>
      <c r="B376" s="743"/>
      <c r="C376" s="724" t="s">
        <v>875</v>
      </c>
      <c r="D376" s="779"/>
      <c r="E376" s="780" t="s">
        <v>540</v>
      </c>
      <c r="F376" s="724" t="s">
        <v>876</v>
      </c>
      <c r="G376" s="810"/>
      <c r="H376" s="739"/>
      <c r="I376" s="739"/>
      <c r="J376" s="739"/>
      <c r="K376" s="739"/>
      <c r="L376" s="739"/>
    </row>
    <row r="377" spans="1:12" s="807" customFormat="1" ht="47.25">
      <c r="A377" s="308" t="s">
        <v>1891</v>
      </c>
      <c r="B377" s="92" t="s">
        <v>878</v>
      </c>
      <c r="C377" s="12" t="s">
        <v>879</v>
      </c>
      <c r="D377" s="1092">
        <v>1</v>
      </c>
      <c r="E377" s="1082" t="s">
        <v>648</v>
      </c>
      <c r="F377" s="1083"/>
      <c r="G377" s="1084"/>
      <c r="H377" s="738"/>
      <c r="I377" s="738"/>
      <c r="J377" s="739"/>
      <c r="K377" s="739"/>
      <c r="L377" s="740"/>
    </row>
    <row r="378" spans="1:12" s="807" customFormat="1" ht="63" hidden="1">
      <c r="A378" s="737"/>
      <c r="B378" s="723"/>
      <c r="C378" s="724" t="s">
        <v>880</v>
      </c>
      <c r="D378" s="779"/>
      <c r="E378" s="780" t="s">
        <v>653</v>
      </c>
      <c r="F378" s="741"/>
      <c r="G378" s="810"/>
      <c r="H378" s="739"/>
      <c r="I378" s="739"/>
      <c r="J378" s="739"/>
      <c r="K378" s="739"/>
      <c r="L378" s="739"/>
    </row>
    <row r="379" spans="1:12" s="807" customFormat="1" ht="31.5">
      <c r="A379" s="308" t="s">
        <v>1893</v>
      </c>
      <c r="B379" s="92" t="s">
        <v>882</v>
      </c>
      <c r="C379" s="218" t="s">
        <v>883</v>
      </c>
      <c r="D379" s="1092">
        <v>1</v>
      </c>
      <c r="E379" s="1082" t="s">
        <v>379</v>
      </c>
      <c r="F379" s="12"/>
      <c r="G379" s="1084"/>
      <c r="H379" s="738"/>
      <c r="I379" s="738"/>
      <c r="J379" s="739"/>
      <c r="K379" s="739"/>
      <c r="L379" s="740"/>
    </row>
    <row r="380" spans="1:12" s="807" customFormat="1" ht="84" hidden="1">
      <c r="A380" s="737"/>
      <c r="B380" s="723"/>
      <c r="C380" s="724" t="s">
        <v>884</v>
      </c>
      <c r="D380" s="779"/>
      <c r="E380" s="780" t="s">
        <v>341</v>
      </c>
      <c r="F380" s="724" t="s">
        <v>2710</v>
      </c>
      <c r="G380" s="810"/>
      <c r="H380" s="739"/>
      <c r="I380" s="739"/>
      <c r="J380" s="739"/>
      <c r="K380" s="739"/>
      <c r="L380" s="739"/>
    </row>
    <row r="381" spans="1:12" s="807" customFormat="1" ht="63" hidden="1">
      <c r="A381" s="737"/>
      <c r="B381" s="723"/>
      <c r="C381" s="724" t="s">
        <v>886</v>
      </c>
      <c r="D381" s="779"/>
      <c r="E381" s="780" t="s">
        <v>341</v>
      </c>
      <c r="F381" s="723" t="s">
        <v>887</v>
      </c>
      <c r="G381" s="810"/>
      <c r="H381" s="739"/>
      <c r="I381" s="739"/>
      <c r="J381" s="739"/>
      <c r="K381" s="739"/>
      <c r="L381" s="739"/>
    </row>
    <row r="382" spans="1:12" s="807" customFormat="1" ht="31.5">
      <c r="A382" s="308"/>
      <c r="B382" s="92"/>
      <c r="C382" s="12" t="s">
        <v>888</v>
      </c>
      <c r="D382" s="1092">
        <v>1</v>
      </c>
      <c r="E382" s="1082" t="s">
        <v>653</v>
      </c>
      <c r="F382" s="12"/>
      <c r="G382" s="1084"/>
      <c r="H382" s="738"/>
      <c r="I382" s="738"/>
      <c r="J382" s="739"/>
      <c r="K382" s="739"/>
      <c r="L382" s="740"/>
    </row>
    <row r="383" spans="1:12" s="807" customFormat="1" ht="31.5">
      <c r="A383" s="308" t="s">
        <v>1896</v>
      </c>
      <c r="B383" s="92" t="s">
        <v>890</v>
      </c>
      <c r="C383" s="92" t="s">
        <v>2711</v>
      </c>
      <c r="D383" s="1092">
        <v>1</v>
      </c>
      <c r="E383" s="1082" t="s">
        <v>540</v>
      </c>
      <c r="F383" s="92" t="s">
        <v>2712</v>
      </c>
      <c r="G383" s="1084"/>
      <c r="H383" s="738"/>
      <c r="I383" s="738"/>
      <c r="J383" s="739"/>
      <c r="K383" s="739"/>
      <c r="L383" s="740"/>
    </row>
    <row r="384" spans="1:12" s="807" customFormat="1" ht="63" hidden="1">
      <c r="A384" s="737"/>
      <c r="B384" s="740"/>
      <c r="C384" s="723" t="s">
        <v>2713</v>
      </c>
      <c r="D384" s="779"/>
      <c r="E384" s="780" t="s">
        <v>540</v>
      </c>
      <c r="F384" s="723" t="s">
        <v>2714</v>
      </c>
      <c r="G384" s="810"/>
      <c r="H384" s="739"/>
      <c r="I384" s="739"/>
      <c r="J384" s="739"/>
      <c r="K384" s="739"/>
      <c r="L384" s="739"/>
    </row>
    <row r="385" spans="1:12" s="807" customFormat="1" ht="47.25">
      <c r="A385" s="308"/>
      <c r="B385" s="1100"/>
      <c r="C385" s="385" t="s">
        <v>891</v>
      </c>
      <c r="D385" s="1092">
        <v>1</v>
      </c>
      <c r="E385" s="1096" t="s">
        <v>271</v>
      </c>
      <c r="F385" s="92"/>
      <c r="G385" s="1084"/>
      <c r="H385" s="738"/>
      <c r="I385" s="738"/>
      <c r="J385" s="739"/>
      <c r="K385" s="739"/>
      <c r="L385" s="740"/>
    </row>
    <row r="386" spans="1:12" s="807" customFormat="1" ht="63" hidden="1">
      <c r="A386" s="737" t="s">
        <v>1899</v>
      </c>
      <c r="B386" s="723" t="s">
        <v>893</v>
      </c>
      <c r="C386" s="724" t="s">
        <v>894</v>
      </c>
      <c r="D386" s="779"/>
      <c r="E386" s="780" t="s">
        <v>432</v>
      </c>
      <c r="F386" s="741"/>
      <c r="G386" s="810"/>
      <c r="H386" s="739"/>
      <c r="I386" s="739"/>
      <c r="J386" s="739"/>
      <c r="K386" s="739"/>
      <c r="L386" s="739"/>
    </row>
    <row r="387" spans="1:12" s="807" customFormat="1" ht="40.15" customHeight="1">
      <c r="A387" s="1035" t="s">
        <v>1900</v>
      </c>
      <c r="B387" s="1305" t="s">
        <v>1901</v>
      </c>
      <c r="C387" s="1306"/>
      <c r="D387" s="1306"/>
      <c r="E387" s="1306"/>
      <c r="F387" s="1306"/>
      <c r="G387" s="1307"/>
      <c r="H387" s="738">
        <f>SUM(D388:D395)</f>
        <v>2</v>
      </c>
      <c r="I387" s="738">
        <f>COUNT(D388:D395)*2</f>
        <v>4</v>
      </c>
      <c r="J387" s="739"/>
      <c r="K387" s="739"/>
      <c r="L387" s="740"/>
    </row>
    <row r="388" spans="1:12" s="807" customFormat="1" ht="63" hidden="1">
      <c r="A388" s="737" t="s">
        <v>1902</v>
      </c>
      <c r="B388" s="723" t="s">
        <v>897</v>
      </c>
      <c r="C388" s="725" t="s">
        <v>899</v>
      </c>
      <c r="D388" s="809"/>
      <c r="E388" s="780" t="s">
        <v>648</v>
      </c>
      <c r="F388" s="741"/>
      <c r="G388" s="810"/>
      <c r="H388" s="739"/>
      <c r="I388" s="739"/>
      <c r="J388" s="739"/>
      <c r="K388" s="739"/>
      <c r="L388" s="739"/>
    </row>
    <row r="389" spans="1:12" s="807" customFormat="1" ht="63" hidden="1">
      <c r="A389" s="737" t="s">
        <v>1905</v>
      </c>
      <c r="B389" s="723" t="s">
        <v>901</v>
      </c>
      <c r="C389" s="724" t="s">
        <v>902</v>
      </c>
      <c r="D389" s="809"/>
      <c r="E389" s="780" t="s">
        <v>648</v>
      </c>
      <c r="F389" s="724" t="s">
        <v>903</v>
      </c>
      <c r="G389" s="810"/>
      <c r="H389" s="739"/>
      <c r="I389" s="739"/>
      <c r="J389" s="739"/>
      <c r="K389" s="739"/>
      <c r="L389" s="739"/>
    </row>
    <row r="390" spans="1:12" s="807" customFormat="1" ht="31.5">
      <c r="A390" s="308" t="s">
        <v>1907</v>
      </c>
      <c r="B390" s="92" t="s">
        <v>905</v>
      </c>
      <c r="C390" s="12" t="s">
        <v>7052</v>
      </c>
      <c r="D390" s="1081">
        <v>1</v>
      </c>
      <c r="E390" s="1082" t="s">
        <v>648</v>
      </c>
      <c r="F390" s="12" t="s">
        <v>907</v>
      </c>
      <c r="G390" s="1084"/>
      <c r="H390" s="738"/>
      <c r="I390" s="738"/>
      <c r="J390" s="739"/>
      <c r="K390" s="739"/>
      <c r="L390" s="740"/>
    </row>
    <row r="391" spans="1:12" s="807" customFormat="1" ht="42" hidden="1">
      <c r="A391" s="737" t="s">
        <v>1908</v>
      </c>
      <c r="B391" s="743" t="s">
        <v>909</v>
      </c>
      <c r="C391" s="824" t="s">
        <v>909</v>
      </c>
      <c r="D391" s="809"/>
      <c r="E391" s="780" t="s">
        <v>648</v>
      </c>
      <c r="F391" s="723" t="s">
        <v>2715</v>
      </c>
      <c r="G391" s="810"/>
      <c r="H391" s="739"/>
      <c r="I391" s="739"/>
      <c r="J391" s="739"/>
      <c r="K391" s="739"/>
      <c r="L391" s="739"/>
    </row>
    <row r="392" spans="1:12" s="807" customFormat="1" ht="63" hidden="1">
      <c r="A392" s="737" t="s">
        <v>1913</v>
      </c>
      <c r="B392" s="723" t="s">
        <v>913</v>
      </c>
      <c r="C392" s="725" t="s">
        <v>2505</v>
      </c>
      <c r="D392" s="809"/>
      <c r="E392" s="780" t="s">
        <v>369</v>
      </c>
      <c r="F392" s="723" t="s">
        <v>2716</v>
      </c>
      <c r="G392" s="810"/>
      <c r="H392" s="739"/>
      <c r="I392" s="739"/>
      <c r="J392" s="739"/>
      <c r="K392" s="739"/>
      <c r="L392" s="739"/>
    </row>
    <row r="393" spans="1:12" s="807" customFormat="1" ht="110.25">
      <c r="A393" s="308" t="s">
        <v>1916</v>
      </c>
      <c r="B393" s="92" t="s">
        <v>917</v>
      </c>
      <c r="C393" s="385" t="s">
        <v>1917</v>
      </c>
      <c r="D393" s="1081">
        <v>1</v>
      </c>
      <c r="E393" s="1082" t="s">
        <v>648</v>
      </c>
      <c r="F393" s="385" t="s">
        <v>2717</v>
      </c>
      <c r="G393" s="1084"/>
      <c r="H393" s="738"/>
      <c r="I393" s="738"/>
      <c r="J393" s="739"/>
      <c r="K393" s="739"/>
      <c r="L393" s="740"/>
    </row>
    <row r="394" spans="1:12" s="807" customFormat="1" ht="42" hidden="1">
      <c r="A394" s="737"/>
      <c r="B394" s="740"/>
      <c r="C394" s="723" t="s">
        <v>920</v>
      </c>
      <c r="D394" s="809"/>
      <c r="E394" s="780" t="s">
        <v>648</v>
      </c>
      <c r="F394" s="741"/>
      <c r="G394" s="810"/>
      <c r="H394" s="739"/>
      <c r="I394" s="739"/>
      <c r="J394" s="739"/>
      <c r="K394" s="739"/>
      <c r="L394" s="739"/>
    </row>
    <row r="395" spans="1:12" s="807" customFormat="1" ht="63" hidden="1">
      <c r="A395" s="737" t="s">
        <v>1920</v>
      </c>
      <c r="B395" s="723" t="s">
        <v>922</v>
      </c>
      <c r="C395" s="773" t="s">
        <v>2508</v>
      </c>
      <c r="D395" s="809"/>
      <c r="E395" s="780" t="s">
        <v>341</v>
      </c>
      <c r="F395" s="741"/>
      <c r="G395" s="810"/>
      <c r="H395" s="739"/>
      <c r="I395" s="739"/>
      <c r="J395" s="739"/>
      <c r="K395" s="739"/>
      <c r="L395" s="739"/>
    </row>
    <row r="396" spans="1:12" s="807" customFormat="1" ht="40.15" customHeight="1">
      <c r="A396" s="1035" t="s">
        <v>1921</v>
      </c>
      <c r="B396" s="1305" t="s">
        <v>66</v>
      </c>
      <c r="C396" s="1306"/>
      <c r="D396" s="1306"/>
      <c r="E396" s="1306"/>
      <c r="F396" s="1306"/>
      <c r="G396" s="1307"/>
      <c r="H396" s="738">
        <f>SUM(D397:D405)</f>
        <v>2</v>
      </c>
      <c r="I396" s="738">
        <f>COUNT(D397:D405)*2</f>
        <v>4</v>
      </c>
      <c r="J396" s="739"/>
      <c r="K396" s="739"/>
      <c r="L396" s="740"/>
    </row>
    <row r="397" spans="1:12" s="807" customFormat="1" ht="31.5">
      <c r="A397" s="308" t="s">
        <v>1922</v>
      </c>
      <c r="B397" s="92" t="s">
        <v>925</v>
      </c>
      <c r="C397" s="12" t="s">
        <v>7053</v>
      </c>
      <c r="D397" s="1081">
        <v>1</v>
      </c>
      <c r="E397" s="1082" t="s">
        <v>540</v>
      </c>
      <c r="F397" s="1083"/>
      <c r="G397" s="1084"/>
      <c r="H397" s="738"/>
      <c r="I397" s="738"/>
      <c r="J397" s="739"/>
      <c r="K397" s="739"/>
      <c r="L397" s="740"/>
    </row>
    <row r="398" spans="1:12" s="807" customFormat="1" ht="42" hidden="1">
      <c r="A398" s="737"/>
      <c r="B398" s="723"/>
      <c r="C398" s="728" t="s">
        <v>928</v>
      </c>
      <c r="D398" s="809"/>
      <c r="E398" s="780" t="s">
        <v>540</v>
      </c>
      <c r="F398" s="741"/>
      <c r="G398" s="810"/>
      <c r="H398" s="739"/>
      <c r="I398" s="739"/>
      <c r="J398" s="739"/>
      <c r="K398" s="739"/>
      <c r="L398" s="739"/>
    </row>
    <row r="399" spans="1:12" s="807" customFormat="1" ht="42" hidden="1">
      <c r="A399" s="737"/>
      <c r="B399" s="723"/>
      <c r="C399" s="728" t="s">
        <v>929</v>
      </c>
      <c r="D399" s="809"/>
      <c r="E399" s="780" t="s">
        <v>432</v>
      </c>
      <c r="F399" s="741"/>
      <c r="G399" s="810"/>
      <c r="H399" s="739"/>
      <c r="I399" s="739"/>
      <c r="J399" s="739"/>
      <c r="K399" s="739"/>
      <c r="L399" s="739"/>
    </row>
    <row r="400" spans="1:12" s="807" customFormat="1" ht="63" hidden="1">
      <c r="A400" s="737"/>
      <c r="B400" s="723"/>
      <c r="C400" s="733" t="s">
        <v>930</v>
      </c>
      <c r="D400" s="809"/>
      <c r="E400" s="780" t="s">
        <v>540</v>
      </c>
      <c r="F400" s="741"/>
      <c r="G400" s="810"/>
      <c r="H400" s="739"/>
      <c r="I400" s="739"/>
      <c r="J400" s="739"/>
      <c r="K400" s="739"/>
      <c r="L400" s="739"/>
    </row>
    <row r="401" spans="1:12" ht="31.5">
      <c r="A401" s="308" t="s">
        <v>1923</v>
      </c>
      <c r="B401" s="92" t="s">
        <v>932</v>
      </c>
      <c r="C401" s="12" t="s">
        <v>7054</v>
      </c>
      <c r="D401" s="1081">
        <v>1</v>
      </c>
      <c r="E401" s="1082" t="s">
        <v>934</v>
      </c>
      <c r="F401" s="12" t="s">
        <v>935</v>
      </c>
      <c r="G401" s="1084"/>
      <c r="L401" s="740"/>
    </row>
    <row r="402" spans="1:12" ht="84" hidden="1">
      <c r="A402" s="737"/>
      <c r="B402" s="723"/>
      <c r="C402" s="725" t="s">
        <v>936</v>
      </c>
      <c r="D402" s="809"/>
      <c r="E402" s="780" t="s">
        <v>648</v>
      </c>
      <c r="F402" s="725"/>
      <c r="G402" s="810"/>
      <c r="H402" s="739"/>
      <c r="I402" s="739"/>
    </row>
    <row r="403" spans="1:12" ht="42" hidden="1">
      <c r="A403" s="737"/>
      <c r="B403" s="723"/>
      <c r="C403" s="724" t="s">
        <v>937</v>
      </c>
      <c r="D403" s="809"/>
      <c r="E403" s="780" t="s">
        <v>540</v>
      </c>
      <c r="F403" s="724"/>
      <c r="G403" s="810"/>
      <c r="H403" s="739"/>
      <c r="I403" s="739"/>
    </row>
    <row r="404" spans="1:12" ht="126" hidden="1">
      <c r="A404" s="737" t="s">
        <v>1924</v>
      </c>
      <c r="B404" s="723" t="s">
        <v>939</v>
      </c>
      <c r="C404" s="723" t="s">
        <v>2718</v>
      </c>
      <c r="D404" s="809"/>
      <c r="E404" s="789" t="s">
        <v>432</v>
      </c>
      <c r="F404" s="741"/>
      <c r="G404" s="810"/>
      <c r="H404" s="739"/>
      <c r="I404" s="739"/>
    </row>
    <row r="405" spans="1:12" ht="63" hidden="1">
      <c r="A405" s="737"/>
      <c r="B405" s="723"/>
      <c r="C405" s="725" t="s">
        <v>2512</v>
      </c>
      <c r="D405" s="809"/>
      <c r="E405" s="780" t="s">
        <v>432</v>
      </c>
      <c r="F405" s="741"/>
      <c r="G405" s="810"/>
      <c r="H405" s="739"/>
      <c r="I405" s="739"/>
    </row>
    <row r="406" spans="1:12" s="4" customFormat="1" ht="40.15" hidden="1" customHeight="1">
      <c r="A406" s="219" t="s">
        <v>1925</v>
      </c>
      <c r="B406" s="1366" t="s">
        <v>64</v>
      </c>
      <c r="C406" s="1458"/>
      <c r="D406" s="1458"/>
      <c r="E406" s="1458"/>
      <c r="F406" s="1458"/>
      <c r="G406" s="1459"/>
      <c r="H406" s="81">
        <f>SUM(D407:D409)</f>
        <v>0</v>
      </c>
      <c r="I406" s="81">
        <f>COUNT(D407:D409)*2</f>
        <v>0</v>
      </c>
      <c r="J406" s="81"/>
      <c r="K406" s="81"/>
      <c r="L406" s="81"/>
    </row>
    <row r="407" spans="1:12" s="4" customFormat="1" ht="45" hidden="1">
      <c r="A407" s="20" t="s">
        <v>1926</v>
      </c>
      <c r="B407" s="23" t="s">
        <v>943</v>
      </c>
      <c r="C407" s="19"/>
      <c r="D407" s="438"/>
      <c r="E407" s="21"/>
      <c r="F407" s="19"/>
      <c r="G407" s="19"/>
      <c r="H407" s="81"/>
      <c r="I407" s="81"/>
      <c r="J407" s="81"/>
      <c r="K407" s="81"/>
      <c r="L407" s="81"/>
    </row>
    <row r="408" spans="1:12" s="4" customFormat="1" ht="30" hidden="1">
      <c r="A408" s="20" t="s">
        <v>944</v>
      </c>
      <c r="B408" s="23" t="s">
        <v>945</v>
      </c>
      <c r="C408" s="19"/>
      <c r="D408" s="438"/>
      <c r="E408" s="21"/>
      <c r="F408" s="19"/>
      <c r="G408" s="19"/>
      <c r="H408" s="81"/>
      <c r="I408" s="81"/>
      <c r="J408" s="81"/>
      <c r="K408" s="81"/>
      <c r="L408" s="81"/>
    </row>
    <row r="409" spans="1:12" s="4" customFormat="1" ht="63" hidden="1">
      <c r="A409" s="20" t="s">
        <v>1927</v>
      </c>
      <c r="B409" s="92" t="s">
        <v>947</v>
      </c>
      <c r="C409" s="19"/>
      <c r="D409" s="438"/>
      <c r="E409" s="21"/>
      <c r="F409" s="19"/>
      <c r="G409" s="19"/>
      <c r="H409" s="81"/>
      <c r="I409" s="81"/>
      <c r="J409" s="81"/>
      <c r="K409" s="81"/>
      <c r="L409" s="81"/>
    </row>
    <row r="410" spans="1:12" ht="40.15" hidden="1" customHeight="1">
      <c r="A410" s="820" t="s">
        <v>2513</v>
      </c>
      <c r="B410" s="1536" t="s">
        <v>62</v>
      </c>
      <c r="C410" s="1537"/>
      <c r="D410" s="1537"/>
      <c r="E410" s="1537"/>
      <c r="F410" s="1537"/>
      <c r="G410" s="1538"/>
      <c r="H410" s="739">
        <f>SUM(D411:D416)</f>
        <v>0</v>
      </c>
      <c r="I410" s="739">
        <f>COUNT(D411:D416)*2</f>
        <v>0</v>
      </c>
    </row>
    <row r="411" spans="1:12" s="4" customFormat="1" ht="31.5" hidden="1">
      <c r="A411" s="20" t="s">
        <v>1929</v>
      </c>
      <c r="B411" s="92" t="s">
        <v>949</v>
      </c>
      <c r="C411" s="19"/>
      <c r="D411" s="438"/>
      <c r="E411" s="21"/>
      <c r="F411" s="19"/>
      <c r="G411" s="19"/>
      <c r="H411" s="81"/>
      <c r="I411" s="81"/>
      <c r="J411" s="81"/>
      <c r="K411" s="81"/>
      <c r="L411" s="81"/>
    </row>
    <row r="412" spans="1:12" s="4" customFormat="1" ht="31.5" hidden="1">
      <c r="A412" s="20" t="s">
        <v>1930</v>
      </c>
      <c r="B412" s="92" t="s">
        <v>956</v>
      </c>
      <c r="C412" s="19"/>
      <c r="D412" s="438"/>
      <c r="E412" s="21"/>
      <c r="F412" s="19"/>
      <c r="G412" s="19"/>
      <c r="H412" s="81"/>
      <c r="I412" s="81"/>
      <c r="J412" s="81"/>
      <c r="K412" s="81"/>
      <c r="L412" s="81"/>
    </row>
    <row r="413" spans="1:12" ht="42" hidden="1">
      <c r="A413" s="737" t="s">
        <v>2514</v>
      </c>
      <c r="B413" s="723" t="s">
        <v>962</v>
      </c>
      <c r="C413" s="724" t="s">
        <v>968</v>
      </c>
      <c r="D413" s="809"/>
      <c r="E413" s="807" t="s">
        <v>540</v>
      </c>
      <c r="F413" s="741"/>
      <c r="G413" s="810"/>
      <c r="H413" s="739"/>
      <c r="I413" s="739"/>
    </row>
    <row r="414" spans="1:12" ht="42" hidden="1">
      <c r="A414" s="737"/>
      <c r="B414" s="723"/>
      <c r="C414" s="724" t="s">
        <v>967</v>
      </c>
      <c r="D414" s="809"/>
      <c r="E414" s="780" t="s">
        <v>540</v>
      </c>
      <c r="F414" s="741"/>
      <c r="G414" s="810"/>
      <c r="H414" s="739"/>
      <c r="I414" s="739"/>
    </row>
    <row r="415" spans="1:12" s="4" customFormat="1" ht="47.25" hidden="1">
      <c r="A415" s="20" t="s">
        <v>1931</v>
      </c>
      <c r="B415" s="135" t="s">
        <v>970</v>
      </c>
      <c r="C415" s="19"/>
      <c r="D415" s="438"/>
      <c r="E415" s="21"/>
      <c r="F415" s="19"/>
      <c r="G415" s="19"/>
      <c r="H415" s="81"/>
      <c r="I415" s="81"/>
      <c r="J415" s="81"/>
      <c r="K415" s="81"/>
      <c r="L415" s="81"/>
    </row>
    <row r="416" spans="1:12" s="4" customFormat="1" ht="31.5" hidden="1">
      <c r="A416" s="20" t="s">
        <v>1933</v>
      </c>
      <c r="B416" s="92" t="s">
        <v>981</v>
      </c>
      <c r="C416" s="19"/>
      <c r="D416" s="438"/>
      <c r="E416" s="21"/>
      <c r="F416" s="19"/>
      <c r="G416" s="19"/>
      <c r="H416" s="81"/>
      <c r="I416" s="81"/>
      <c r="J416" s="81"/>
      <c r="K416" s="81"/>
      <c r="L416" s="81"/>
    </row>
    <row r="417" spans="1:12" ht="40.15" customHeight="1">
      <c r="A417" s="1035" t="s">
        <v>1934</v>
      </c>
      <c r="B417" s="1305" t="s">
        <v>60</v>
      </c>
      <c r="C417" s="1306"/>
      <c r="D417" s="1306"/>
      <c r="E417" s="1306"/>
      <c r="F417" s="1306"/>
      <c r="G417" s="1307"/>
      <c r="H417" s="738">
        <f>SUM(D418:D420)</f>
        <v>2</v>
      </c>
      <c r="I417" s="738">
        <f>COUNT(D418:D420)*2</f>
        <v>4</v>
      </c>
      <c r="L417" s="740"/>
    </row>
    <row r="418" spans="1:12" ht="31.5">
      <c r="A418" s="308" t="s">
        <v>1935</v>
      </c>
      <c r="B418" s="92" t="s">
        <v>990</v>
      </c>
      <c r="C418" s="12" t="s">
        <v>2719</v>
      </c>
      <c r="D418" s="1081">
        <v>1</v>
      </c>
      <c r="E418" s="1082" t="s">
        <v>341</v>
      </c>
      <c r="F418" s="1083"/>
      <c r="G418" s="1084"/>
      <c r="L418" s="740"/>
    </row>
    <row r="419" spans="1:12" s="4" customFormat="1" ht="31.5" hidden="1">
      <c r="A419" s="20" t="s">
        <v>992</v>
      </c>
      <c r="B419" s="92" t="s">
        <v>993</v>
      </c>
      <c r="C419" s="19"/>
      <c r="D419" s="438"/>
      <c r="E419" s="21"/>
      <c r="F419" s="19"/>
      <c r="G419" s="19"/>
      <c r="H419" s="81"/>
      <c r="I419" s="81"/>
      <c r="J419" s="81"/>
      <c r="K419" s="81"/>
      <c r="L419" s="81"/>
    </row>
    <row r="420" spans="1:12" ht="31.5">
      <c r="A420" s="308" t="s">
        <v>1936</v>
      </c>
      <c r="B420" s="92" t="s">
        <v>995</v>
      </c>
      <c r="C420" s="385" t="s">
        <v>996</v>
      </c>
      <c r="D420" s="1081">
        <v>1</v>
      </c>
      <c r="E420" s="1082" t="s">
        <v>540</v>
      </c>
      <c r="F420" s="1083"/>
      <c r="G420" s="1084"/>
      <c r="L420" s="740"/>
    </row>
    <row r="421" spans="1:12" ht="40.15" customHeight="1">
      <c r="A421" s="1035" t="s">
        <v>1939</v>
      </c>
      <c r="B421" s="1305" t="s">
        <v>58</v>
      </c>
      <c r="C421" s="1306"/>
      <c r="D421" s="1306"/>
      <c r="E421" s="1306"/>
      <c r="F421" s="1306"/>
      <c r="G421" s="1307"/>
      <c r="H421" s="738">
        <f>SUM(D422:D435)</f>
        <v>2</v>
      </c>
      <c r="I421" s="738">
        <f>COUNT(D422:D435)*2</f>
        <v>4</v>
      </c>
      <c r="L421" s="740"/>
    </row>
    <row r="422" spans="1:12" s="4" customFormat="1" ht="31.5" hidden="1">
      <c r="A422" s="20" t="s">
        <v>997</v>
      </c>
      <c r="B422" s="92" t="s">
        <v>998</v>
      </c>
      <c r="C422" s="19"/>
      <c r="D422" s="438"/>
      <c r="E422" s="21"/>
      <c r="F422" s="19"/>
      <c r="G422" s="19"/>
      <c r="H422" s="81"/>
      <c r="I422" s="81"/>
      <c r="J422" s="81"/>
      <c r="K422" s="81"/>
      <c r="L422" s="81"/>
    </row>
    <row r="423" spans="1:12" s="4" customFormat="1" ht="31.5" hidden="1">
      <c r="A423" s="20" t="s">
        <v>999</v>
      </c>
      <c r="B423" s="92" t="s">
        <v>1000</v>
      </c>
      <c r="C423" s="19"/>
      <c r="D423" s="438"/>
      <c r="E423" s="21"/>
      <c r="F423" s="19"/>
      <c r="G423" s="19"/>
      <c r="H423" s="81"/>
      <c r="I423" s="81"/>
      <c r="J423" s="81"/>
      <c r="K423" s="81"/>
      <c r="L423" s="81"/>
    </row>
    <row r="424" spans="1:12" s="4" customFormat="1" ht="31.5" hidden="1">
      <c r="A424" s="20" t="s">
        <v>1001</v>
      </c>
      <c r="B424" s="92" t="s">
        <v>1002</v>
      </c>
      <c r="C424" s="19"/>
      <c r="D424" s="438"/>
      <c r="E424" s="21"/>
      <c r="F424" s="19"/>
      <c r="G424" s="19"/>
      <c r="H424" s="81"/>
      <c r="I424" s="81"/>
      <c r="J424" s="81"/>
      <c r="K424" s="81"/>
      <c r="L424" s="81"/>
    </row>
    <row r="425" spans="1:12" s="4" customFormat="1" ht="31.5" hidden="1">
      <c r="A425" s="20" t="s">
        <v>1003</v>
      </c>
      <c r="B425" s="92" t="s">
        <v>1004</v>
      </c>
      <c r="C425" s="19"/>
      <c r="D425" s="438"/>
      <c r="E425" s="21"/>
      <c r="F425" s="19"/>
      <c r="G425" s="19"/>
      <c r="H425" s="81"/>
      <c r="I425" s="81"/>
      <c r="J425" s="81"/>
      <c r="K425" s="81"/>
      <c r="L425" s="81"/>
    </row>
    <row r="426" spans="1:12" s="4" customFormat="1" ht="31.5" hidden="1">
      <c r="A426" s="20" t="s">
        <v>1940</v>
      </c>
      <c r="B426" s="92" t="s">
        <v>1006</v>
      </c>
      <c r="C426" s="19"/>
      <c r="D426" s="438"/>
      <c r="E426" s="21"/>
      <c r="F426" s="19"/>
      <c r="G426" s="19"/>
      <c r="H426" s="81"/>
      <c r="I426" s="81"/>
      <c r="J426" s="81"/>
      <c r="K426" s="81"/>
      <c r="L426" s="81"/>
    </row>
    <row r="427" spans="1:12" s="4" customFormat="1" ht="31.5" hidden="1">
      <c r="A427" s="20" t="s">
        <v>1007</v>
      </c>
      <c r="B427" s="92" t="s">
        <v>1008</v>
      </c>
      <c r="C427" s="19"/>
      <c r="D427" s="438"/>
      <c r="E427" s="21"/>
      <c r="F427" s="19"/>
      <c r="G427" s="19"/>
      <c r="H427" s="81"/>
      <c r="I427" s="81"/>
      <c r="J427" s="81"/>
      <c r="K427" s="81"/>
      <c r="L427" s="81"/>
    </row>
    <row r="428" spans="1:12" s="4" customFormat="1" ht="15.75" hidden="1">
      <c r="A428" s="20" t="s">
        <v>1009</v>
      </c>
      <c r="B428" s="92" t="s">
        <v>1010</v>
      </c>
      <c r="C428" s="19"/>
      <c r="D428" s="438"/>
      <c r="E428" s="21"/>
      <c r="F428" s="19"/>
      <c r="G428" s="19"/>
      <c r="H428" s="81"/>
      <c r="I428" s="81"/>
      <c r="J428" s="81"/>
      <c r="K428" s="81"/>
      <c r="L428" s="81"/>
    </row>
    <row r="429" spans="1:12" ht="42" hidden="1">
      <c r="A429" s="737" t="s">
        <v>1011</v>
      </c>
      <c r="B429" s="723" t="s">
        <v>1012</v>
      </c>
      <c r="C429" s="723" t="s">
        <v>2720</v>
      </c>
      <c r="D429" s="809"/>
      <c r="E429" s="780" t="s">
        <v>653</v>
      </c>
      <c r="F429" s="741"/>
      <c r="G429" s="810"/>
      <c r="H429" s="739"/>
      <c r="I429" s="739"/>
    </row>
    <row r="430" spans="1:12" ht="31.5">
      <c r="A430" s="308" t="s">
        <v>1014</v>
      </c>
      <c r="B430" s="92" t="s">
        <v>1015</v>
      </c>
      <c r="C430" s="385" t="s">
        <v>1016</v>
      </c>
      <c r="D430" s="1081">
        <v>1</v>
      </c>
      <c r="E430" s="1082" t="s">
        <v>648</v>
      </c>
      <c r="F430" s="1083"/>
      <c r="G430" s="1084"/>
      <c r="L430" s="740"/>
    </row>
    <row r="431" spans="1:12" ht="42" hidden="1">
      <c r="A431" s="737"/>
      <c r="B431" s="724"/>
      <c r="C431" s="725" t="s">
        <v>1017</v>
      </c>
      <c r="D431" s="809"/>
      <c r="E431" s="780" t="s">
        <v>271</v>
      </c>
      <c r="F431" s="741"/>
      <c r="G431" s="810"/>
      <c r="H431" s="739"/>
      <c r="I431" s="739"/>
    </row>
    <row r="432" spans="1:12" ht="42" hidden="1">
      <c r="A432" s="737"/>
      <c r="B432" s="724"/>
      <c r="C432" s="725" t="s">
        <v>2515</v>
      </c>
      <c r="D432" s="809"/>
      <c r="E432" s="780" t="s">
        <v>648</v>
      </c>
      <c r="F432" s="741"/>
      <c r="G432" s="810"/>
      <c r="H432" s="739"/>
      <c r="I432" s="739"/>
    </row>
    <row r="433" spans="1:12" ht="63" hidden="1">
      <c r="A433" s="737"/>
      <c r="B433" s="724"/>
      <c r="C433" s="725" t="s">
        <v>1019</v>
      </c>
      <c r="D433" s="809"/>
      <c r="E433" s="780" t="s">
        <v>540</v>
      </c>
      <c r="F433" s="741"/>
      <c r="G433" s="810"/>
      <c r="H433" s="739"/>
      <c r="I433" s="739"/>
    </row>
    <row r="434" spans="1:12" ht="42" hidden="1">
      <c r="A434" s="737"/>
      <c r="B434" s="724"/>
      <c r="C434" s="733" t="s">
        <v>2516</v>
      </c>
      <c r="D434" s="809"/>
      <c r="E434" s="780" t="s">
        <v>648</v>
      </c>
      <c r="F434" s="741"/>
      <c r="G434" s="810"/>
      <c r="H434" s="739"/>
      <c r="I434" s="739"/>
    </row>
    <row r="435" spans="1:12" ht="47.25">
      <c r="A435" s="308" t="s">
        <v>1021</v>
      </c>
      <c r="B435" s="92" t="s">
        <v>1022</v>
      </c>
      <c r="C435" s="1088" t="s">
        <v>1023</v>
      </c>
      <c r="D435" s="1081">
        <v>1</v>
      </c>
      <c r="E435" s="1082" t="s">
        <v>648</v>
      </c>
      <c r="F435" s="1083"/>
      <c r="G435" s="1084"/>
      <c r="L435" s="740"/>
    </row>
    <row r="436" spans="1:12" ht="40.15" customHeight="1">
      <c r="A436" s="1039" t="s">
        <v>57</v>
      </c>
      <c r="B436" s="1305" t="s">
        <v>2517</v>
      </c>
      <c r="C436" s="1306"/>
      <c r="D436" s="1306"/>
      <c r="E436" s="1306"/>
      <c r="F436" s="1306"/>
      <c r="G436" s="1307"/>
      <c r="H436" s="738">
        <f>SUM(D437:D439)</f>
        <v>1</v>
      </c>
      <c r="I436" s="738">
        <f>COUNT(D437:D439)*2</f>
        <v>2</v>
      </c>
      <c r="L436" s="740"/>
    </row>
    <row r="437" spans="1:12" ht="47.25">
      <c r="A437" s="308" t="s">
        <v>1024</v>
      </c>
      <c r="B437" s="92" t="s">
        <v>2518</v>
      </c>
      <c r="C437" s="385" t="s">
        <v>2519</v>
      </c>
      <c r="D437" s="1081">
        <v>1</v>
      </c>
      <c r="E437" s="1082" t="s">
        <v>540</v>
      </c>
      <c r="F437" s="1083"/>
      <c r="G437" s="1084"/>
      <c r="L437" s="740"/>
    </row>
    <row r="438" spans="1:12" s="4" customFormat="1" ht="47.25" hidden="1">
      <c r="A438" s="20" t="s">
        <v>1026</v>
      </c>
      <c r="B438" s="92" t="s">
        <v>2520</v>
      </c>
      <c r="C438" s="19"/>
      <c r="D438" s="438"/>
      <c r="E438" s="21"/>
      <c r="F438" s="19"/>
      <c r="G438" s="19"/>
      <c r="H438" s="81"/>
      <c r="I438" s="81"/>
      <c r="J438" s="81"/>
      <c r="K438" s="81"/>
      <c r="L438" s="81"/>
    </row>
    <row r="439" spans="1:12" s="4" customFormat="1" ht="31.5" hidden="1">
      <c r="A439" s="20" t="s">
        <v>1028</v>
      </c>
      <c r="B439" s="92" t="s">
        <v>2521</v>
      </c>
      <c r="C439" s="19"/>
      <c r="D439" s="438"/>
      <c r="E439" s="21"/>
      <c r="F439" s="19"/>
      <c r="G439" s="19"/>
      <c r="H439" s="81"/>
      <c r="I439" s="81"/>
      <c r="J439" s="81"/>
      <c r="K439" s="81"/>
      <c r="L439" s="81"/>
    </row>
    <row r="440" spans="1:12" s="4" customFormat="1" ht="40.15" hidden="1" customHeight="1">
      <c r="A440" s="219" t="s">
        <v>1947</v>
      </c>
      <c r="B440" s="1366" t="s">
        <v>1948</v>
      </c>
      <c r="C440" s="1458"/>
      <c r="D440" s="1458"/>
      <c r="E440" s="1458"/>
      <c r="F440" s="1458"/>
      <c r="G440" s="1459"/>
      <c r="H440" s="81">
        <f>SUM(D441:D444)</f>
        <v>0</v>
      </c>
      <c r="I440" s="81">
        <f>COUNT(D441:D444)*2</f>
        <v>0</v>
      </c>
      <c r="J440" s="81"/>
      <c r="K440" s="81"/>
      <c r="L440" s="81"/>
    </row>
    <row r="441" spans="1:12" s="4" customFormat="1" ht="31.5" hidden="1">
      <c r="A441" s="20" t="s">
        <v>1949</v>
      </c>
      <c r="B441" s="92" t="s">
        <v>1950</v>
      </c>
      <c r="C441" s="19"/>
      <c r="D441" s="438"/>
      <c r="E441" s="21"/>
      <c r="F441" s="19"/>
      <c r="G441" s="19"/>
      <c r="H441" s="81"/>
      <c r="I441" s="81"/>
      <c r="J441" s="81"/>
      <c r="K441" s="81"/>
      <c r="L441" s="81"/>
    </row>
    <row r="442" spans="1:12" s="4" customFormat="1" ht="31.5" hidden="1">
      <c r="A442" s="20" t="s">
        <v>1036</v>
      </c>
      <c r="B442" s="92" t="s">
        <v>1951</v>
      </c>
      <c r="C442" s="19"/>
      <c r="D442" s="438"/>
      <c r="E442" s="21"/>
      <c r="F442" s="19"/>
      <c r="G442" s="19"/>
      <c r="H442" s="81"/>
      <c r="I442" s="81"/>
      <c r="J442" s="81"/>
      <c r="K442" s="81"/>
      <c r="L442" s="81"/>
    </row>
    <row r="443" spans="1:12" s="4" customFormat="1" ht="31.5" hidden="1">
      <c r="A443" s="20" t="s">
        <v>1038</v>
      </c>
      <c r="B443" s="92" t="s">
        <v>1952</v>
      </c>
      <c r="C443" s="19"/>
      <c r="D443" s="438"/>
      <c r="E443" s="21"/>
      <c r="F443" s="19"/>
      <c r="G443" s="19"/>
      <c r="H443" s="81"/>
      <c r="I443" s="81"/>
      <c r="J443" s="81"/>
      <c r="K443" s="81"/>
      <c r="L443" s="81"/>
    </row>
    <row r="444" spans="1:12" s="4" customFormat="1" ht="31.5" hidden="1">
      <c r="A444" s="20" t="s">
        <v>1040</v>
      </c>
      <c r="B444" s="92" t="s">
        <v>1953</v>
      </c>
      <c r="C444" s="19"/>
      <c r="D444" s="438"/>
      <c r="E444" s="21"/>
      <c r="F444" s="19"/>
      <c r="G444" s="19"/>
      <c r="H444" s="81"/>
      <c r="I444" s="81"/>
      <c r="J444" s="81"/>
      <c r="K444" s="81"/>
      <c r="L444" s="81"/>
    </row>
    <row r="445" spans="1:12" ht="40.15" customHeight="1">
      <c r="A445" s="1035" t="s">
        <v>1954</v>
      </c>
      <c r="B445" s="1305" t="s">
        <v>2721</v>
      </c>
      <c r="C445" s="1306"/>
      <c r="D445" s="1306"/>
      <c r="E445" s="1306"/>
      <c r="F445" s="1306"/>
      <c r="G445" s="1307"/>
      <c r="H445" s="738">
        <f>SUM(D446:D450)</f>
        <v>3</v>
      </c>
      <c r="I445" s="738">
        <f>COUNT(D446:D450)*2</f>
        <v>6</v>
      </c>
      <c r="L445" s="740"/>
    </row>
    <row r="446" spans="1:12" ht="31.5">
      <c r="A446" s="308" t="s">
        <v>2522</v>
      </c>
      <c r="B446" s="92" t="s">
        <v>1043</v>
      </c>
      <c r="C446" s="12" t="s">
        <v>1044</v>
      </c>
      <c r="D446" s="1081">
        <v>1</v>
      </c>
      <c r="E446" s="1082" t="s">
        <v>420</v>
      </c>
      <c r="F446" s="1083"/>
      <c r="G446" s="1084"/>
      <c r="L446" s="825"/>
    </row>
    <row r="447" spans="1:12" ht="42" hidden="1">
      <c r="A447" s="737"/>
      <c r="B447" s="723"/>
      <c r="C447" s="724" t="s">
        <v>1045</v>
      </c>
      <c r="D447" s="809"/>
      <c r="E447" s="780" t="s">
        <v>648</v>
      </c>
      <c r="F447" s="741"/>
      <c r="G447" s="810"/>
      <c r="H447" s="739"/>
      <c r="I447" s="739"/>
    </row>
    <row r="448" spans="1:12" ht="31.5">
      <c r="A448" s="308" t="s">
        <v>1955</v>
      </c>
      <c r="B448" s="92" t="s">
        <v>1047</v>
      </c>
      <c r="C448" s="385" t="s">
        <v>2525</v>
      </c>
      <c r="D448" s="1081">
        <v>1</v>
      </c>
      <c r="E448" s="1082" t="s">
        <v>540</v>
      </c>
      <c r="F448" s="1083"/>
      <c r="G448" s="1084"/>
      <c r="L448" s="740"/>
    </row>
    <row r="449" spans="1:12" ht="47.25">
      <c r="A449" s="308"/>
      <c r="B449" s="92"/>
      <c r="C449" s="385" t="s">
        <v>2523</v>
      </c>
      <c r="D449" s="1081">
        <v>1</v>
      </c>
      <c r="E449" s="1082" t="s">
        <v>648</v>
      </c>
      <c r="F449" s="1083"/>
      <c r="G449" s="1084"/>
      <c r="L449" s="740"/>
    </row>
    <row r="450" spans="1:12" s="4" customFormat="1" ht="47.25" hidden="1">
      <c r="A450" s="20" t="s">
        <v>1054</v>
      </c>
      <c r="B450" s="92" t="s">
        <v>1059</v>
      </c>
      <c r="C450" s="19"/>
      <c r="D450" s="438"/>
      <c r="E450" s="21"/>
      <c r="F450" s="19"/>
      <c r="G450" s="19"/>
      <c r="H450" s="81"/>
      <c r="I450" s="81"/>
      <c r="J450" s="81"/>
      <c r="K450" s="81"/>
      <c r="L450" s="81"/>
    </row>
    <row r="451" spans="1:12" ht="37.5" customHeight="1">
      <c r="A451" s="808"/>
      <c r="B451" s="1560" t="s">
        <v>4621</v>
      </c>
      <c r="C451" s="1561"/>
      <c r="D451" s="1561"/>
      <c r="E451" s="1561"/>
      <c r="F451" s="1561"/>
      <c r="G451" s="1561"/>
      <c r="L451" s="740"/>
    </row>
    <row r="452" spans="1:12" ht="40.15" hidden="1" customHeight="1">
      <c r="A452" s="820" t="s">
        <v>51</v>
      </c>
      <c r="B452" s="1562" t="s">
        <v>1960</v>
      </c>
      <c r="C452" s="1563"/>
      <c r="D452" s="1563"/>
      <c r="E452" s="1563"/>
      <c r="F452" s="1563"/>
      <c r="G452" s="1564"/>
      <c r="H452" s="739">
        <f>SUM(D453:D458)</f>
        <v>0</v>
      </c>
      <c r="I452" s="739">
        <f>COUNT(D453:D458)*2</f>
        <v>0</v>
      </c>
    </row>
    <row r="453" spans="1:12" ht="63" hidden="1">
      <c r="A453" s="737" t="s">
        <v>1060</v>
      </c>
      <c r="B453" s="723" t="s">
        <v>1061</v>
      </c>
      <c r="C453" s="723" t="s">
        <v>2528</v>
      </c>
      <c r="D453" s="809"/>
      <c r="E453" s="780" t="s">
        <v>653</v>
      </c>
      <c r="F453" s="741"/>
      <c r="G453" s="810"/>
      <c r="H453" s="739"/>
      <c r="I453" s="739"/>
    </row>
    <row r="454" spans="1:12" s="4" customFormat="1" ht="47.25" hidden="1">
      <c r="A454" s="20" t="s">
        <v>1062</v>
      </c>
      <c r="B454" s="92" t="s">
        <v>1961</v>
      </c>
      <c r="C454" s="19"/>
      <c r="D454" s="438"/>
      <c r="E454" s="21"/>
      <c r="F454" s="19"/>
      <c r="G454" s="19"/>
      <c r="H454" s="81"/>
      <c r="I454" s="81"/>
      <c r="J454" s="81"/>
      <c r="K454" s="81"/>
      <c r="L454" s="81"/>
    </row>
    <row r="455" spans="1:12" s="4" customFormat="1" ht="47.25" hidden="1">
      <c r="A455" s="20" t="s">
        <v>1064</v>
      </c>
      <c r="B455" s="92" t="s">
        <v>1962</v>
      </c>
      <c r="C455" s="19"/>
      <c r="D455" s="438"/>
      <c r="E455" s="21"/>
      <c r="F455" s="19"/>
      <c r="G455" s="19"/>
      <c r="H455" s="81"/>
      <c r="I455" s="81"/>
      <c r="J455" s="81"/>
      <c r="K455" s="81"/>
      <c r="L455" s="81"/>
    </row>
    <row r="456" spans="1:12" s="4" customFormat="1" ht="63" hidden="1">
      <c r="A456" s="20" t="s">
        <v>1066</v>
      </c>
      <c r="B456" s="92" t="s">
        <v>1067</v>
      </c>
      <c r="C456" s="19"/>
      <c r="D456" s="438"/>
      <c r="E456" s="21"/>
      <c r="F456" s="19"/>
      <c r="G456" s="19"/>
      <c r="H456" s="81"/>
      <c r="I456" s="81"/>
      <c r="J456" s="81"/>
      <c r="K456" s="81"/>
      <c r="L456" s="81"/>
    </row>
    <row r="457" spans="1:12" s="4" customFormat="1" ht="47.25" hidden="1">
      <c r="A457" s="20" t="s">
        <v>1068</v>
      </c>
      <c r="B457" s="92" t="s">
        <v>1069</v>
      </c>
      <c r="C457" s="19"/>
      <c r="D457" s="438"/>
      <c r="E457" s="21"/>
      <c r="F457" s="19"/>
      <c r="G457" s="19"/>
      <c r="H457" s="81"/>
      <c r="I457" s="81"/>
      <c r="J457" s="81"/>
      <c r="K457" s="81"/>
      <c r="L457" s="81"/>
    </row>
    <row r="458" spans="1:12" s="4" customFormat="1" ht="30" hidden="1">
      <c r="A458" s="20" t="s">
        <v>1070</v>
      </c>
      <c r="B458" s="23" t="s">
        <v>1071</v>
      </c>
      <c r="C458" s="19"/>
      <c r="D458" s="438"/>
      <c r="E458" s="21"/>
      <c r="F458" s="19"/>
      <c r="G458" s="19"/>
      <c r="H458" s="81"/>
      <c r="I458" s="81"/>
      <c r="J458" s="81"/>
      <c r="K458" s="81"/>
      <c r="L458" s="81"/>
    </row>
    <row r="459" spans="1:12" s="4" customFormat="1" ht="40.15" hidden="1" customHeight="1">
      <c r="A459" s="219" t="s">
        <v>49</v>
      </c>
      <c r="B459" s="1305" t="s">
        <v>1963</v>
      </c>
      <c r="C459" s="1306"/>
      <c r="D459" s="1306"/>
      <c r="E459" s="1306"/>
      <c r="F459" s="1306"/>
      <c r="G459" s="1307"/>
      <c r="H459" s="81">
        <f>SUM(D460:D470)</f>
        <v>0</v>
      </c>
      <c r="I459" s="81">
        <f>COUNT(D460:D470)*2</f>
        <v>0</v>
      </c>
      <c r="J459" s="81"/>
      <c r="K459" s="81"/>
      <c r="L459" s="81"/>
    </row>
    <row r="460" spans="1:12" s="4" customFormat="1" ht="60" hidden="1">
      <c r="A460" s="20" t="s">
        <v>1072</v>
      </c>
      <c r="B460" s="16" t="s">
        <v>1964</v>
      </c>
      <c r="C460" s="21"/>
      <c r="D460" s="43"/>
      <c r="E460" s="21"/>
      <c r="F460" s="21"/>
      <c r="G460" s="388"/>
      <c r="H460" s="81"/>
      <c r="I460" s="81"/>
      <c r="J460" s="81"/>
      <c r="K460" s="81"/>
      <c r="L460" s="81"/>
    </row>
    <row r="461" spans="1:12" s="4" customFormat="1" ht="30" hidden="1">
      <c r="A461" s="20" t="s">
        <v>1073</v>
      </c>
      <c r="B461" s="16" t="s">
        <v>1975</v>
      </c>
      <c r="C461" s="21"/>
      <c r="D461" s="43"/>
      <c r="E461" s="21"/>
      <c r="F461" s="21"/>
      <c r="G461" s="388"/>
      <c r="H461" s="81"/>
      <c r="I461" s="81"/>
      <c r="J461" s="81"/>
      <c r="K461" s="81"/>
      <c r="L461" s="81"/>
    </row>
    <row r="462" spans="1:12" s="4" customFormat="1" ht="30" hidden="1">
      <c r="A462" s="20" t="s">
        <v>1075</v>
      </c>
      <c r="B462" s="147" t="s">
        <v>1985</v>
      </c>
      <c r="C462" s="21"/>
      <c r="D462" s="43"/>
      <c r="E462" s="21"/>
      <c r="F462" s="21"/>
      <c r="G462" s="388"/>
      <c r="H462" s="81"/>
      <c r="I462" s="81"/>
      <c r="J462" s="81"/>
      <c r="K462" s="81"/>
      <c r="L462" s="81"/>
    </row>
    <row r="463" spans="1:12" s="4" customFormat="1" ht="30" hidden="1">
      <c r="A463" s="20" t="s">
        <v>1076</v>
      </c>
      <c r="B463" s="16" t="s">
        <v>1074</v>
      </c>
      <c r="C463" s="21"/>
      <c r="D463" s="43"/>
      <c r="E463" s="21"/>
      <c r="F463" s="21"/>
      <c r="G463" s="388"/>
      <c r="H463" s="81"/>
      <c r="I463" s="81"/>
      <c r="J463" s="81"/>
      <c r="K463" s="81"/>
      <c r="L463" s="81"/>
    </row>
    <row r="464" spans="1:12" s="4" customFormat="1" ht="45" hidden="1">
      <c r="A464" s="20" t="s">
        <v>1995</v>
      </c>
      <c r="B464" s="16" t="s">
        <v>1996</v>
      </c>
      <c r="C464" s="21"/>
      <c r="D464" s="43"/>
      <c r="E464" s="21"/>
      <c r="F464" s="21"/>
      <c r="G464" s="388"/>
      <c r="H464" s="81"/>
      <c r="I464" s="81"/>
      <c r="J464" s="81"/>
      <c r="K464" s="81"/>
      <c r="L464" s="81"/>
    </row>
    <row r="465" spans="1:12" s="4" customFormat="1" ht="30" hidden="1">
      <c r="A465" s="20" t="s">
        <v>2001</v>
      </c>
      <c r="B465" s="16" t="s">
        <v>2002</v>
      </c>
      <c r="C465" s="21"/>
      <c r="D465" s="43"/>
      <c r="E465" s="21"/>
      <c r="F465" s="21"/>
      <c r="G465" s="388"/>
      <c r="H465" s="81"/>
      <c r="I465" s="81"/>
      <c r="J465" s="81"/>
      <c r="K465" s="81"/>
      <c r="L465" s="81"/>
    </row>
    <row r="466" spans="1:12" s="4" customFormat="1" ht="45" hidden="1">
      <c r="A466" s="20" t="s">
        <v>2013</v>
      </c>
      <c r="B466" s="16" t="s">
        <v>2014</v>
      </c>
      <c r="C466" s="21"/>
      <c r="D466" s="43"/>
      <c r="E466" s="21"/>
      <c r="F466" s="21"/>
      <c r="G466" s="388"/>
      <c r="H466" s="81"/>
      <c r="I466" s="81"/>
      <c r="J466" s="81"/>
      <c r="K466" s="81"/>
      <c r="L466" s="81"/>
    </row>
    <row r="467" spans="1:12" s="4" customFormat="1" ht="45" hidden="1">
      <c r="A467" s="20" t="s">
        <v>2018</v>
      </c>
      <c r="B467" s="16" t="s">
        <v>2019</v>
      </c>
      <c r="C467" s="21"/>
      <c r="D467" s="43"/>
      <c r="E467" s="21"/>
      <c r="F467" s="21"/>
      <c r="G467" s="388"/>
      <c r="H467" s="81"/>
      <c r="I467" s="81"/>
      <c r="J467" s="81"/>
      <c r="K467" s="81"/>
      <c r="L467" s="81"/>
    </row>
    <row r="468" spans="1:12" s="4" customFormat="1" ht="30" hidden="1">
      <c r="A468" s="20" t="s">
        <v>2026</v>
      </c>
      <c r="B468" s="16" t="s">
        <v>2027</v>
      </c>
      <c r="C468" s="21"/>
      <c r="D468" s="43"/>
      <c r="E468" s="21"/>
      <c r="F468" s="21"/>
      <c r="G468" s="388"/>
      <c r="H468" s="81"/>
      <c r="I468" s="81"/>
      <c r="J468" s="81"/>
      <c r="K468" s="81"/>
      <c r="L468" s="81"/>
    </row>
    <row r="469" spans="1:12" s="4" customFormat="1" ht="30" hidden="1">
      <c r="A469" s="20" t="s">
        <v>2030</v>
      </c>
      <c r="B469" s="16" t="s">
        <v>2031</v>
      </c>
      <c r="C469" s="21"/>
      <c r="D469" s="43"/>
      <c r="E469" s="21"/>
      <c r="F469" s="21"/>
      <c r="G469" s="388"/>
      <c r="H469" s="81"/>
      <c r="I469" s="81"/>
      <c r="J469" s="81"/>
      <c r="K469" s="81"/>
      <c r="L469" s="81"/>
    </row>
    <row r="470" spans="1:12" s="4" customFormat="1" ht="45" hidden="1">
      <c r="A470" s="20" t="s">
        <v>2038</v>
      </c>
      <c r="B470" s="16" t="s">
        <v>2039</v>
      </c>
      <c r="C470" s="21"/>
      <c r="D470" s="43"/>
      <c r="E470" s="21"/>
      <c r="F470" s="21"/>
      <c r="G470" s="388"/>
      <c r="H470" s="81"/>
      <c r="I470" s="81"/>
      <c r="J470" s="81"/>
      <c r="K470" s="81"/>
      <c r="L470" s="81"/>
    </row>
    <row r="471" spans="1:12" s="4" customFormat="1" ht="40.15" hidden="1" customHeight="1">
      <c r="A471" s="219" t="s">
        <v>47</v>
      </c>
      <c r="B471" s="1305" t="s">
        <v>2042</v>
      </c>
      <c r="C471" s="1306"/>
      <c r="D471" s="1306"/>
      <c r="E471" s="1306"/>
      <c r="F471" s="1306"/>
      <c r="G471" s="1307"/>
      <c r="H471" s="81">
        <f>SUM(D472:D477)</f>
        <v>0</v>
      </c>
      <c r="I471" s="81">
        <f>COUNT(D472:D477)*2</f>
        <v>0</v>
      </c>
      <c r="J471" s="81"/>
      <c r="K471" s="81"/>
      <c r="L471" s="81"/>
    </row>
    <row r="472" spans="1:12" s="4" customFormat="1" ht="45" hidden="1">
      <c r="A472" s="20" t="s">
        <v>1077</v>
      </c>
      <c r="B472" s="16" t="s">
        <v>2043</v>
      </c>
      <c r="C472" s="19"/>
      <c r="D472" s="438"/>
      <c r="E472" s="21"/>
      <c r="F472" s="19"/>
      <c r="G472" s="19"/>
      <c r="H472" s="81"/>
      <c r="I472" s="81"/>
      <c r="J472" s="81"/>
      <c r="K472" s="81"/>
      <c r="L472" s="81"/>
    </row>
    <row r="473" spans="1:12" s="4" customFormat="1" ht="45" hidden="1">
      <c r="A473" s="20" t="s">
        <v>1078</v>
      </c>
      <c r="B473" s="16" t="s">
        <v>2052</v>
      </c>
      <c r="C473" s="19"/>
      <c r="D473" s="438"/>
      <c r="E473" s="21"/>
      <c r="F473" s="19"/>
      <c r="G473" s="19"/>
      <c r="H473" s="81"/>
      <c r="I473" s="81"/>
      <c r="J473" s="81"/>
      <c r="K473" s="81"/>
      <c r="L473" s="81"/>
    </row>
    <row r="474" spans="1:12" s="4" customFormat="1" ht="30" hidden="1">
      <c r="A474" s="20" t="s">
        <v>1079</v>
      </c>
      <c r="B474" s="16" t="s">
        <v>2055</v>
      </c>
      <c r="C474" s="19"/>
      <c r="D474" s="438"/>
      <c r="E474" s="21"/>
      <c r="F474" s="19"/>
      <c r="G474" s="19"/>
      <c r="H474" s="81"/>
      <c r="I474" s="81"/>
      <c r="J474" s="81"/>
      <c r="K474" s="81"/>
      <c r="L474" s="81"/>
    </row>
    <row r="475" spans="1:12" s="4" customFormat="1" ht="45" hidden="1">
      <c r="A475" s="20" t="s">
        <v>1080</v>
      </c>
      <c r="B475" s="16" t="s">
        <v>2061</v>
      </c>
      <c r="C475" s="19"/>
      <c r="D475" s="438"/>
      <c r="E475" s="21"/>
      <c r="F475" s="19"/>
      <c r="G475" s="19"/>
      <c r="H475" s="81"/>
      <c r="I475" s="81"/>
      <c r="J475" s="81"/>
      <c r="K475" s="81"/>
      <c r="L475" s="81"/>
    </row>
    <row r="476" spans="1:12" s="4" customFormat="1" ht="45" hidden="1">
      <c r="A476" s="20" t="s">
        <v>1081</v>
      </c>
      <c r="B476" s="16" t="s">
        <v>6096</v>
      </c>
      <c r="C476" s="19"/>
      <c r="D476" s="438"/>
      <c r="E476" s="21"/>
      <c r="F476" s="19"/>
      <c r="G476" s="19"/>
      <c r="H476" s="81"/>
      <c r="I476" s="81"/>
      <c r="J476" s="81"/>
      <c r="K476" s="81"/>
      <c r="L476" s="81"/>
    </row>
    <row r="477" spans="1:12" s="4" customFormat="1" ht="31.5" hidden="1">
      <c r="A477" s="20" t="s">
        <v>6094</v>
      </c>
      <c r="B477" s="94" t="s">
        <v>1082</v>
      </c>
      <c r="C477" s="19"/>
      <c r="D477" s="438"/>
      <c r="E477" s="21"/>
      <c r="F477" s="19"/>
      <c r="G477" s="19"/>
      <c r="H477" s="81"/>
      <c r="I477" s="81"/>
      <c r="J477" s="81"/>
      <c r="K477" s="81"/>
      <c r="L477" s="81"/>
    </row>
    <row r="478" spans="1:12" ht="40.15" customHeight="1">
      <c r="A478" s="1035" t="s">
        <v>45</v>
      </c>
      <c r="B478" s="1305" t="s">
        <v>44</v>
      </c>
      <c r="C478" s="1306"/>
      <c r="D478" s="1306"/>
      <c r="E478" s="1306"/>
      <c r="F478" s="1306"/>
      <c r="G478" s="1307"/>
      <c r="H478" s="738">
        <f>SUM(D479:D494)</f>
        <v>6</v>
      </c>
      <c r="I478" s="738">
        <f>COUNT(D479:D494)*2</f>
        <v>12</v>
      </c>
      <c r="L478" s="740"/>
    </row>
    <row r="479" spans="1:12" s="4" customFormat="1" ht="31.5" hidden="1">
      <c r="A479" s="20" t="s">
        <v>1083</v>
      </c>
      <c r="B479" s="92" t="s">
        <v>1084</v>
      </c>
      <c r="C479" s="19"/>
      <c r="D479" s="438"/>
      <c r="E479" s="21"/>
      <c r="F479" s="19"/>
      <c r="G479" s="19"/>
      <c r="H479" s="81"/>
      <c r="I479" s="81"/>
      <c r="J479" s="81"/>
      <c r="K479" s="81"/>
      <c r="L479" s="81"/>
    </row>
    <row r="480" spans="1:12" ht="47.25">
      <c r="A480" s="308" t="s">
        <v>1085</v>
      </c>
      <c r="B480" s="92" t="s">
        <v>1086</v>
      </c>
      <c r="C480" s="92" t="s">
        <v>2722</v>
      </c>
      <c r="D480" s="1081">
        <v>1</v>
      </c>
      <c r="E480" s="1082" t="s">
        <v>540</v>
      </c>
      <c r="F480" s="92" t="s">
        <v>2723</v>
      </c>
      <c r="G480" s="1084"/>
      <c r="L480" s="740"/>
    </row>
    <row r="481" spans="1:12">
      <c r="A481" s="308"/>
      <c r="B481" s="92"/>
      <c r="C481" s="92" t="s">
        <v>2724</v>
      </c>
      <c r="D481" s="1081">
        <v>1</v>
      </c>
      <c r="E481" s="1082" t="s">
        <v>540</v>
      </c>
      <c r="F481" s="92" t="s">
        <v>2725</v>
      </c>
      <c r="G481" s="1084"/>
      <c r="L481" s="740"/>
    </row>
    <row r="482" spans="1:12">
      <c r="A482" s="308"/>
      <c r="B482" s="92"/>
      <c r="C482" s="92" t="s">
        <v>2726</v>
      </c>
      <c r="D482" s="1081">
        <v>1</v>
      </c>
      <c r="E482" s="1082" t="s">
        <v>540</v>
      </c>
      <c r="F482" s="1083"/>
      <c r="G482" s="1084"/>
      <c r="L482" s="740"/>
    </row>
    <row r="483" spans="1:12" ht="63" hidden="1">
      <c r="A483" s="737"/>
      <c r="B483" s="723"/>
      <c r="C483" s="723" t="s">
        <v>2727</v>
      </c>
      <c r="D483" s="809"/>
      <c r="E483" s="780" t="s">
        <v>540</v>
      </c>
      <c r="F483" s="741"/>
      <c r="G483" s="810"/>
      <c r="H483" s="739"/>
      <c r="I483" s="739"/>
    </row>
    <row r="484" spans="1:12" ht="42" hidden="1">
      <c r="A484" s="737"/>
      <c r="B484" s="723"/>
      <c r="C484" s="723" t="s">
        <v>2728</v>
      </c>
      <c r="D484" s="809"/>
      <c r="E484" s="780" t="s">
        <v>540</v>
      </c>
      <c r="F484" s="741"/>
      <c r="G484" s="810"/>
      <c r="H484" s="739"/>
      <c r="I484" s="739"/>
    </row>
    <row r="485" spans="1:12" s="4" customFormat="1" ht="31.5" hidden="1">
      <c r="A485" s="20" t="s">
        <v>1087</v>
      </c>
      <c r="B485" s="92" t="s">
        <v>1088</v>
      </c>
      <c r="C485" s="19"/>
      <c r="D485" s="438"/>
      <c r="E485" s="21"/>
      <c r="F485" s="19"/>
      <c r="G485" s="19"/>
      <c r="H485" s="81"/>
      <c r="I485" s="81"/>
      <c r="J485" s="81"/>
      <c r="K485" s="81"/>
      <c r="L485" s="81"/>
    </row>
    <row r="486" spans="1:12" s="4" customFormat="1" ht="31.5" hidden="1">
      <c r="A486" s="20" t="s">
        <v>1089</v>
      </c>
      <c r="B486" s="92" t="s">
        <v>6097</v>
      </c>
      <c r="C486" s="19"/>
      <c r="D486" s="438"/>
      <c r="E486" s="21"/>
      <c r="F486" s="19"/>
      <c r="G486" s="19"/>
      <c r="H486" s="81"/>
      <c r="I486" s="81"/>
      <c r="J486" s="81"/>
      <c r="K486" s="81"/>
      <c r="L486" s="81"/>
    </row>
    <row r="487" spans="1:12" s="4" customFormat="1" ht="31.5" hidden="1">
      <c r="A487" s="20" t="s">
        <v>1090</v>
      </c>
      <c r="B487" s="92" t="s">
        <v>6098</v>
      </c>
      <c r="C487" s="19"/>
      <c r="D487" s="438"/>
      <c r="E487" s="21"/>
      <c r="F487" s="19"/>
      <c r="G487" s="19"/>
      <c r="H487" s="81"/>
      <c r="I487" s="81"/>
      <c r="J487" s="81"/>
      <c r="K487" s="81"/>
      <c r="L487" s="81"/>
    </row>
    <row r="488" spans="1:12" s="4" customFormat="1" ht="31.5" hidden="1">
      <c r="A488" s="20" t="s">
        <v>1092</v>
      </c>
      <c r="B488" s="12" t="s">
        <v>6099</v>
      </c>
      <c r="C488" s="19"/>
      <c r="D488" s="438"/>
      <c r="E488" s="21"/>
      <c r="F488" s="19"/>
      <c r="G488" s="19"/>
      <c r="H488" s="81"/>
      <c r="I488" s="81"/>
      <c r="J488" s="81"/>
      <c r="K488" s="81"/>
      <c r="L488" s="81"/>
    </row>
    <row r="489" spans="1:12" ht="47.25">
      <c r="A489" s="308" t="s">
        <v>1094</v>
      </c>
      <c r="B489" s="92" t="s">
        <v>1091</v>
      </c>
      <c r="C489" s="92" t="s">
        <v>2729</v>
      </c>
      <c r="D489" s="1081">
        <v>1</v>
      </c>
      <c r="E489" s="1082" t="s">
        <v>540</v>
      </c>
      <c r="F489" s="1083"/>
      <c r="G489" s="1084"/>
      <c r="L489" s="740"/>
    </row>
    <row r="490" spans="1:12" ht="31.5">
      <c r="A490" s="308" t="s">
        <v>3403</v>
      </c>
      <c r="B490" s="92" t="s">
        <v>1093</v>
      </c>
      <c r="C490" s="92" t="s">
        <v>2730</v>
      </c>
      <c r="D490" s="1081">
        <v>1</v>
      </c>
      <c r="E490" s="1082" t="s">
        <v>648</v>
      </c>
      <c r="F490" s="1083"/>
      <c r="G490" s="1084"/>
      <c r="L490" s="740"/>
    </row>
    <row r="491" spans="1:12">
      <c r="A491" s="808"/>
      <c r="B491" s="723"/>
      <c r="C491" s="723" t="s">
        <v>2731</v>
      </c>
      <c r="D491" s="809">
        <v>1</v>
      </c>
      <c r="E491" s="780" t="s">
        <v>648</v>
      </c>
      <c r="F491" s="741"/>
      <c r="G491" s="810"/>
      <c r="L491" s="740"/>
    </row>
    <row r="492" spans="1:12" ht="42" hidden="1">
      <c r="A492" s="737"/>
      <c r="B492" s="723"/>
      <c r="C492" s="723" t="s">
        <v>2732</v>
      </c>
      <c r="D492" s="809"/>
      <c r="E492" s="780" t="s">
        <v>540</v>
      </c>
      <c r="F492" s="741" t="s">
        <v>2733</v>
      </c>
      <c r="G492" s="810"/>
      <c r="H492" s="739"/>
      <c r="I492" s="739"/>
    </row>
    <row r="493" spans="1:12" ht="42" hidden="1">
      <c r="A493" s="737" t="s">
        <v>3404</v>
      </c>
      <c r="B493" s="723" t="s">
        <v>1095</v>
      </c>
      <c r="C493" s="723" t="s">
        <v>2734</v>
      </c>
      <c r="D493" s="809"/>
      <c r="E493" s="780" t="s">
        <v>540</v>
      </c>
      <c r="F493" s="741"/>
      <c r="G493" s="810"/>
      <c r="H493" s="739"/>
      <c r="I493" s="739"/>
    </row>
    <row r="494" spans="1:12" s="4" customFormat="1" ht="47.25" hidden="1">
      <c r="A494" s="20" t="s">
        <v>6101</v>
      </c>
      <c r="B494" s="12" t="s">
        <v>6102</v>
      </c>
      <c r="C494" s="23"/>
      <c r="D494" s="473"/>
      <c r="E494" s="21"/>
      <c r="F494" s="19"/>
      <c r="G494" s="44"/>
      <c r="H494" s="81"/>
      <c r="I494" s="81"/>
      <c r="J494" s="81"/>
      <c r="K494" s="81"/>
      <c r="L494" s="81"/>
    </row>
    <row r="495" spans="1:12" s="4" customFormat="1" ht="40.15" hidden="1" customHeight="1">
      <c r="A495" s="219" t="s">
        <v>43</v>
      </c>
      <c r="B495" s="1305" t="s">
        <v>2064</v>
      </c>
      <c r="C495" s="1306"/>
      <c r="D495" s="1306"/>
      <c r="E495" s="1306"/>
      <c r="F495" s="1306"/>
      <c r="G495" s="1307"/>
      <c r="H495" s="81">
        <f>SUM(D496:D501)</f>
        <v>0</v>
      </c>
      <c r="I495" s="81">
        <f>COUNT(D496:D501)*2</f>
        <v>0</v>
      </c>
      <c r="J495" s="81"/>
      <c r="K495" s="81"/>
      <c r="L495" s="81"/>
    </row>
    <row r="496" spans="1:12" s="4" customFormat="1" ht="31.5" hidden="1">
      <c r="A496" s="20" t="s">
        <v>1096</v>
      </c>
      <c r="B496" s="92" t="s">
        <v>1097</v>
      </c>
      <c r="C496" s="19"/>
      <c r="D496" s="438"/>
      <c r="E496" s="21"/>
      <c r="F496" s="19"/>
      <c r="G496" s="19"/>
      <c r="H496" s="81"/>
      <c r="I496" s="81"/>
      <c r="J496" s="81"/>
      <c r="K496" s="81"/>
      <c r="L496" s="81"/>
    </row>
    <row r="497" spans="1:12" s="4" customFormat="1" ht="31.5" hidden="1">
      <c r="A497" s="20" t="s">
        <v>1098</v>
      </c>
      <c r="B497" s="92" t="s">
        <v>2065</v>
      </c>
      <c r="C497" s="19"/>
      <c r="D497" s="438"/>
      <c r="E497" s="21"/>
      <c r="F497" s="19"/>
      <c r="G497" s="19"/>
      <c r="H497" s="81"/>
      <c r="I497" s="81"/>
      <c r="J497" s="81"/>
      <c r="K497" s="81"/>
      <c r="L497" s="81"/>
    </row>
    <row r="498" spans="1:12" s="4" customFormat="1" ht="31.5" hidden="1">
      <c r="A498" s="20" t="s">
        <v>1100</v>
      </c>
      <c r="B498" s="92" t="s">
        <v>2066</v>
      </c>
      <c r="C498" s="19"/>
      <c r="D498" s="438"/>
      <c r="E498" s="21"/>
      <c r="F498" s="19"/>
      <c r="G498" s="19"/>
      <c r="H498" s="81"/>
      <c r="I498" s="81"/>
      <c r="J498" s="81"/>
      <c r="K498" s="81"/>
      <c r="L498" s="81"/>
    </row>
    <row r="499" spans="1:12" s="4" customFormat="1" ht="31.5" hidden="1">
      <c r="A499" s="20" t="s">
        <v>1102</v>
      </c>
      <c r="B499" s="92" t="s">
        <v>2067</v>
      </c>
      <c r="C499" s="19"/>
      <c r="D499" s="438"/>
      <c r="E499" s="21"/>
      <c r="F499" s="19"/>
      <c r="G499" s="19"/>
      <c r="H499" s="81"/>
      <c r="I499" s="81"/>
      <c r="J499" s="81"/>
      <c r="K499" s="81"/>
      <c r="L499" s="81"/>
    </row>
    <row r="500" spans="1:12" s="4" customFormat="1" ht="31.5" hidden="1">
      <c r="A500" s="20" t="s">
        <v>1104</v>
      </c>
      <c r="B500" s="92" t="s">
        <v>2068</v>
      </c>
      <c r="C500" s="19"/>
      <c r="D500" s="438"/>
      <c r="E500" s="21"/>
      <c r="F500" s="19"/>
      <c r="G500" s="19"/>
      <c r="H500" s="81"/>
      <c r="I500" s="81"/>
      <c r="J500" s="81"/>
      <c r="K500" s="81"/>
      <c r="L500" s="81"/>
    </row>
    <row r="501" spans="1:12" s="4" customFormat="1" ht="31.5" hidden="1">
      <c r="A501" s="20" t="s">
        <v>1106</v>
      </c>
      <c r="B501" s="92" t="s">
        <v>2069</v>
      </c>
      <c r="C501" s="19"/>
      <c r="D501" s="438"/>
      <c r="E501" s="21"/>
      <c r="F501" s="19"/>
      <c r="G501" s="19"/>
      <c r="H501" s="81"/>
      <c r="I501" s="81"/>
      <c r="J501" s="81"/>
      <c r="K501" s="81"/>
      <c r="L501" s="81"/>
    </row>
    <row r="502" spans="1:12" s="4" customFormat="1" ht="40.15" hidden="1" customHeight="1">
      <c r="A502" s="219" t="s">
        <v>41</v>
      </c>
      <c r="B502" s="1305" t="s">
        <v>2070</v>
      </c>
      <c r="C502" s="1306"/>
      <c r="D502" s="1306"/>
      <c r="E502" s="1306"/>
      <c r="F502" s="1306"/>
      <c r="G502" s="1307"/>
      <c r="H502" s="81">
        <f>SUM(D503:D506)</f>
        <v>0</v>
      </c>
      <c r="I502" s="81">
        <f>COUNT(D503:D506)*2</f>
        <v>0</v>
      </c>
      <c r="J502" s="81"/>
      <c r="K502" s="81"/>
      <c r="L502" s="81"/>
    </row>
    <row r="503" spans="1:12" s="4" customFormat="1" ht="15.75" hidden="1">
      <c r="A503" s="20" t="s">
        <v>1108</v>
      </c>
      <c r="B503" s="92" t="s">
        <v>2071</v>
      </c>
      <c r="C503" s="19"/>
      <c r="D503" s="438"/>
      <c r="E503" s="21"/>
      <c r="F503" s="19"/>
      <c r="G503" s="19"/>
      <c r="H503" s="81"/>
      <c r="I503" s="81"/>
      <c r="J503" s="81"/>
      <c r="K503" s="81"/>
      <c r="L503" s="81"/>
    </row>
    <row r="504" spans="1:12" s="4" customFormat="1" ht="15.75" hidden="1">
      <c r="A504" s="20" t="s">
        <v>1110</v>
      </c>
      <c r="B504" s="92" t="s">
        <v>2072</v>
      </c>
      <c r="C504" s="19"/>
      <c r="D504" s="438"/>
      <c r="E504" s="21"/>
      <c r="F504" s="19"/>
      <c r="G504" s="19"/>
      <c r="H504" s="81"/>
      <c r="I504" s="81"/>
      <c r="J504" s="81"/>
      <c r="K504" s="81"/>
      <c r="L504" s="81"/>
    </row>
    <row r="505" spans="1:12" s="4" customFormat="1" ht="15.75" hidden="1">
      <c r="A505" s="20" t="s">
        <v>1112</v>
      </c>
      <c r="B505" s="92" t="s">
        <v>2073</v>
      </c>
      <c r="C505" s="19"/>
      <c r="D505" s="438"/>
      <c r="E505" s="21"/>
      <c r="F505" s="19"/>
      <c r="G505" s="19"/>
      <c r="H505" s="81"/>
      <c r="I505" s="81"/>
      <c r="J505" s="81"/>
      <c r="K505" s="81"/>
      <c r="L505" s="81"/>
    </row>
    <row r="506" spans="1:12" s="4" customFormat="1" ht="15.75" hidden="1">
      <c r="A506" s="20" t="s">
        <v>1114</v>
      </c>
      <c r="B506" s="92" t="s">
        <v>2074</v>
      </c>
      <c r="C506" s="19"/>
      <c r="D506" s="438"/>
      <c r="E506" s="21"/>
      <c r="F506" s="19"/>
      <c r="G506" s="19"/>
      <c r="H506" s="81"/>
      <c r="I506" s="81"/>
      <c r="J506" s="81"/>
      <c r="K506" s="81"/>
      <c r="L506" s="81"/>
    </row>
    <row r="507" spans="1:12" s="4" customFormat="1" ht="27" hidden="1" customHeight="1">
      <c r="A507" s="20" t="s">
        <v>2407</v>
      </c>
      <c r="B507" s="1314" t="s">
        <v>6403</v>
      </c>
      <c r="C507" s="1315"/>
      <c r="D507" s="1315"/>
      <c r="E507" s="1315"/>
      <c r="F507" s="1315"/>
      <c r="G507" s="1315"/>
      <c r="H507" s="81"/>
      <c r="I507" s="81"/>
      <c r="J507" s="81"/>
      <c r="K507" s="81"/>
      <c r="L507" s="81"/>
    </row>
    <row r="508" spans="1:12" s="4" customFormat="1" ht="40.15" hidden="1" customHeight="1">
      <c r="A508" s="219" t="s">
        <v>39</v>
      </c>
      <c r="B508" s="1305" t="s">
        <v>2075</v>
      </c>
      <c r="C508" s="1306"/>
      <c r="D508" s="1306"/>
      <c r="E508" s="1306"/>
      <c r="F508" s="1306"/>
      <c r="G508" s="1307"/>
      <c r="H508" s="81">
        <f>SUM(D509:D518)</f>
        <v>0</v>
      </c>
      <c r="I508" s="81">
        <f>COUNT(D509:D518)*2</f>
        <v>0</v>
      </c>
      <c r="J508" s="81"/>
      <c r="K508" s="81"/>
      <c r="L508" s="81"/>
    </row>
    <row r="509" spans="1:12" s="4" customFormat="1" ht="47.25" hidden="1">
      <c r="A509" s="20" t="s">
        <v>1116</v>
      </c>
      <c r="B509" s="92" t="s">
        <v>293</v>
      </c>
      <c r="C509" s="19"/>
      <c r="D509" s="438"/>
      <c r="E509" s="21"/>
      <c r="F509" s="19"/>
      <c r="G509" s="19"/>
      <c r="H509" s="81"/>
      <c r="I509" s="81"/>
      <c r="J509" s="81"/>
      <c r="K509" s="81"/>
      <c r="L509" s="81"/>
    </row>
    <row r="510" spans="1:12" s="4" customFormat="1" ht="47.25" hidden="1">
      <c r="A510" s="20" t="s">
        <v>1118</v>
      </c>
      <c r="B510" s="92" t="s">
        <v>295</v>
      </c>
      <c r="C510" s="19"/>
      <c r="D510" s="438"/>
      <c r="E510" s="21"/>
      <c r="F510" s="19"/>
      <c r="G510" s="19"/>
      <c r="H510" s="81"/>
      <c r="I510" s="81"/>
      <c r="J510" s="81"/>
      <c r="K510" s="81"/>
      <c r="L510" s="81"/>
    </row>
    <row r="511" spans="1:12" s="4" customFormat="1" ht="47.25" hidden="1">
      <c r="A511" s="20" t="s">
        <v>1120</v>
      </c>
      <c r="B511" s="92" t="s">
        <v>297</v>
      </c>
      <c r="C511" s="19"/>
      <c r="D511" s="438"/>
      <c r="E511" s="21"/>
      <c r="F511" s="19"/>
      <c r="G511" s="19"/>
      <c r="H511" s="81"/>
      <c r="I511" s="81"/>
      <c r="J511" s="81"/>
      <c r="K511" s="81"/>
      <c r="L511" s="81"/>
    </row>
    <row r="512" spans="1:12" s="4" customFormat="1" ht="31.5" hidden="1">
      <c r="A512" s="20" t="s">
        <v>1122</v>
      </c>
      <c r="B512" s="92" t="s">
        <v>299</v>
      </c>
      <c r="C512" s="19"/>
      <c r="D512" s="438"/>
      <c r="E512" s="21"/>
      <c r="F512" s="19"/>
      <c r="G512" s="19"/>
      <c r="H512" s="81"/>
      <c r="I512" s="81"/>
      <c r="J512" s="81"/>
      <c r="K512" s="81"/>
      <c r="L512" s="81"/>
    </row>
    <row r="513" spans="1:12" s="4" customFormat="1" ht="47.25" hidden="1">
      <c r="A513" s="20" t="s">
        <v>1124</v>
      </c>
      <c r="B513" s="92" t="s">
        <v>2076</v>
      </c>
      <c r="C513" s="19"/>
      <c r="D513" s="438"/>
      <c r="E513" s="21"/>
      <c r="F513" s="19"/>
      <c r="G513" s="19"/>
      <c r="H513" s="81"/>
      <c r="I513" s="81"/>
      <c r="J513" s="81"/>
      <c r="K513" s="81"/>
      <c r="L513" s="81"/>
    </row>
    <row r="514" spans="1:12" s="4" customFormat="1" ht="31.5" hidden="1">
      <c r="A514" s="20" t="s">
        <v>1126</v>
      </c>
      <c r="B514" s="92" t="s">
        <v>303</v>
      </c>
      <c r="C514" s="19"/>
      <c r="D514" s="438"/>
      <c r="E514" s="21"/>
      <c r="F514" s="19"/>
      <c r="G514" s="19"/>
      <c r="H514" s="81"/>
      <c r="I514" s="81"/>
      <c r="J514" s="81"/>
      <c r="K514" s="81"/>
      <c r="L514" s="81"/>
    </row>
    <row r="515" spans="1:12" s="4" customFormat="1" ht="47.25" hidden="1">
      <c r="A515" s="20" t="s">
        <v>1128</v>
      </c>
      <c r="B515" s="92" t="s">
        <v>305</v>
      </c>
      <c r="C515" s="19"/>
      <c r="D515" s="438"/>
      <c r="E515" s="21"/>
      <c r="F515" s="19"/>
      <c r="G515" s="19"/>
      <c r="H515" s="81"/>
      <c r="I515" s="81"/>
      <c r="J515" s="81"/>
      <c r="K515" s="81"/>
      <c r="L515" s="81"/>
    </row>
    <row r="516" spans="1:12" s="4" customFormat="1" ht="63" hidden="1">
      <c r="A516" s="20" t="s">
        <v>1130</v>
      </c>
      <c r="B516" s="92" t="s">
        <v>2077</v>
      </c>
      <c r="C516" s="19"/>
      <c r="D516" s="438"/>
      <c r="E516" s="21"/>
      <c r="F516" s="19"/>
      <c r="G516" s="19"/>
      <c r="H516" s="81"/>
      <c r="I516" s="81"/>
      <c r="J516" s="81"/>
      <c r="K516" s="81"/>
      <c r="L516" s="81"/>
    </row>
    <row r="517" spans="1:12" s="4" customFormat="1" ht="31.5" hidden="1">
      <c r="A517" s="20" t="s">
        <v>1132</v>
      </c>
      <c r="B517" s="92" t="s">
        <v>2078</v>
      </c>
      <c r="C517" s="19"/>
      <c r="D517" s="438"/>
      <c r="E517" s="21"/>
      <c r="F517" s="19"/>
      <c r="G517" s="19"/>
      <c r="H517" s="81"/>
      <c r="I517" s="81"/>
      <c r="J517" s="81"/>
      <c r="K517" s="81"/>
      <c r="L517" s="81"/>
    </row>
    <row r="518" spans="1:12" s="4" customFormat="1" ht="47.25" hidden="1">
      <c r="A518" s="20" t="s">
        <v>1134</v>
      </c>
      <c r="B518" s="92" t="s">
        <v>2079</v>
      </c>
      <c r="C518" s="223"/>
      <c r="D518" s="438"/>
      <c r="E518" s="21"/>
      <c r="F518" s="19"/>
      <c r="G518" s="19"/>
      <c r="H518" s="81"/>
      <c r="I518" s="81"/>
      <c r="J518" s="81"/>
      <c r="K518" s="81"/>
      <c r="L518" s="81"/>
    </row>
    <row r="519" spans="1:12">
      <c r="A519" s="826"/>
      <c r="B519" s="1452" t="s">
        <v>1136</v>
      </c>
      <c r="C519" s="1452"/>
      <c r="D519" s="1452"/>
      <c r="E519" s="1452"/>
      <c r="F519" s="1452"/>
      <c r="G519" s="1452"/>
      <c r="H519" s="738">
        <f>H520+H528+H539+H544+H554+H565</f>
        <v>26</v>
      </c>
      <c r="I519" s="738">
        <f>I520+I528+I539+I544+I554+I565</f>
        <v>52</v>
      </c>
      <c r="L519" s="740"/>
    </row>
    <row r="520" spans="1:12" ht="40.15" customHeight="1">
      <c r="A520" s="1074" t="s">
        <v>2080</v>
      </c>
      <c r="B520" s="1305" t="s">
        <v>2081</v>
      </c>
      <c r="C520" s="1306"/>
      <c r="D520" s="1306"/>
      <c r="E520" s="1306"/>
      <c r="F520" s="1306"/>
      <c r="G520" s="1307"/>
      <c r="H520" s="738">
        <f>SUM(D521:D527)</f>
        <v>2</v>
      </c>
      <c r="I520" s="738">
        <f>COUNT(D521:D527)*2</f>
        <v>4</v>
      </c>
      <c r="L520" s="740"/>
    </row>
    <row r="521" spans="1:12" s="4" customFormat="1" ht="31.5" hidden="1">
      <c r="A521" s="67" t="s">
        <v>1137</v>
      </c>
      <c r="B521" s="92" t="s">
        <v>2082</v>
      </c>
      <c r="C521" s="584"/>
      <c r="D521" s="481"/>
      <c r="E521" s="15"/>
      <c r="F521" s="584"/>
      <c r="G521" s="584"/>
      <c r="H521" s="81"/>
      <c r="I521" s="81"/>
      <c r="J521" s="81"/>
      <c r="K521" s="81"/>
      <c r="L521" s="81"/>
    </row>
    <row r="522" spans="1:12" s="4" customFormat="1" ht="47.25" hidden="1">
      <c r="A522" s="67" t="s">
        <v>2083</v>
      </c>
      <c r="B522" s="92" t="s">
        <v>2084</v>
      </c>
      <c r="C522" s="19"/>
      <c r="D522" s="438"/>
      <c r="E522" s="21"/>
      <c r="F522" s="19"/>
      <c r="G522" s="584"/>
      <c r="H522" s="81"/>
      <c r="I522" s="81"/>
      <c r="J522" s="81"/>
      <c r="K522" s="81"/>
      <c r="L522" s="81"/>
    </row>
    <row r="523" spans="1:12" ht="63">
      <c r="A523" s="338" t="s">
        <v>1143</v>
      </c>
      <c r="B523" s="92" t="s">
        <v>2087</v>
      </c>
      <c r="C523" s="1088" t="s">
        <v>2547</v>
      </c>
      <c r="D523" s="1103">
        <v>1</v>
      </c>
      <c r="E523" s="1094" t="s">
        <v>540</v>
      </c>
      <c r="F523" s="1088" t="s">
        <v>2548</v>
      </c>
      <c r="G523" s="1104"/>
      <c r="L523" s="740"/>
    </row>
    <row r="524" spans="1:12" ht="63" hidden="1">
      <c r="A524" s="829" t="s">
        <v>2088</v>
      </c>
      <c r="B524" s="723" t="s">
        <v>2089</v>
      </c>
      <c r="C524" s="724" t="s">
        <v>7032</v>
      </c>
      <c r="D524" s="827"/>
      <c r="E524" s="789" t="s">
        <v>540</v>
      </c>
      <c r="F524" s="730" t="s">
        <v>2549</v>
      </c>
      <c r="G524" s="828"/>
      <c r="H524" s="739"/>
      <c r="I524" s="739"/>
    </row>
    <row r="525" spans="1:12" ht="42" hidden="1">
      <c r="A525" s="829"/>
      <c r="B525" s="723"/>
      <c r="C525" s="724" t="s">
        <v>1149</v>
      </c>
      <c r="D525" s="827"/>
      <c r="E525" s="789" t="s">
        <v>540</v>
      </c>
      <c r="F525" s="789"/>
      <c r="G525" s="828"/>
      <c r="H525" s="739"/>
      <c r="I525" s="739"/>
    </row>
    <row r="526" spans="1:12" ht="63" hidden="1">
      <c r="A526" s="829" t="s">
        <v>2092</v>
      </c>
      <c r="B526" s="723" t="s">
        <v>2093</v>
      </c>
      <c r="C526" s="768" t="s">
        <v>1152</v>
      </c>
      <c r="D526" s="827"/>
      <c r="E526" s="789" t="s">
        <v>540</v>
      </c>
      <c r="F526" s="723" t="s">
        <v>1153</v>
      </c>
      <c r="G526" s="828"/>
      <c r="H526" s="739"/>
      <c r="I526" s="739"/>
    </row>
    <row r="527" spans="1:12" ht="31.5">
      <c r="A527" s="338" t="s">
        <v>1154</v>
      </c>
      <c r="B527" s="159" t="s">
        <v>2094</v>
      </c>
      <c r="C527" s="1088" t="s">
        <v>1156</v>
      </c>
      <c r="D527" s="1103">
        <v>1</v>
      </c>
      <c r="E527" s="1094" t="s">
        <v>540</v>
      </c>
      <c r="F527" s="1105"/>
      <c r="G527" s="1104"/>
      <c r="L527" s="740"/>
    </row>
    <row r="528" spans="1:12" ht="40.15" customHeight="1">
      <c r="A528" s="1035" t="s">
        <v>2095</v>
      </c>
      <c r="B528" s="1305" t="s">
        <v>2096</v>
      </c>
      <c r="C528" s="1306"/>
      <c r="D528" s="1306"/>
      <c r="E528" s="1306"/>
      <c r="F528" s="1306"/>
      <c r="G528" s="1307"/>
      <c r="H528" s="738">
        <f>SUM(D529:D538)</f>
        <v>5</v>
      </c>
      <c r="I528" s="738">
        <f>COUNT(D529:D538)*2</f>
        <v>10</v>
      </c>
      <c r="L528" s="740"/>
    </row>
    <row r="529" spans="1:12" s="807" customFormat="1" ht="31.5">
      <c r="A529" s="338" t="s">
        <v>2097</v>
      </c>
      <c r="B529" s="92" t="s">
        <v>1158</v>
      </c>
      <c r="C529" s="12" t="s">
        <v>6901</v>
      </c>
      <c r="D529" s="1106">
        <v>1</v>
      </c>
      <c r="E529" s="1094" t="s">
        <v>341</v>
      </c>
      <c r="F529" s="385" t="s">
        <v>1160</v>
      </c>
      <c r="G529" s="1104"/>
      <c r="H529" s="738"/>
      <c r="I529" s="738"/>
      <c r="J529" s="739"/>
      <c r="K529" s="739"/>
      <c r="L529" s="740"/>
    </row>
    <row r="530" spans="1:12" s="807" customFormat="1" ht="63" hidden="1">
      <c r="A530" s="829"/>
      <c r="B530" s="723"/>
      <c r="C530" s="724" t="s">
        <v>1161</v>
      </c>
      <c r="D530" s="831"/>
      <c r="E530" s="789" t="s">
        <v>379</v>
      </c>
      <c r="F530" s="725" t="s">
        <v>1162</v>
      </c>
      <c r="G530" s="828"/>
      <c r="H530" s="739"/>
      <c r="I530" s="739"/>
      <c r="J530" s="739"/>
      <c r="K530" s="739"/>
      <c r="L530" s="739"/>
    </row>
    <row r="531" spans="1:12" s="807" customFormat="1" ht="123" customHeight="1">
      <c r="A531" s="338"/>
      <c r="B531" s="92"/>
      <c r="C531" s="12" t="s">
        <v>1163</v>
      </c>
      <c r="D531" s="1106">
        <v>1</v>
      </c>
      <c r="E531" s="1094" t="s">
        <v>379</v>
      </c>
      <c r="F531" s="385" t="s">
        <v>1164</v>
      </c>
      <c r="G531" s="1104"/>
      <c r="H531" s="738"/>
      <c r="I531" s="738"/>
      <c r="J531" s="739"/>
      <c r="K531" s="739"/>
      <c r="L531" s="740"/>
    </row>
    <row r="532" spans="1:12" s="807" customFormat="1" ht="42" hidden="1">
      <c r="A532" s="829"/>
      <c r="B532" s="723"/>
      <c r="C532" s="724" t="s">
        <v>2550</v>
      </c>
      <c r="D532" s="831"/>
      <c r="E532" s="789" t="s">
        <v>379</v>
      </c>
      <c r="F532" s="725" t="s">
        <v>1166</v>
      </c>
      <c r="G532" s="828"/>
      <c r="H532" s="739"/>
      <c r="I532" s="739"/>
      <c r="J532" s="739"/>
      <c r="K532" s="739"/>
      <c r="L532" s="739"/>
    </row>
    <row r="533" spans="1:12" s="807" customFormat="1" ht="47.25">
      <c r="A533" s="338"/>
      <c r="B533" s="92"/>
      <c r="C533" s="12" t="s">
        <v>1167</v>
      </c>
      <c r="D533" s="1106">
        <v>1</v>
      </c>
      <c r="E533" s="1094" t="s">
        <v>341</v>
      </c>
      <c r="F533" s="385" t="s">
        <v>1168</v>
      </c>
      <c r="G533" s="1104"/>
      <c r="H533" s="738"/>
      <c r="I533" s="738"/>
      <c r="J533" s="739"/>
      <c r="K533" s="739"/>
      <c r="L533" s="740"/>
    </row>
    <row r="534" spans="1:12" s="807" customFormat="1" ht="47.25">
      <c r="A534" s="338" t="s">
        <v>2103</v>
      </c>
      <c r="B534" s="92" t="s">
        <v>2104</v>
      </c>
      <c r="C534" s="12" t="s">
        <v>7055</v>
      </c>
      <c r="D534" s="1106">
        <v>1</v>
      </c>
      <c r="E534" s="1094" t="s">
        <v>271</v>
      </c>
      <c r="F534" s="385" t="s">
        <v>1172</v>
      </c>
      <c r="G534" s="1104"/>
      <c r="H534" s="738"/>
      <c r="I534" s="738"/>
      <c r="J534" s="739"/>
      <c r="K534" s="739"/>
      <c r="L534" s="740"/>
    </row>
    <row r="535" spans="1:12" s="807" customFormat="1" ht="42" hidden="1">
      <c r="A535" s="829"/>
      <c r="B535" s="723"/>
      <c r="C535" s="724" t="s">
        <v>1173</v>
      </c>
      <c r="D535" s="831"/>
      <c r="E535" s="789" t="s">
        <v>420</v>
      </c>
      <c r="F535" s="789"/>
      <c r="G535" s="828"/>
      <c r="H535" s="739"/>
      <c r="I535" s="739"/>
      <c r="J535" s="739"/>
      <c r="K535" s="739"/>
      <c r="L535" s="739"/>
    </row>
    <row r="536" spans="1:12" s="807" customFormat="1" ht="63" hidden="1">
      <c r="A536" s="829"/>
      <c r="B536" s="723"/>
      <c r="C536" s="772" t="s">
        <v>2735</v>
      </c>
      <c r="D536" s="831"/>
      <c r="E536" s="789" t="s">
        <v>680</v>
      </c>
      <c r="F536" s="725" t="s">
        <v>2736</v>
      </c>
      <c r="G536" s="828"/>
      <c r="H536" s="739"/>
      <c r="I536" s="739"/>
      <c r="J536" s="739"/>
      <c r="K536" s="739"/>
      <c r="L536" s="739"/>
    </row>
    <row r="537" spans="1:12" s="807" customFormat="1" ht="31.5">
      <c r="A537" s="338" t="s">
        <v>2107</v>
      </c>
      <c r="B537" s="92" t="s">
        <v>2108</v>
      </c>
      <c r="C537" s="12" t="s">
        <v>1176</v>
      </c>
      <c r="D537" s="1106">
        <v>1</v>
      </c>
      <c r="E537" s="1094" t="s">
        <v>341</v>
      </c>
      <c r="F537" s="1094"/>
      <c r="G537" s="1104"/>
      <c r="H537" s="738"/>
      <c r="I537" s="738"/>
      <c r="J537" s="739"/>
      <c r="K537" s="739"/>
      <c r="L537" s="740"/>
    </row>
    <row r="538" spans="1:12" s="807" customFormat="1" ht="84" hidden="1">
      <c r="A538" s="829"/>
      <c r="B538" s="723"/>
      <c r="C538" s="723" t="s">
        <v>2551</v>
      </c>
      <c r="D538" s="831"/>
      <c r="E538" s="780" t="s">
        <v>379</v>
      </c>
      <c r="F538" s="730" t="s">
        <v>2552</v>
      </c>
      <c r="G538" s="828"/>
      <c r="H538" s="739"/>
      <c r="I538" s="739"/>
      <c r="J538" s="739"/>
      <c r="K538" s="739"/>
      <c r="L538" s="739"/>
    </row>
    <row r="539" spans="1:12" s="807" customFormat="1" ht="40.15" customHeight="1">
      <c r="A539" s="1035" t="s">
        <v>2113</v>
      </c>
      <c r="B539" s="1305" t="s">
        <v>2114</v>
      </c>
      <c r="C539" s="1306"/>
      <c r="D539" s="1306"/>
      <c r="E539" s="1306"/>
      <c r="F539" s="1306"/>
      <c r="G539" s="1307"/>
      <c r="H539" s="738">
        <f>SUM(D540:D543)</f>
        <v>2</v>
      </c>
      <c r="I539" s="738">
        <f>COUNT(D540:D543)*2</f>
        <v>4</v>
      </c>
      <c r="J539" s="739"/>
      <c r="K539" s="739"/>
      <c r="L539" s="740"/>
    </row>
    <row r="540" spans="1:12" s="807" customFormat="1" ht="31.5">
      <c r="A540" s="338" t="s">
        <v>2115</v>
      </c>
      <c r="B540" s="92" t="s">
        <v>2116</v>
      </c>
      <c r="C540" s="385" t="s">
        <v>6919</v>
      </c>
      <c r="D540" s="1106">
        <v>1</v>
      </c>
      <c r="E540" s="1094" t="s">
        <v>379</v>
      </c>
      <c r="F540" s="1105"/>
      <c r="G540" s="1104"/>
      <c r="H540" s="738"/>
      <c r="I540" s="738"/>
      <c r="J540" s="739"/>
      <c r="K540" s="739"/>
      <c r="L540" s="740"/>
    </row>
    <row r="541" spans="1:12" s="807" customFormat="1" hidden="1">
      <c r="A541" s="829"/>
      <c r="B541" s="772"/>
      <c r="C541" s="725" t="s">
        <v>1182</v>
      </c>
      <c r="D541" s="831"/>
      <c r="E541" s="789" t="s">
        <v>379</v>
      </c>
      <c r="F541" s="830"/>
      <c r="G541" s="828"/>
      <c r="H541" s="739"/>
      <c r="I541" s="739"/>
      <c r="J541" s="739"/>
      <c r="K541" s="739"/>
      <c r="L541" s="739"/>
    </row>
    <row r="542" spans="1:12" s="807" customFormat="1" ht="42" hidden="1">
      <c r="A542" s="829" t="s">
        <v>2126</v>
      </c>
      <c r="B542" s="723" t="s">
        <v>2127</v>
      </c>
      <c r="C542" s="730" t="s">
        <v>1186</v>
      </c>
      <c r="D542" s="831"/>
      <c r="E542" s="789" t="s">
        <v>379</v>
      </c>
      <c r="F542" s="830"/>
      <c r="G542" s="828"/>
      <c r="H542" s="739"/>
      <c r="I542" s="739"/>
      <c r="J542" s="739"/>
      <c r="K542" s="739"/>
      <c r="L542" s="739"/>
    </row>
    <row r="543" spans="1:12" s="807" customFormat="1" ht="31.5">
      <c r="A543" s="338"/>
      <c r="B543" s="92"/>
      <c r="C543" s="1088" t="s">
        <v>1187</v>
      </c>
      <c r="D543" s="1106">
        <v>1</v>
      </c>
      <c r="E543" s="1094" t="s">
        <v>420</v>
      </c>
      <c r="F543" s="1105"/>
      <c r="G543" s="1104"/>
      <c r="H543" s="738"/>
      <c r="I543" s="738"/>
      <c r="J543" s="739"/>
      <c r="K543" s="739"/>
      <c r="L543" s="740"/>
    </row>
    <row r="544" spans="1:12" s="807" customFormat="1" ht="40.15" customHeight="1">
      <c r="A544" s="1035" t="s">
        <v>2129</v>
      </c>
      <c r="B544" s="1305" t="s">
        <v>2130</v>
      </c>
      <c r="C544" s="1306"/>
      <c r="D544" s="1306"/>
      <c r="E544" s="1306"/>
      <c r="F544" s="1306"/>
      <c r="G544" s="1307"/>
      <c r="H544" s="738">
        <f>SUM(D545:D553)</f>
        <v>4</v>
      </c>
      <c r="I544" s="738">
        <f>COUNT(D545:D553)*2</f>
        <v>8</v>
      </c>
      <c r="J544" s="739"/>
      <c r="K544" s="739"/>
      <c r="L544" s="740"/>
    </row>
    <row r="545" spans="1:12" ht="94.5">
      <c r="A545" s="338" t="s">
        <v>2131</v>
      </c>
      <c r="B545" s="92" t="s">
        <v>2132</v>
      </c>
      <c r="C545" s="63" t="s">
        <v>7034</v>
      </c>
      <c r="D545" s="1103">
        <v>1</v>
      </c>
      <c r="E545" s="1094" t="s">
        <v>271</v>
      </c>
      <c r="F545" s="385" t="s">
        <v>2553</v>
      </c>
      <c r="G545" s="1104"/>
      <c r="L545" s="740"/>
    </row>
    <row r="546" spans="1:12" ht="252" hidden="1">
      <c r="A546" s="829"/>
      <c r="B546" s="772"/>
      <c r="C546" s="730" t="s">
        <v>2554</v>
      </c>
      <c r="D546" s="827"/>
      <c r="E546" s="789" t="s">
        <v>271</v>
      </c>
      <c r="F546" s="725" t="s">
        <v>2555</v>
      </c>
      <c r="G546" s="828"/>
      <c r="H546" s="739"/>
      <c r="I546" s="739"/>
    </row>
    <row r="547" spans="1:12" ht="42" hidden="1">
      <c r="A547" s="829"/>
      <c r="B547" s="772"/>
      <c r="C547" s="723" t="s">
        <v>2556</v>
      </c>
      <c r="D547" s="827"/>
      <c r="E547" s="789" t="s">
        <v>271</v>
      </c>
      <c r="F547" s="741" t="s">
        <v>1195</v>
      </c>
      <c r="G547" s="828"/>
      <c r="H547" s="739"/>
      <c r="I547" s="739"/>
    </row>
    <row r="548" spans="1:12" ht="84" hidden="1">
      <c r="A548" s="829"/>
      <c r="B548" s="772"/>
      <c r="C548" s="723" t="s">
        <v>1196</v>
      </c>
      <c r="D548" s="827"/>
      <c r="E548" s="789" t="s">
        <v>271</v>
      </c>
      <c r="F548" s="730" t="s">
        <v>1197</v>
      </c>
      <c r="G548" s="828"/>
      <c r="H548" s="739"/>
      <c r="I548" s="739"/>
    </row>
    <row r="549" spans="1:12" ht="31.5">
      <c r="A549" s="338"/>
      <c r="B549" s="165"/>
      <c r="C549" s="1088" t="s">
        <v>1198</v>
      </c>
      <c r="D549" s="1103">
        <v>1</v>
      </c>
      <c r="E549" s="1094" t="s">
        <v>271</v>
      </c>
      <c r="F549" s="385" t="s">
        <v>1199</v>
      </c>
      <c r="G549" s="1104"/>
      <c r="L549" s="740"/>
    </row>
    <row r="550" spans="1:12" ht="42" hidden="1">
      <c r="A550" s="829"/>
      <c r="B550" s="772"/>
      <c r="C550" s="832" t="s">
        <v>1200</v>
      </c>
      <c r="D550" s="827"/>
      <c r="E550" s="789" t="s">
        <v>271</v>
      </c>
      <c r="F550" s="725"/>
      <c r="G550" s="828"/>
      <c r="H550" s="739"/>
      <c r="I550" s="739"/>
    </row>
    <row r="551" spans="1:12" ht="47.25">
      <c r="A551" s="338" t="s">
        <v>2137</v>
      </c>
      <c r="B551" s="92" t="s">
        <v>2138</v>
      </c>
      <c r="C551" s="64" t="s">
        <v>2139</v>
      </c>
      <c r="D551" s="1103">
        <v>1</v>
      </c>
      <c r="E551" s="1107" t="s">
        <v>379</v>
      </c>
      <c r="F551" s="92" t="s">
        <v>2557</v>
      </c>
      <c r="G551" s="1104"/>
      <c r="L551" s="740"/>
    </row>
    <row r="552" spans="1:12" ht="63" hidden="1">
      <c r="A552" s="829"/>
      <c r="B552" s="745"/>
      <c r="C552" s="774" t="s">
        <v>1205</v>
      </c>
      <c r="D552" s="827"/>
      <c r="E552" s="833" t="s">
        <v>379</v>
      </c>
      <c r="F552" s="723" t="s">
        <v>1206</v>
      </c>
      <c r="G552" s="834"/>
      <c r="H552" s="739"/>
      <c r="I552" s="739"/>
    </row>
    <row r="553" spans="1:12">
      <c r="A553" s="338"/>
      <c r="B553" s="198"/>
      <c r="C553" s="1088" t="s">
        <v>1209</v>
      </c>
      <c r="D553" s="1103">
        <v>1</v>
      </c>
      <c r="E553" s="1107" t="s">
        <v>379</v>
      </c>
      <c r="F553" s="92"/>
      <c r="G553" s="1108"/>
      <c r="L553" s="740"/>
    </row>
    <row r="554" spans="1:12" ht="40.15" customHeight="1">
      <c r="A554" s="1035" t="s">
        <v>2145</v>
      </c>
      <c r="B554" s="1305" t="s">
        <v>28</v>
      </c>
      <c r="C554" s="1306"/>
      <c r="D554" s="1306"/>
      <c r="E554" s="1306"/>
      <c r="F554" s="1306"/>
      <c r="G554" s="1307"/>
      <c r="H554" s="738">
        <f>SUM(D555:D564)</f>
        <v>3</v>
      </c>
      <c r="I554" s="738">
        <f>COUNT(D555:D564)*2</f>
        <v>6</v>
      </c>
      <c r="L554" s="740"/>
    </row>
    <row r="555" spans="1:12" s="4" customFormat="1" ht="30" hidden="1">
      <c r="A555" s="67" t="s">
        <v>2146</v>
      </c>
      <c r="B555" s="23" t="s">
        <v>1211</v>
      </c>
      <c r="C555" s="41"/>
      <c r="D555" s="481"/>
      <c r="E555" s="15"/>
      <c r="F555" s="584"/>
      <c r="G555" s="584"/>
      <c r="H555" s="81"/>
      <c r="I555" s="81"/>
      <c r="J555" s="81"/>
      <c r="K555" s="81"/>
      <c r="L555" s="81"/>
    </row>
    <row r="556" spans="1:12" ht="63" hidden="1">
      <c r="A556" s="829" t="s">
        <v>2148</v>
      </c>
      <c r="B556" s="723" t="s">
        <v>2149</v>
      </c>
      <c r="C556" s="724" t="s">
        <v>7035</v>
      </c>
      <c r="D556" s="827"/>
      <c r="E556" s="789" t="s">
        <v>379</v>
      </c>
      <c r="F556" s="730" t="s">
        <v>1216</v>
      </c>
      <c r="G556" s="828"/>
      <c r="H556" s="739"/>
      <c r="I556" s="739"/>
    </row>
    <row r="557" spans="1:12" ht="63" hidden="1">
      <c r="A557" s="829"/>
      <c r="B557" s="772"/>
      <c r="C557" s="724" t="s">
        <v>1217</v>
      </c>
      <c r="D557" s="827"/>
      <c r="E557" s="789" t="s">
        <v>379</v>
      </c>
      <c r="F557" s="730" t="s">
        <v>2558</v>
      </c>
      <c r="G557" s="828"/>
      <c r="H557" s="739"/>
      <c r="I557" s="739"/>
    </row>
    <row r="558" spans="1:12" ht="47.25">
      <c r="A558" s="338" t="s">
        <v>2152</v>
      </c>
      <c r="B558" s="92" t="s">
        <v>2153</v>
      </c>
      <c r="C558" s="12" t="s">
        <v>1221</v>
      </c>
      <c r="D558" s="1103">
        <v>1</v>
      </c>
      <c r="E558" s="1094" t="s">
        <v>540</v>
      </c>
      <c r="F558" s="1094"/>
      <c r="G558" s="1104"/>
      <c r="L558" s="740"/>
    </row>
    <row r="559" spans="1:12" ht="42" hidden="1">
      <c r="A559" s="829"/>
      <c r="B559" s="772"/>
      <c r="C559" s="724" t="s">
        <v>2156</v>
      </c>
      <c r="D559" s="827"/>
      <c r="E559" s="789" t="s">
        <v>540</v>
      </c>
      <c r="F559" s="789"/>
      <c r="G559" s="828"/>
      <c r="H559" s="739"/>
      <c r="I559" s="739"/>
    </row>
    <row r="560" spans="1:12" ht="63" hidden="1">
      <c r="A560" s="829"/>
      <c r="B560" s="772"/>
      <c r="C560" s="723" t="s">
        <v>1223</v>
      </c>
      <c r="D560" s="827"/>
      <c r="E560" s="789" t="s">
        <v>540</v>
      </c>
      <c r="F560" s="789"/>
      <c r="G560" s="828"/>
      <c r="H560" s="739"/>
      <c r="I560" s="739"/>
    </row>
    <row r="561" spans="1:12" ht="42" hidden="1">
      <c r="A561" s="829"/>
      <c r="B561" s="772"/>
      <c r="C561" s="724" t="s">
        <v>1224</v>
      </c>
      <c r="D561" s="827"/>
      <c r="E561" s="789" t="s">
        <v>379</v>
      </c>
      <c r="F561" s="730" t="s">
        <v>1225</v>
      </c>
      <c r="G561" s="828"/>
      <c r="H561" s="739"/>
      <c r="I561" s="739"/>
    </row>
    <row r="562" spans="1:12" ht="47.25">
      <c r="A562" s="338"/>
      <c r="B562" s="165"/>
      <c r="C562" s="12" t="s">
        <v>1226</v>
      </c>
      <c r="D562" s="1103">
        <v>1</v>
      </c>
      <c r="E562" s="1094" t="s">
        <v>379</v>
      </c>
      <c r="F562" s="1088" t="s">
        <v>1227</v>
      </c>
      <c r="G562" s="1104"/>
      <c r="L562" s="740"/>
    </row>
    <row r="563" spans="1:12" ht="31.5">
      <c r="A563" s="338" t="s">
        <v>2159</v>
      </c>
      <c r="B563" s="92" t="s">
        <v>2160</v>
      </c>
      <c r="C563" s="385" t="s">
        <v>2559</v>
      </c>
      <c r="D563" s="1103">
        <v>1</v>
      </c>
      <c r="E563" s="1094" t="s">
        <v>379</v>
      </c>
      <c r="F563" s="1105"/>
      <c r="G563" s="1104"/>
      <c r="L563" s="740"/>
    </row>
    <row r="564" spans="1:12" s="4" customFormat="1" ht="15" hidden="1">
      <c r="A564" s="67" t="s">
        <v>1232</v>
      </c>
      <c r="B564" s="23" t="s">
        <v>2161</v>
      </c>
      <c r="C564" s="584"/>
      <c r="D564" s="481"/>
      <c r="E564" s="15"/>
      <c r="F564" s="584"/>
      <c r="G564" s="584"/>
      <c r="H564" s="81"/>
      <c r="I564" s="81"/>
      <c r="J564" s="81"/>
      <c r="K564" s="81"/>
      <c r="L564" s="81"/>
    </row>
    <row r="565" spans="1:12" ht="40.15" customHeight="1">
      <c r="A565" s="1035" t="s">
        <v>2162</v>
      </c>
      <c r="B565" s="1305" t="s">
        <v>2163</v>
      </c>
      <c r="C565" s="1306"/>
      <c r="D565" s="1306"/>
      <c r="E565" s="1306"/>
      <c r="F565" s="1306"/>
      <c r="G565" s="1307"/>
      <c r="H565" s="738">
        <f>SUM(D566:D579)</f>
        <v>10</v>
      </c>
      <c r="I565" s="738">
        <f>COUNT(D566:D579)*2</f>
        <v>20</v>
      </c>
      <c r="L565" s="740"/>
    </row>
    <row r="566" spans="1:12" ht="63">
      <c r="A566" s="338" t="s">
        <v>2164</v>
      </c>
      <c r="B566" s="92" t="s">
        <v>2165</v>
      </c>
      <c r="C566" s="63" t="s">
        <v>6905</v>
      </c>
      <c r="D566" s="1109">
        <v>1</v>
      </c>
      <c r="E566" s="1016" t="s">
        <v>341</v>
      </c>
      <c r="F566" s="165" t="s">
        <v>3476</v>
      </c>
      <c r="G566" s="1104"/>
      <c r="L566" s="740"/>
    </row>
    <row r="567" spans="1:12" ht="42" hidden="1">
      <c r="A567" s="829"/>
      <c r="B567" s="772"/>
      <c r="C567" s="730" t="s">
        <v>6532</v>
      </c>
      <c r="D567" s="729"/>
      <c r="E567" s="781" t="s">
        <v>341</v>
      </c>
      <c r="F567" s="756"/>
      <c r="G567" s="828"/>
      <c r="H567" s="739"/>
      <c r="I567" s="739"/>
    </row>
    <row r="568" spans="1:12" ht="110.25">
      <c r="A568" s="338"/>
      <c r="B568" s="165"/>
      <c r="C568" s="1088" t="s">
        <v>6531</v>
      </c>
      <c r="D568" s="1109">
        <v>1</v>
      </c>
      <c r="E568" s="1016" t="s">
        <v>379</v>
      </c>
      <c r="F568" s="1088" t="s">
        <v>6542</v>
      </c>
      <c r="G568" s="1104"/>
      <c r="L568" s="740"/>
    </row>
    <row r="569" spans="1:12" ht="94.5">
      <c r="A569" s="338"/>
      <c r="B569" s="165"/>
      <c r="C569" s="1088" t="s">
        <v>2168</v>
      </c>
      <c r="D569" s="1109">
        <v>1</v>
      </c>
      <c r="E569" s="1016" t="s">
        <v>341</v>
      </c>
      <c r="F569" s="1088" t="s">
        <v>6541</v>
      </c>
      <c r="G569" s="1104"/>
      <c r="L569" s="740"/>
    </row>
    <row r="570" spans="1:12" ht="47.25">
      <c r="A570" s="338"/>
      <c r="B570" s="165"/>
      <c r="C570" s="63" t="s">
        <v>1237</v>
      </c>
      <c r="D570" s="1109">
        <v>1</v>
      </c>
      <c r="E570" s="1016" t="s">
        <v>341</v>
      </c>
      <c r="F570" s="165" t="s">
        <v>3477</v>
      </c>
      <c r="G570" s="1104"/>
      <c r="L570" s="740"/>
    </row>
    <row r="571" spans="1:12" ht="42" hidden="1">
      <c r="A571" s="829"/>
      <c r="B571" s="772"/>
      <c r="C571" s="724" t="s">
        <v>1238</v>
      </c>
      <c r="D571" s="729"/>
      <c r="E571" s="781"/>
      <c r="F571" s="756"/>
      <c r="G571" s="828"/>
      <c r="H571" s="739"/>
      <c r="I571" s="739"/>
    </row>
    <row r="572" spans="1:12" ht="31.5">
      <c r="A572" s="338" t="s">
        <v>2169</v>
      </c>
      <c r="B572" s="92" t="s">
        <v>2170</v>
      </c>
      <c r="C572" s="12" t="s">
        <v>6906</v>
      </c>
      <c r="D572" s="1110">
        <v>1</v>
      </c>
      <c r="E572" s="1111" t="s">
        <v>341</v>
      </c>
      <c r="F572" s="63" t="s">
        <v>6539</v>
      </c>
      <c r="G572" s="1104"/>
      <c r="L572" s="740"/>
    </row>
    <row r="573" spans="1:12" ht="141.75">
      <c r="A573" s="338"/>
      <c r="B573" s="165"/>
      <c r="C573" s="12" t="s">
        <v>6534</v>
      </c>
      <c r="D573" s="1112">
        <v>1</v>
      </c>
      <c r="E573" s="1111" t="s">
        <v>341</v>
      </c>
      <c r="F573" s="63" t="s">
        <v>6540</v>
      </c>
      <c r="G573" s="1104"/>
      <c r="L573" s="740"/>
    </row>
    <row r="574" spans="1:12" ht="31.5">
      <c r="A574" s="338"/>
      <c r="B574" s="165"/>
      <c r="C574" s="12" t="s">
        <v>1243</v>
      </c>
      <c r="D574" s="1112">
        <v>1</v>
      </c>
      <c r="E574" s="1111" t="s">
        <v>271</v>
      </c>
      <c r="F574" s="63" t="s">
        <v>1244</v>
      </c>
      <c r="G574" s="1104"/>
      <c r="L574" s="740"/>
    </row>
    <row r="575" spans="1:12" ht="47.25">
      <c r="A575" s="338"/>
      <c r="B575" s="165"/>
      <c r="C575" s="12" t="s">
        <v>1245</v>
      </c>
      <c r="D575" s="1112">
        <v>1</v>
      </c>
      <c r="E575" s="1111" t="s">
        <v>420</v>
      </c>
      <c r="F575" s="63" t="s">
        <v>1246</v>
      </c>
      <c r="G575" s="1104"/>
      <c r="L575" s="740"/>
    </row>
    <row r="576" spans="1:12" ht="47.25">
      <c r="A576" s="338"/>
      <c r="B576" s="165"/>
      <c r="C576" s="12" t="s">
        <v>6535</v>
      </c>
      <c r="D576" s="1112">
        <v>1</v>
      </c>
      <c r="E576" s="1094" t="s">
        <v>341</v>
      </c>
      <c r="F576" s="92" t="s">
        <v>6538</v>
      </c>
      <c r="G576" s="1104"/>
      <c r="L576" s="740"/>
    </row>
    <row r="577" spans="1:12" ht="63" hidden="1">
      <c r="A577" s="829" t="s">
        <v>2174</v>
      </c>
      <c r="B577" s="723" t="s">
        <v>2175</v>
      </c>
      <c r="C577" s="719" t="s">
        <v>1249</v>
      </c>
      <c r="D577" s="729"/>
      <c r="E577" s="790" t="s">
        <v>271</v>
      </c>
      <c r="F577" s="830"/>
      <c r="G577" s="828"/>
      <c r="H577" s="739"/>
      <c r="I577" s="739"/>
    </row>
    <row r="578" spans="1:12" ht="90.75" customHeight="1">
      <c r="A578" s="1113"/>
      <c r="B578" s="1083"/>
      <c r="C578" s="198" t="s">
        <v>1251</v>
      </c>
      <c r="D578" s="1109">
        <v>1</v>
      </c>
      <c r="E578" s="1016"/>
      <c r="F578" s="1105"/>
      <c r="G578" s="1104"/>
      <c r="L578" s="740"/>
    </row>
    <row r="579" spans="1:12" ht="42" hidden="1">
      <c r="A579" s="835"/>
      <c r="B579" s="741"/>
      <c r="C579" s="791" t="s">
        <v>6533</v>
      </c>
      <c r="D579" s="729"/>
      <c r="E579" s="781" t="s">
        <v>540</v>
      </c>
      <c r="F579" s="830"/>
      <c r="G579" s="828"/>
      <c r="H579" s="739"/>
      <c r="I579" s="739"/>
    </row>
    <row r="580" spans="1:12">
      <c r="A580" s="826"/>
      <c r="B580" s="1452" t="s">
        <v>2177</v>
      </c>
      <c r="C580" s="1452"/>
      <c r="D580" s="1452"/>
      <c r="E580" s="1452"/>
      <c r="F580" s="1452"/>
      <c r="G580" s="1452"/>
      <c r="H580" s="738">
        <f>H581+H584+H588+H592+H607+H611+H617+H625+H629+H636</f>
        <v>18</v>
      </c>
      <c r="I580" s="738">
        <f>I581+I584+I588+I592+I607+I611+I617+I625+I629+I636</f>
        <v>36</v>
      </c>
      <c r="L580" s="740"/>
    </row>
    <row r="581" spans="1:12" ht="40.15" hidden="1" customHeight="1">
      <c r="A581" s="836" t="s">
        <v>25</v>
      </c>
      <c r="B581" s="1562" t="s">
        <v>24</v>
      </c>
      <c r="C581" s="1563"/>
      <c r="D581" s="1563"/>
      <c r="E581" s="1563"/>
      <c r="F581" s="1563"/>
      <c r="G581" s="1564"/>
      <c r="H581" s="739">
        <f>SUM(D582:D583)</f>
        <v>0</v>
      </c>
      <c r="I581" s="739">
        <f>COUNT(D582:D583)*2</f>
        <v>0</v>
      </c>
    </row>
    <row r="582" spans="1:12" ht="84" hidden="1">
      <c r="A582" s="726" t="s">
        <v>1254</v>
      </c>
      <c r="B582" s="723" t="s">
        <v>1255</v>
      </c>
      <c r="C582" s="778" t="s">
        <v>1256</v>
      </c>
      <c r="D582" s="809"/>
      <c r="E582" s="780" t="s">
        <v>540</v>
      </c>
      <c r="F582" s="741"/>
      <c r="G582" s="810"/>
      <c r="H582" s="739"/>
      <c r="I582" s="739"/>
    </row>
    <row r="583" spans="1:12" s="4" customFormat="1" ht="37.5" hidden="1" customHeight="1">
      <c r="A583" s="57" t="s">
        <v>1257</v>
      </c>
      <c r="B583" s="23" t="s">
        <v>1258</v>
      </c>
      <c r="C583" s="19"/>
      <c r="D583" s="473"/>
      <c r="E583" s="21"/>
      <c r="F583" s="19"/>
      <c r="G583" s="19"/>
      <c r="H583" s="81"/>
      <c r="I583" s="81"/>
      <c r="J583" s="81"/>
      <c r="K583" s="81"/>
      <c r="L583" s="81"/>
    </row>
    <row r="584" spans="1:12" ht="40.15" hidden="1" customHeight="1">
      <c r="A584" s="836" t="s">
        <v>23</v>
      </c>
      <c r="B584" s="1562" t="s">
        <v>2180</v>
      </c>
      <c r="C584" s="1563"/>
      <c r="D584" s="1563"/>
      <c r="E584" s="1563"/>
      <c r="F584" s="1563"/>
      <c r="G584" s="1564"/>
      <c r="H584" s="739">
        <f>SUM(D585:D587)</f>
        <v>0</v>
      </c>
      <c r="I584" s="739">
        <f>COUNT(D585:D587)*2</f>
        <v>0</v>
      </c>
    </row>
    <row r="585" spans="1:12" ht="34.5" hidden="1" customHeight="1">
      <c r="A585" s="726" t="s">
        <v>1259</v>
      </c>
      <c r="B585" s="723" t="s">
        <v>2181</v>
      </c>
      <c r="C585" s="725" t="s">
        <v>2737</v>
      </c>
      <c r="D585" s="809"/>
      <c r="E585" s="780" t="s">
        <v>648</v>
      </c>
      <c r="F585" s="741"/>
      <c r="G585" s="810"/>
      <c r="H585" s="739"/>
      <c r="I585" s="739"/>
    </row>
    <row r="586" spans="1:12" s="4" customFormat="1" ht="36.75" hidden="1" customHeight="1">
      <c r="A586" s="57" t="s">
        <v>1261</v>
      </c>
      <c r="B586" s="92" t="s">
        <v>2183</v>
      </c>
      <c r="C586" s="19"/>
      <c r="D586" s="473"/>
      <c r="E586" s="21"/>
      <c r="F586" s="19"/>
      <c r="G586" s="19"/>
      <c r="H586" s="81"/>
      <c r="I586" s="81"/>
      <c r="J586" s="81"/>
      <c r="K586" s="81"/>
      <c r="L586" s="81"/>
    </row>
    <row r="587" spans="1:12" s="4" customFormat="1" ht="59.25" hidden="1" customHeight="1">
      <c r="A587" s="57" t="s">
        <v>1263</v>
      </c>
      <c r="B587" s="92" t="s">
        <v>2185</v>
      </c>
      <c r="C587" s="19"/>
      <c r="D587" s="473"/>
      <c r="E587" s="21"/>
      <c r="F587" s="19"/>
      <c r="G587" s="19"/>
      <c r="H587" s="81"/>
      <c r="I587" s="81"/>
      <c r="J587" s="81"/>
      <c r="K587" s="81"/>
      <c r="L587" s="81"/>
    </row>
    <row r="588" spans="1:12" ht="40.15" customHeight="1">
      <c r="A588" s="1035" t="s">
        <v>2187</v>
      </c>
      <c r="B588" s="1305" t="s">
        <v>2188</v>
      </c>
      <c r="C588" s="1306"/>
      <c r="D588" s="1306"/>
      <c r="E588" s="1306"/>
      <c r="F588" s="1306"/>
      <c r="G588" s="1307"/>
      <c r="H588" s="738">
        <f>SUM(D589:D591)</f>
        <v>2</v>
      </c>
      <c r="I588" s="738">
        <f>COUNT(D589:D591)*2</f>
        <v>4</v>
      </c>
      <c r="L588" s="740"/>
    </row>
    <row r="589" spans="1:12" ht="100.5" customHeight="1">
      <c r="A589" s="308" t="s">
        <v>2189</v>
      </c>
      <c r="B589" s="92" t="s">
        <v>2190</v>
      </c>
      <c r="C589" s="1088" t="s">
        <v>2738</v>
      </c>
      <c r="D589" s="1081">
        <v>1</v>
      </c>
      <c r="E589" s="1082" t="s">
        <v>540</v>
      </c>
      <c r="F589" s="1083"/>
      <c r="G589" s="1084"/>
      <c r="L589" s="740"/>
    </row>
    <row r="590" spans="1:12" s="4" customFormat="1" ht="38.25" hidden="1" customHeight="1">
      <c r="A590" s="20" t="s">
        <v>2193</v>
      </c>
      <c r="B590" s="92" t="s">
        <v>2194</v>
      </c>
      <c r="C590" s="19"/>
      <c r="D590" s="473"/>
      <c r="E590" s="21"/>
      <c r="F590" s="19"/>
      <c r="G590" s="19"/>
      <c r="H590" s="81"/>
      <c r="I590" s="81"/>
      <c r="J590" s="81"/>
      <c r="K590" s="81"/>
      <c r="L590" s="81"/>
    </row>
    <row r="591" spans="1:12" ht="47.25">
      <c r="A591" s="308" t="s">
        <v>2195</v>
      </c>
      <c r="B591" s="135" t="s">
        <v>2196</v>
      </c>
      <c r="C591" s="165" t="s">
        <v>1274</v>
      </c>
      <c r="D591" s="1081">
        <v>1</v>
      </c>
      <c r="E591" s="1082" t="s">
        <v>540</v>
      </c>
      <c r="F591" s="165" t="s">
        <v>1275</v>
      </c>
      <c r="G591" s="1084"/>
      <c r="L591" s="740"/>
    </row>
    <row r="592" spans="1:12" ht="40.15" customHeight="1">
      <c r="A592" s="1035" t="s">
        <v>2198</v>
      </c>
      <c r="B592" s="1305" t="s">
        <v>2199</v>
      </c>
      <c r="C592" s="1306"/>
      <c r="D592" s="1306"/>
      <c r="E592" s="1306"/>
      <c r="F592" s="1306"/>
      <c r="G592" s="1307"/>
      <c r="H592" s="738">
        <f>SUM(D593:D606)</f>
        <v>6</v>
      </c>
      <c r="I592" s="738">
        <f>COUNT(D593:D606)*2</f>
        <v>12</v>
      </c>
      <c r="L592" s="740"/>
    </row>
    <row r="593" spans="1:12" s="807" customFormat="1" ht="47.25">
      <c r="A593" s="308" t="s">
        <v>2200</v>
      </c>
      <c r="B593" s="92" t="s">
        <v>1277</v>
      </c>
      <c r="C593" s="213" t="s">
        <v>1278</v>
      </c>
      <c r="D593" s="1081">
        <v>1</v>
      </c>
      <c r="E593" s="1082" t="s">
        <v>648</v>
      </c>
      <c r="F593" s="1083"/>
      <c r="G593" s="1084"/>
      <c r="H593" s="738"/>
      <c r="I593" s="738"/>
      <c r="J593" s="739"/>
      <c r="K593" s="739"/>
      <c r="L593" s="740"/>
    </row>
    <row r="594" spans="1:12" s="807" customFormat="1" ht="31.5">
      <c r="A594" s="308"/>
      <c r="B594" s="165"/>
      <c r="C594" s="12" t="s">
        <v>1279</v>
      </c>
      <c r="D594" s="1081">
        <v>1</v>
      </c>
      <c r="E594" s="1082" t="s">
        <v>377</v>
      </c>
      <c r="F594" s="1083"/>
      <c r="G594" s="1084"/>
      <c r="H594" s="738"/>
      <c r="I594" s="738"/>
      <c r="J594" s="739"/>
      <c r="K594" s="739"/>
      <c r="L594" s="740"/>
    </row>
    <row r="595" spans="1:12" s="807" customFormat="1" ht="63" hidden="1">
      <c r="A595" s="737" t="s">
        <v>2202</v>
      </c>
      <c r="B595" s="723" t="s">
        <v>1281</v>
      </c>
      <c r="C595" s="725" t="s">
        <v>2739</v>
      </c>
      <c r="D595" s="809"/>
      <c r="E595" s="780" t="s">
        <v>648</v>
      </c>
      <c r="F595" s="741"/>
      <c r="G595" s="741"/>
      <c r="H595" s="739"/>
      <c r="I595" s="739"/>
      <c r="J595" s="739"/>
      <c r="K595" s="739"/>
      <c r="L595" s="739"/>
    </row>
    <row r="596" spans="1:12" s="807" customFormat="1" ht="84" hidden="1">
      <c r="A596" s="737"/>
      <c r="B596" s="723"/>
      <c r="C596" s="725" t="s">
        <v>2740</v>
      </c>
      <c r="D596" s="809"/>
      <c r="E596" s="780" t="s">
        <v>648</v>
      </c>
      <c r="F596" s="741"/>
      <c r="G596" s="741"/>
      <c r="H596" s="739"/>
      <c r="I596" s="739"/>
      <c r="J596" s="739"/>
      <c r="K596" s="739"/>
      <c r="L596" s="739"/>
    </row>
    <row r="597" spans="1:12" s="807" customFormat="1" ht="126" hidden="1">
      <c r="A597" s="737"/>
      <c r="B597" s="723"/>
      <c r="C597" s="582" t="s">
        <v>2565</v>
      </c>
      <c r="D597" s="809"/>
      <c r="E597" s="780" t="s">
        <v>648</v>
      </c>
      <c r="F597" s="723" t="s">
        <v>2741</v>
      </c>
      <c r="G597" s="741"/>
      <c r="H597" s="739"/>
      <c r="I597" s="739"/>
      <c r="J597" s="739"/>
      <c r="K597" s="739"/>
      <c r="L597" s="739"/>
    </row>
    <row r="598" spans="1:12" s="807" customFormat="1" ht="105" hidden="1">
      <c r="A598" s="737"/>
      <c r="B598" s="723"/>
      <c r="C598" s="582" t="s">
        <v>2567</v>
      </c>
      <c r="D598" s="809"/>
      <c r="E598" s="780" t="s">
        <v>648</v>
      </c>
      <c r="F598" s="723" t="s">
        <v>2742</v>
      </c>
      <c r="G598" s="741"/>
      <c r="H598" s="739"/>
      <c r="I598" s="739"/>
      <c r="J598" s="739"/>
      <c r="K598" s="739"/>
      <c r="L598" s="739"/>
    </row>
    <row r="599" spans="1:12" s="807" customFormat="1" ht="157.5">
      <c r="A599" s="308"/>
      <c r="B599" s="92"/>
      <c r="C599" s="1114" t="s">
        <v>2569</v>
      </c>
      <c r="D599" s="1081">
        <v>1</v>
      </c>
      <c r="E599" s="1082" t="s">
        <v>648</v>
      </c>
      <c r="F599" s="92" t="s">
        <v>2743</v>
      </c>
      <c r="G599" s="1083"/>
      <c r="H599" s="738"/>
      <c r="I599" s="738"/>
      <c r="J599" s="739"/>
      <c r="K599" s="739"/>
      <c r="L599" s="740"/>
    </row>
    <row r="600" spans="1:12" s="807" customFormat="1" ht="63">
      <c r="A600" s="308"/>
      <c r="B600" s="92"/>
      <c r="C600" s="1114" t="s">
        <v>2209</v>
      </c>
      <c r="D600" s="1081">
        <v>1</v>
      </c>
      <c r="E600" s="1082" t="s">
        <v>648</v>
      </c>
      <c r="F600" s="92" t="s">
        <v>2744</v>
      </c>
      <c r="G600" s="1083"/>
      <c r="H600" s="738"/>
      <c r="I600" s="738"/>
      <c r="J600" s="739"/>
      <c r="K600" s="739"/>
      <c r="L600" s="740"/>
    </row>
    <row r="601" spans="1:12" s="807" customFormat="1" ht="357" hidden="1">
      <c r="A601" s="737"/>
      <c r="B601" s="723"/>
      <c r="C601" s="582" t="s">
        <v>2211</v>
      </c>
      <c r="D601" s="809"/>
      <c r="E601" s="780" t="s">
        <v>648</v>
      </c>
      <c r="F601" s="723" t="s">
        <v>2745</v>
      </c>
      <c r="G601" s="741"/>
      <c r="H601" s="739"/>
      <c r="I601" s="739"/>
      <c r="J601" s="739"/>
      <c r="K601" s="739"/>
      <c r="L601" s="739"/>
    </row>
    <row r="602" spans="1:12" s="807" customFormat="1" ht="47.25">
      <c r="A602" s="308"/>
      <c r="B602" s="92"/>
      <c r="C602" s="1114" t="s">
        <v>2573</v>
      </c>
      <c r="D602" s="1081">
        <v>1</v>
      </c>
      <c r="E602" s="1082" t="s">
        <v>648</v>
      </c>
      <c r="F602" s="92" t="s">
        <v>2746</v>
      </c>
      <c r="G602" s="1083"/>
      <c r="H602" s="738"/>
      <c r="I602" s="738"/>
      <c r="J602" s="739"/>
      <c r="K602" s="739"/>
      <c r="L602" s="740"/>
    </row>
    <row r="603" spans="1:12" s="807" customFormat="1" ht="210" hidden="1">
      <c r="A603" s="737"/>
      <c r="B603" s="723"/>
      <c r="C603" s="582" t="s">
        <v>2215</v>
      </c>
      <c r="D603" s="809"/>
      <c r="E603" s="780" t="s">
        <v>648</v>
      </c>
      <c r="F603" s="723" t="s">
        <v>2747</v>
      </c>
      <c r="G603" s="810"/>
      <c r="H603" s="739"/>
      <c r="I603" s="739"/>
      <c r="J603" s="739"/>
      <c r="K603" s="739"/>
      <c r="L603" s="739"/>
    </row>
    <row r="604" spans="1:12" s="807" customFormat="1" ht="147" hidden="1">
      <c r="A604" s="737"/>
      <c r="B604" s="723"/>
      <c r="C604" s="582" t="s">
        <v>2576</v>
      </c>
      <c r="D604" s="809"/>
      <c r="E604" s="780" t="s">
        <v>648</v>
      </c>
      <c r="F604" s="723" t="s">
        <v>2748</v>
      </c>
      <c r="G604" s="810"/>
      <c r="H604" s="739"/>
      <c r="I604" s="739"/>
      <c r="J604" s="739"/>
      <c r="K604" s="739"/>
      <c r="L604" s="739"/>
    </row>
    <row r="605" spans="1:12" s="807" customFormat="1" ht="31.5">
      <c r="A605" s="308" t="s">
        <v>2219</v>
      </c>
      <c r="B605" s="92" t="s">
        <v>2220</v>
      </c>
      <c r="C605" s="385" t="s">
        <v>2587</v>
      </c>
      <c r="D605" s="1081">
        <v>1</v>
      </c>
      <c r="E605" s="1082" t="s">
        <v>540</v>
      </c>
      <c r="F605" s="1083"/>
      <c r="G605" s="1084"/>
      <c r="H605" s="738"/>
      <c r="I605" s="738"/>
      <c r="J605" s="739"/>
      <c r="K605" s="739"/>
      <c r="L605" s="740"/>
    </row>
    <row r="606" spans="1:12" s="807" customFormat="1" ht="63" hidden="1">
      <c r="A606" s="737" t="s">
        <v>2223</v>
      </c>
      <c r="B606" s="723" t="s">
        <v>1299</v>
      </c>
      <c r="C606" s="755" t="s">
        <v>1300</v>
      </c>
      <c r="D606" s="809"/>
      <c r="E606" s="780" t="s">
        <v>341</v>
      </c>
      <c r="F606" s="723" t="s">
        <v>2749</v>
      </c>
      <c r="G606" s="810"/>
      <c r="H606" s="739"/>
      <c r="I606" s="739"/>
      <c r="J606" s="739"/>
      <c r="K606" s="739"/>
      <c r="L606" s="739"/>
    </row>
    <row r="607" spans="1:12" s="807" customFormat="1" ht="40.15" customHeight="1">
      <c r="A607" s="1035" t="s">
        <v>2230</v>
      </c>
      <c r="B607" s="1305" t="s">
        <v>2231</v>
      </c>
      <c r="C607" s="1306"/>
      <c r="D607" s="1306"/>
      <c r="E607" s="1306"/>
      <c r="F607" s="1306"/>
      <c r="G607" s="1307"/>
      <c r="H607" s="738">
        <f>SUM(D608:D610)</f>
        <v>3</v>
      </c>
      <c r="I607" s="738">
        <f>COUNT(D608:D610)*2</f>
        <v>6</v>
      </c>
      <c r="J607" s="739"/>
      <c r="K607" s="739"/>
      <c r="L607" s="740"/>
    </row>
    <row r="608" spans="1:12" s="807" customFormat="1">
      <c r="A608" s="308" t="s">
        <v>2232</v>
      </c>
      <c r="B608" s="92" t="s">
        <v>2233</v>
      </c>
      <c r="C608" s="385" t="s">
        <v>1305</v>
      </c>
      <c r="D608" s="1081">
        <v>1</v>
      </c>
      <c r="E608" s="1082" t="s">
        <v>540</v>
      </c>
      <c r="F608" s="1083"/>
      <c r="G608" s="1084"/>
      <c r="H608" s="738"/>
      <c r="I608" s="738"/>
      <c r="J608" s="739"/>
      <c r="K608" s="739"/>
      <c r="L608" s="740"/>
    </row>
    <row r="609" spans="1:12" ht="31.5">
      <c r="A609" s="308" t="s">
        <v>2235</v>
      </c>
      <c r="B609" s="92" t="s">
        <v>2589</v>
      </c>
      <c r="C609" s="1088" t="s">
        <v>1308</v>
      </c>
      <c r="D609" s="1081">
        <v>1</v>
      </c>
      <c r="E609" s="1082" t="s">
        <v>540</v>
      </c>
      <c r="F609" s="1083"/>
      <c r="G609" s="1084"/>
      <c r="L609" s="740"/>
    </row>
    <row r="610" spans="1:12" ht="31.5">
      <c r="A610" s="308" t="s">
        <v>1309</v>
      </c>
      <c r="B610" s="92" t="s">
        <v>2590</v>
      </c>
      <c r="C610" s="12" t="s">
        <v>1311</v>
      </c>
      <c r="D610" s="1081">
        <v>1</v>
      </c>
      <c r="E610" s="1082" t="s">
        <v>540</v>
      </c>
      <c r="F610" s="1083"/>
      <c r="G610" s="1084"/>
      <c r="L610" s="740"/>
    </row>
    <row r="611" spans="1:12" ht="40.15" customHeight="1">
      <c r="A611" s="1035" t="s">
        <v>2239</v>
      </c>
      <c r="B611" s="1305" t="s">
        <v>14</v>
      </c>
      <c r="C611" s="1306"/>
      <c r="D611" s="1306"/>
      <c r="E611" s="1306"/>
      <c r="F611" s="1306"/>
      <c r="G611" s="1307"/>
      <c r="H611" s="738">
        <f>SUM(D612:D616)</f>
        <v>4</v>
      </c>
      <c r="I611" s="738">
        <f>COUNT(D612:D616)*2</f>
        <v>8</v>
      </c>
      <c r="L611" s="740"/>
    </row>
    <row r="612" spans="1:12" ht="47.25">
      <c r="A612" s="308" t="s">
        <v>2240</v>
      </c>
      <c r="B612" s="92" t="s">
        <v>2750</v>
      </c>
      <c r="C612" s="1088" t="s">
        <v>1314</v>
      </c>
      <c r="D612" s="1081">
        <v>1</v>
      </c>
      <c r="E612" s="1082" t="s">
        <v>653</v>
      </c>
      <c r="F612" s="1083"/>
      <c r="G612" s="1084"/>
      <c r="L612" s="740"/>
    </row>
    <row r="613" spans="1:12" ht="63" hidden="1">
      <c r="A613" s="737" t="s">
        <v>1315</v>
      </c>
      <c r="B613" s="723" t="s">
        <v>1316</v>
      </c>
      <c r="C613" s="730" t="s">
        <v>2751</v>
      </c>
      <c r="D613" s="809"/>
      <c r="E613" s="780" t="s">
        <v>653</v>
      </c>
      <c r="F613" s="741"/>
      <c r="G613" s="591" t="s">
        <v>2752</v>
      </c>
      <c r="H613" s="739"/>
      <c r="I613" s="739"/>
    </row>
    <row r="614" spans="1:12" ht="31.5">
      <c r="A614" s="308" t="s">
        <v>1320</v>
      </c>
      <c r="B614" s="135" t="s">
        <v>1321</v>
      </c>
      <c r="C614" s="213" t="s">
        <v>1322</v>
      </c>
      <c r="D614" s="1081">
        <v>1</v>
      </c>
      <c r="E614" s="1082" t="s">
        <v>653</v>
      </c>
      <c r="F614" s="1083"/>
      <c r="G614" s="1084"/>
      <c r="L614" s="740"/>
    </row>
    <row r="615" spans="1:12" ht="31.5">
      <c r="A615" s="308" t="s">
        <v>2250</v>
      </c>
      <c r="B615" s="92" t="s">
        <v>1324</v>
      </c>
      <c r="C615" s="410" t="s">
        <v>1325</v>
      </c>
      <c r="D615" s="1081">
        <v>1</v>
      </c>
      <c r="E615" s="1082" t="s">
        <v>653</v>
      </c>
      <c r="F615" s="1083"/>
      <c r="G615" s="1084"/>
      <c r="L615" s="740"/>
    </row>
    <row r="616" spans="1:12" ht="31.5">
      <c r="A616" s="308" t="s">
        <v>2252</v>
      </c>
      <c r="B616" s="92" t="s">
        <v>1327</v>
      </c>
      <c r="C616" s="385" t="s">
        <v>2254</v>
      </c>
      <c r="D616" s="1081">
        <v>1</v>
      </c>
      <c r="E616" s="1083" t="s">
        <v>653</v>
      </c>
      <c r="F616" s="1083" t="s">
        <v>2593</v>
      </c>
      <c r="G616" s="1084"/>
      <c r="L616" s="740"/>
    </row>
    <row r="617" spans="1:12" ht="46.5" customHeight="1">
      <c r="A617" s="1035" t="s">
        <v>2256</v>
      </c>
      <c r="B617" s="1298" t="s">
        <v>1329</v>
      </c>
      <c r="C617" s="1299"/>
      <c r="D617" s="1299"/>
      <c r="E617" s="1299"/>
      <c r="F617" s="1299"/>
      <c r="G617" s="1300"/>
      <c r="H617" s="738">
        <f>SUM(D618:D624)</f>
        <v>1</v>
      </c>
      <c r="I617" s="738">
        <f>COUNT(D618:D624)*2</f>
        <v>2</v>
      </c>
      <c r="L617" s="740"/>
    </row>
    <row r="618" spans="1:12" s="4" customFormat="1" ht="135" hidden="1">
      <c r="A618" s="20" t="s">
        <v>1330</v>
      </c>
      <c r="B618" s="41" t="s">
        <v>1332</v>
      </c>
      <c r="C618" s="41" t="s">
        <v>1333</v>
      </c>
      <c r="D618" s="445"/>
      <c r="E618" s="19" t="s">
        <v>540</v>
      </c>
      <c r="F618" s="75" t="s">
        <v>1334</v>
      </c>
      <c r="G618" s="19"/>
      <c r="H618" s="81"/>
      <c r="I618" s="81"/>
      <c r="J618" s="81"/>
      <c r="K618" s="81"/>
      <c r="L618" s="81"/>
    </row>
    <row r="619" spans="1:12" s="4" customFormat="1" ht="75" hidden="1">
      <c r="A619" s="20" t="s">
        <v>1335</v>
      </c>
      <c r="B619" s="41" t="s">
        <v>1336</v>
      </c>
      <c r="C619" s="41" t="s">
        <v>1337</v>
      </c>
      <c r="D619" s="445"/>
      <c r="E619" s="19" t="s">
        <v>540</v>
      </c>
      <c r="F619" s="75" t="s">
        <v>1338</v>
      </c>
      <c r="G619" s="44"/>
      <c r="H619" s="81"/>
      <c r="I619" s="81"/>
      <c r="J619" s="81"/>
      <c r="K619" s="81"/>
      <c r="L619" s="81"/>
    </row>
    <row r="620" spans="1:12" s="4" customFormat="1" ht="105" hidden="1">
      <c r="A620" s="20" t="s">
        <v>1339</v>
      </c>
      <c r="B620" s="41" t="s">
        <v>1340</v>
      </c>
      <c r="C620" s="41" t="s">
        <v>1341</v>
      </c>
      <c r="D620" s="445"/>
      <c r="E620" s="19" t="s">
        <v>540</v>
      </c>
      <c r="F620" s="75" t="s">
        <v>1342</v>
      </c>
      <c r="G620" s="44"/>
      <c r="H620" s="81"/>
      <c r="I620" s="81"/>
      <c r="J620" s="81"/>
      <c r="K620" s="81"/>
      <c r="L620" s="81"/>
    </row>
    <row r="621" spans="1:12" ht="189" hidden="1">
      <c r="A621" s="794" t="s">
        <v>1343</v>
      </c>
      <c r="B621" s="725" t="s">
        <v>1344</v>
      </c>
      <c r="C621" s="725" t="s">
        <v>1345</v>
      </c>
      <c r="D621" s="795"/>
      <c r="E621" s="741" t="s">
        <v>540</v>
      </c>
      <c r="F621" s="761" t="s">
        <v>1346</v>
      </c>
      <c r="G621" s="810"/>
      <c r="H621" s="739"/>
      <c r="I621" s="739"/>
    </row>
    <row r="622" spans="1:12" ht="94.5">
      <c r="A622" s="997" t="s">
        <v>1347</v>
      </c>
      <c r="B622" s="385" t="s">
        <v>1348</v>
      </c>
      <c r="C622" s="385" t="s">
        <v>1349</v>
      </c>
      <c r="D622" s="528">
        <v>1</v>
      </c>
      <c r="E622" s="1083" t="s">
        <v>540</v>
      </c>
      <c r="F622" s="1115" t="s">
        <v>1350</v>
      </c>
      <c r="G622" s="1084"/>
      <c r="L622" s="740"/>
    </row>
    <row r="623" spans="1:12" s="4" customFormat="1" ht="105" hidden="1">
      <c r="A623" s="20" t="s">
        <v>1351</v>
      </c>
      <c r="B623" s="41" t="s">
        <v>1352</v>
      </c>
      <c r="C623" s="41" t="s">
        <v>1353</v>
      </c>
      <c r="D623" s="445"/>
      <c r="E623" s="19" t="s">
        <v>540</v>
      </c>
      <c r="F623" s="75" t="s">
        <v>1354</v>
      </c>
      <c r="G623" s="44"/>
      <c r="H623" s="81"/>
      <c r="I623" s="81"/>
      <c r="J623" s="81"/>
      <c r="K623" s="81"/>
      <c r="L623" s="81"/>
    </row>
    <row r="624" spans="1:12" ht="231" hidden="1">
      <c r="A624" s="794" t="s">
        <v>1355</v>
      </c>
      <c r="B624" s="725" t="s">
        <v>1356</v>
      </c>
      <c r="C624" s="725" t="s">
        <v>1357</v>
      </c>
      <c r="D624" s="795"/>
      <c r="E624" s="741" t="s">
        <v>540</v>
      </c>
      <c r="F624" s="761" t="s">
        <v>1358</v>
      </c>
      <c r="G624" s="810"/>
      <c r="H624" s="739"/>
      <c r="I624" s="739"/>
    </row>
    <row r="625" spans="1:12" ht="40.5" customHeight="1">
      <c r="A625" s="1035" t="s">
        <v>2259</v>
      </c>
      <c r="B625" s="1305" t="s">
        <v>2260</v>
      </c>
      <c r="C625" s="1306"/>
      <c r="D625" s="1306"/>
      <c r="E625" s="1306"/>
      <c r="F625" s="1306"/>
      <c r="G625" s="1307"/>
      <c r="H625" s="738">
        <f>SUM(D626:D628)</f>
        <v>2</v>
      </c>
      <c r="I625" s="738">
        <f>COUNT(D626:D628)*2</f>
        <v>4</v>
      </c>
      <c r="L625" s="740"/>
    </row>
    <row r="626" spans="1:12" ht="31.5">
      <c r="A626" s="308" t="s">
        <v>2261</v>
      </c>
      <c r="B626" s="92" t="s">
        <v>2262</v>
      </c>
      <c r="C626" s="12" t="s">
        <v>1361</v>
      </c>
      <c r="D626" s="1116">
        <v>1</v>
      </c>
      <c r="E626" s="1082" t="s">
        <v>271</v>
      </c>
      <c r="F626" s="1082" t="s">
        <v>1362</v>
      </c>
      <c r="G626" s="1084"/>
      <c r="L626" s="740"/>
    </row>
    <row r="627" spans="1:12" ht="42" hidden="1">
      <c r="A627" s="823"/>
      <c r="B627" s="772"/>
      <c r="C627" s="724" t="s">
        <v>1363</v>
      </c>
      <c r="D627" s="837"/>
      <c r="E627" s="780" t="s">
        <v>271</v>
      </c>
      <c r="F627" s="780" t="s">
        <v>1364</v>
      </c>
      <c r="G627" s="810"/>
      <c r="H627" s="739"/>
      <c r="I627" s="739"/>
    </row>
    <row r="628" spans="1:12" ht="31.5">
      <c r="A628" s="308" t="s">
        <v>2263</v>
      </c>
      <c r="B628" s="92" t="s">
        <v>2264</v>
      </c>
      <c r="C628" s="1082" t="s">
        <v>7165</v>
      </c>
      <c r="D628" s="1116">
        <v>1</v>
      </c>
      <c r="E628" s="1117" t="s">
        <v>540</v>
      </c>
      <c r="F628" s="12" t="s">
        <v>1367</v>
      </c>
      <c r="G628" s="1084"/>
      <c r="L628" s="740"/>
    </row>
    <row r="629" spans="1:12" s="4" customFormat="1" ht="15.75" hidden="1">
      <c r="A629" s="76" t="s">
        <v>10</v>
      </c>
      <c r="B629" s="1308" t="s">
        <v>1368</v>
      </c>
      <c r="C629" s="1309"/>
      <c r="D629" s="1309"/>
      <c r="E629" s="1309"/>
      <c r="F629" s="1309"/>
      <c r="G629" s="1320"/>
      <c r="H629" s="81">
        <f>SUM(D630:D635)</f>
        <v>0</v>
      </c>
      <c r="I629" s="81">
        <f>COUNT(D630:D635)</f>
        <v>0</v>
      </c>
      <c r="J629" s="81"/>
      <c r="K629" s="81"/>
      <c r="L629" s="81"/>
    </row>
    <row r="630" spans="1:12" s="4" customFormat="1" ht="30" hidden="1">
      <c r="A630" s="76" t="s">
        <v>1369</v>
      </c>
      <c r="B630" s="41" t="s">
        <v>1370</v>
      </c>
      <c r="C630" s="21"/>
      <c r="D630" s="481"/>
      <c r="E630" s="21"/>
      <c r="F630" s="16"/>
      <c r="G630" s="44"/>
      <c r="H630" s="81"/>
      <c r="I630" s="81"/>
      <c r="J630" s="81"/>
      <c r="K630" s="81"/>
      <c r="L630" s="81"/>
    </row>
    <row r="631" spans="1:12" s="4" customFormat="1" ht="45" hidden="1">
      <c r="A631" s="76" t="s">
        <v>1371</v>
      </c>
      <c r="B631" s="41" t="s">
        <v>1372</v>
      </c>
      <c r="C631" s="21"/>
      <c r="D631" s="481"/>
      <c r="E631" s="21"/>
      <c r="F631" s="16"/>
      <c r="G631" s="44"/>
      <c r="H631" s="81"/>
      <c r="I631" s="81"/>
      <c r="J631" s="81"/>
      <c r="K631" s="81"/>
      <c r="L631" s="81"/>
    </row>
    <row r="632" spans="1:12" s="4" customFormat="1" ht="45" hidden="1">
      <c r="A632" s="76" t="s">
        <v>1373</v>
      </c>
      <c r="B632" s="41" t="s">
        <v>1374</v>
      </c>
      <c r="C632" s="21"/>
      <c r="D632" s="481"/>
      <c r="E632" s="21"/>
      <c r="F632" s="16"/>
      <c r="G632" s="44"/>
      <c r="H632" s="81"/>
      <c r="I632" s="81"/>
      <c r="J632" s="81"/>
      <c r="K632" s="81"/>
      <c r="L632" s="81"/>
    </row>
    <row r="633" spans="1:12" s="4" customFormat="1" ht="60" hidden="1">
      <c r="A633" s="76" t="s">
        <v>1375</v>
      </c>
      <c r="B633" s="41" t="s">
        <v>1376</v>
      </c>
      <c r="C633" s="21"/>
      <c r="D633" s="481"/>
      <c r="E633" s="21"/>
      <c r="F633" s="16"/>
      <c r="G633" s="44"/>
      <c r="H633" s="81"/>
      <c r="I633" s="81"/>
      <c r="J633" s="81"/>
      <c r="K633" s="81"/>
      <c r="L633" s="81"/>
    </row>
    <row r="634" spans="1:12" s="4" customFormat="1" ht="30" hidden="1">
      <c r="A634" s="76" t="s">
        <v>1377</v>
      </c>
      <c r="B634" s="41" t="s">
        <v>1378</v>
      </c>
      <c r="C634" s="21"/>
      <c r="D634" s="481"/>
      <c r="E634" s="21"/>
      <c r="F634" s="16"/>
      <c r="G634" s="44"/>
      <c r="H634" s="81"/>
      <c r="I634" s="81"/>
      <c r="J634" s="81"/>
      <c r="K634" s="81"/>
      <c r="L634" s="81"/>
    </row>
    <row r="635" spans="1:12" s="4" customFormat="1" ht="30" hidden="1">
      <c r="A635" s="76" t="s">
        <v>1379</v>
      </c>
      <c r="B635" s="41" t="s">
        <v>1380</v>
      </c>
      <c r="C635" s="21"/>
      <c r="D635" s="481"/>
      <c r="E635" s="21"/>
      <c r="F635" s="16"/>
      <c r="G635" s="44"/>
      <c r="H635" s="81"/>
      <c r="I635" s="81"/>
      <c r="J635" s="81"/>
      <c r="K635" s="81"/>
      <c r="L635" s="81"/>
    </row>
    <row r="636" spans="1:12" hidden="1">
      <c r="A636" s="759" t="s">
        <v>1381</v>
      </c>
      <c r="B636" s="1562" t="s">
        <v>8</v>
      </c>
      <c r="C636" s="1563"/>
      <c r="D636" s="1563"/>
      <c r="E636" s="1563"/>
      <c r="F636" s="1563"/>
      <c r="G636" s="1564"/>
      <c r="H636" s="739">
        <f>SUM(D637:D646)</f>
        <v>0</v>
      </c>
      <c r="I636" s="739">
        <f>COUNT(D637:D646)*2</f>
        <v>0</v>
      </c>
    </row>
    <row r="637" spans="1:12" s="4" customFormat="1" ht="45" hidden="1">
      <c r="A637" s="76" t="s">
        <v>1382</v>
      </c>
      <c r="B637" s="41" t="s">
        <v>1383</v>
      </c>
      <c r="C637" s="256"/>
      <c r="D637" s="481"/>
      <c r="E637" s="256"/>
      <c r="F637" s="256"/>
      <c r="G637" s="256"/>
      <c r="H637" s="81"/>
      <c r="I637" s="81"/>
      <c r="J637" s="81"/>
      <c r="K637" s="81"/>
      <c r="L637" s="81"/>
    </row>
    <row r="638" spans="1:12" s="4" customFormat="1" ht="45" hidden="1">
      <c r="A638" s="76" t="s">
        <v>1384</v>
      </c>
      <c r="B638" s="41" t="s">
        <v>1385</v>
      </c>
      <c r="C638" s="256"/>
      <c r="D638" s="481"/>
      <c r="E638" s="256"/>
      <c r="F638" s="256"/>
      <c r="G638" s="256"/>
      <c r="H638" s="81"/>
      <c r="I638" s="81"/>
      <c r="J638" s="81"/>
      <c r="K638" s="81"/>
      <c r="L638" s="81"/>
    </row>
    <row r="639" spans="1:12" s="4" customFormat="1" ht="45" hidden="1">
      <c r="A639" s="76" t="s">
        <v>1386</v>
      </c>
      <c r="B639" s="41" t="s">
        <v>1387</v>
      </c>
      <c r="C639" s="256"/>
      <c r="D639" s="481"/>
      <c r="E639" s="256"/>
      <c r="F639" s="256"/>
      <c r="G639" s="256"/>
      <c r="H639" s="81"/>
      <c r="I639" s="81"/>
      <c r="J639" s="81"/>
      <c r="K639" s="81"/>
      <c r="L639" s="81"/>
    </row>
    <row r="640" spans="1:12" s="4" customFormat="1" ht="30" hidden="1">
      <c r="A640" s="76" t="s">
        <v>1388</v>
      </c>
      <c r="B640" s="41" t="s">
        <v>1389</v>
      </c>
      <c r="C640" s="256"/>
      <c r="D640" s="481"/>
      <c r="E640" s="256"/>
      <c r="F640" s="256"/>
      <c r="G640" s="256"/>
      <c r="H640" s="81"/>
      <c r="I640" s="81"/>
      <c r="J640" s="81"/>
      <c r="K640" s="81"/>
      <c r="L640" s="81"/>
    </row>
    <row r="641" spans="1:12" s="4" customFormat="1" ht="30" hidden="1">
      <c r="A641" s="76" t="s">
        <v>1390</v>
      </c>
      <c r="B641" s="41" t="s">
        <v>1391</v>
      </c>
      <c r="C641" s="256"/>
      <c r="D641" s="481"/>
      <c r="E641" s="256"/>
      <c r="F641" s="256"/>
      <c r="G641" s="256"/>
      <c r="H641" s="81"/>
      <c r="I641" s="81"/>
      <c r="J641" s="81"/>
      <c r="K641" s="81"/>
      <c r="L641" s="81"/>
    </row>
    <row r="642" spans="1:12" ht="126" hidden="1">
      <c r="A642" s="759" t="s">
        <v>1392</v>
      </c>
      <c r="B642" s="725" t="s">
        <v>2266</v>
      </c>
      <c r="C642" s="725" t="s">
        <v>1394</v>
      </c>
      <c r="D642" s="837"/>
      <c r="E642" s="796" t="s">
        <v>540</v>
      </c>
      <c r="F642" s="725" t="s">
        <v>2267</v>
      </c>
      <c r="G642" s="838"/>
      <c r="H642" s="739"/>
      <c r="I642" s="739"/>
    </row>
    <row r="643" spans="1:12" s="4" customFormat="1" ht="60" hidden="1">
      <c r="A643" s="20" t="s">
        <v>1396</v>
      </c>
      <c r="B643" s="41" t="s">
        <v>1397</v>
      </c>
      <c r="C643" s="256"/>
      <c r="D643" s="481"/>
      <c r="E643" s="257"/>
      <c r="F643" s="256"/>
      <c r="G643" s="256"/>
      <c r="H643" s="81"/>
      <c r="I643" s="81"/>
      <c r="J643" s="81"/>
      <c r="K643" s="81"/>
      <c r="L643" s="81"/>
    </row>
    <row r="644" spans="1:12" s="4" customFormat="1" ht="30" hidden="1">
      <c r="A644" s="20" t="s">
        <v>1398</v>
      </c>
      <c r="B644" s="41" t="s">
        <v>1399</v>
      </c>
      <c r="C644" s="256"/>
      <c r="D644" s="481"/>
      <c r="E644" s="256"/>
      <c r="F644" s="256"/>
      <c r="G644" s="256"/>
      <c r="H644" s="81"/>
      <c r="I644" s="81"/>
      <c r="J644" s="81"/>
      <c r="K644" s="81"/>
      <c r="L644" s="81"/>
    </row>
    <row r="645" spans="1:12" s="4" customFormat="1" ht="30" hidden="1">
      <c r="A645" s="20" t="s">
        <v>1400</v>
      </c>
      <c r="B645" s="41" t="s">
        <v>1401</v>
      </c>
      <c r="C645" s="256"/>
      <c r="D645" s="481"/>
      <c r="E645" s="256"/>
      <c r="F645" s="256"/>
      <c r="G645" s="256"/>
      <c r="H645" s="81"/>
      <c r="I645" s="81"/>
      <c r="J645" s="81"/>
      <c r="K645" s="81"/>
      <c r="L645" s="81"/>
    </row>
    <row r="646" spans="1:12" s="4" customFormat="1" ht="45" hidden="1">
      <c r="A646" s="20" t="s">
        <v>1402</v>
      </c>
      <c r="B646" s="41" t="s">
        <v>1403</v>
      </c>
      <c r="C646" s="19"/>
      <c r="D646" s="481"/>
      <c r="E646" s="19"/>
      <c r="F646" s="19"/>
      <c r="G646" s="14"/>
      <c r="H646" s="81"/>
      <c r="I646" s="81"/>
      <c r="J646" s="81"/>
      <c r="K646" s="81"/>
      <c r="L646" s="81"/>
    </row>
    <row r="647" spans="1:12">
      <c r="A647" s="826"/>
      <c r="B647" s="1452" t="s">
        <v>1404</v>
      </c>
      <c r="C647" s="1452"/>
      <c r="D647" s="1452"/>
      <c r="E647" s="1452"/>
      <c r="F647" s="1452"/>
      <c r="G647" s="1452"/>
      <c r="H647" s="738">
        <f>H648+H656+H662+H671</f>
        <v>9</v>
      </c>
      <c r="I647" s="738">
        <f>I648+I656+I662+I671</f>
        <v>18</v>
      </c>
      <c r="L647" s="740"/>
    </row>
    <row r="648" spans="1:12" ht="40.15" customHeight="1">
      <c r="A648" s="1039" t="s">
        <v>2269</v>
      </c>
      <c r="B648" s="1305" t="s">
        <v>6</v>
      </c>
      <c r="C648" s="1306"/>
      <c r="D648" s="1306"/>
      <c r="E648" s="1306"/>
      <c r="F648" s="1306"/>
      <c r="G648" s="1307"/>
      <c r="H648" s="738">
        <f>SUM(D649:D655)</f>
        <v>2</v>
      </c>
      <c r="I648" s="738">
        <f>COUNT(D649:D655)*2</f>
        <v>4</v>
      </c>
      <c r="L648" s="740"/>
    </row>
    <row r="649" spans="1:12" ht="31.5">
      <c r="A649" s="308" t="s">
        <v>2270</v>
      </c>
      <c r="B649" s="198" t="s">
        <v>1406</v>
      </c>
      <c r="C649" s="92" t="s">
        <v>2753</v>
      </c>
      <c r="D649" s="1116">
        <v>1</v>
      </c>
      <c r="E649" s="1094" t="s">
        <v>648</v>
      </c>
      <c r="F649" s="1105"/>
      <c r="G649" s="1104"/>
      <c r="L649" s="740"/>
    </row>
    <row r="650" spans="1:12" ht="42" hidden="1">
      <c r="A650" s="737"/>
      <c r="B650" s="745"/>
      <c r="C650" s="755" t="s">
        <v>6503</v>
      </c>
      <c r="D650" s="837"/>
      <c r="E650" s="789" t="s">
        <v>648</v>
      </c>
      <c r="F650" s="830"/>
      <c r="G650" s="828"/>
      <c r="H650" s="739"/>
      <c r="I650" s="739"/>
    </row>
    <row r="651" spans="1:12" ht="42" hidden="1">
      <c r="A651" s="737"/>
      <c r="B651" s="745"/>
      <c r="C651" s="755" t="s">
        <v>6504</v>
      </c>
      <c r="D651" s="837"/>
      <c r="E651" s="789" t="s">
        <v>648</v>
      </c>
      <c r="F651" s="830"/>
      <c r="G651" s="828"/>
      <c r="H651" s="739"/>
      <c r="I651" s="739"/>
    </row>
    <row r="652" spans="1:12" hidden="1">
      <c r="A652" s="737"/>
      <c r="B652" s="745"/>
      <c r="C652" s="755" t="s">
        <v>2754</v>
      </c>
      <c r="D652" s="837"/>
      <c r="E652" s="789" t="s">
        <v>648</v>
      </c>
      <c r="F652" s="830"/>
      <c r="G652" s="828"/>
      <c r="H652" s="739"/>
      <c r="I652" s="739"/>
    </row>
    <row r="653" spans="1:12">
      <c r="A653" s="308"/>
      <c r="B653" s="198"/>
      <c r="C653" s="410" t="s">
        <v>2755</v>
      </c>
      <c r="D653" s="1116">
        <v>1</v>
      </c>
      <c r="E653" s="1094" t="s">
        <v>648</v>
      </c>
      <c r="F653" s="1105"/>
      <c r="G653" s="1104"/>
      <c r="L653" s="740"/>
    </row>
    <row r="654" spans="1:12" hidden="1">
      <c r="A654" s="737"/>
      <c r="B654" s="745"/>
      <c r="C654" s="755" t="s">
        <v>2756</v>
      </c>
      <c r="D654" s="837"/>
      <c r="E654" s="789" t="s">
        <v>648</v>
      </c>
      <c r="F654" s="830"/>
      <c r="G654" s="828"/>
      <c r="H654" s="739"/>
      <c r="I654" s="739"/>
    </row>
    <row r="655" spans="1:12" s="4" customFormat="1" ht="30" hidden="1">
      <c r="A655" s="20" t="s">
        <v>2274</v>
      </c>
      <c r="B655" s="74" t="s">
        <v>2595</v>
      </c>
      <c r="C655" s="584"/>
      <c r="D655" s="481"/>
      <c r="E655" s="15"/>
      <c r="F655" s="584"/>
      <c r="G655" s="584"/>
      <c r="H655" s="81"/>
      <c r="I655" s="81"/>
      <c r="J655" s="81"/>
      <c r="K655" s="81"/>
      <c r="L655" s="81"/>
    </row>
    <row r="656" spans="1:12" ht="40.15" customHeight="1">
      <c r="A656" s="1039" t="s">
        <v>2276</v>
      </c>
      <c r="B656" s="1305" t="s">
        <v>4</v>
      </c>
      <c r="C656" s="1306"/>
      <c r="D656" s="1306"/>
      <c r="E656" s="1306"/>
      <c r="F656" s="1306"/>
      <c r="G656" s="1307"/>
      <c r="H656" s="738">
        <f>SUM(D657:D661)</f>
        <v>3</v>
      </c>
      <c r="I656" s="738">
        <f>COUNT(D657:D661)*2</f>
        <v>6</v>
      </c>
      <c r="L656" s="740"/>
    </row>
    <row r="657" spans="1:12" ht="31.5">
      <c r="A657" s="308" t="s">
        <v>2277</v>
      </c>
      <c r="B657" s="198" t="s">
        <v>1420</v>
      </c>
      <c r="C657" s="135" t="s">
        <v>2596</v>
      </c>
      <c r="D657" s="1116">
        <v>1</v>
      </c>
      <c r="E657" s="1094" t="s">
        <v>648</v>
      </c>
      <c r="F657" s="1105"/>
      <c r="G657" s="1104"/>
      <c r="L657" s="740"/>
    </row>
    <row r="658" spans="1:12">
      <c r="A658" s="308"/>
      <c r="B658" s="198"/>
      <c r="C658" s="1118" t="s">
        <v>2597</v>
      </c>
      <c r="D658" s="1116">
        <v>1</v>
      </c>
      <c r="E658" s="1094" t="s">
        <v>648</v>
      </c>
      <c r="F658" s="1105"/>
      <c r="G658" s="1104"/>
      <c r="L658" s="740"/>
    </row>
    <row r="659" spans="1:12">
      <c r="A659" s="308"/>
      <c r="B659" s="198"/>
      <c r="C659" s="1119" t="s">
        <v>2757</v>
      </c>
      <c r="D659" s="1116">
        <v>1</v>
      </c>
      <c r="E659" s="1094" t="s">
        <v>648</v>
      </c>
      <c r="F659" s="1105"/>
      <c r="G659" s="1104"/>
      <c r="L659" s="740"/>
    </row>
    <row r="660" spans="1:12" hidden="1">
      <c r="A660" s="737"/>
      <c r="B660" s="745"/>
      <c r="C660" s="755" t="s">
        <v>2758</v>
      </c>
      <c r="D660" s="837"/>
      <c r="E660" s="789" t="s">
        <v>648</v>
      </c>
      <c r="F660" s="830"/>
      <c r="G660" s="828"/>
      <c r="H660" s="739"/>
      <c r="I660" s="739"/>
    </row>
    <row r="661" spans="1:12" s="4" customFormat="1" ht="42" hidden="1" customHeight="1">
      <c r="A661" s="20" t="s">
        <v>1428</v>
      </c>
      <c r="B661" s="74" t="s">
        <v>2600</v>
      </c>
      <c r="C661" s="584"/>
      <c r="D661" s="481"/>
      <c r="E661" s="15"/>
      <c r="F661" s="584"/>
      <c r="G661" s="584"/>
      <c r="H661" s="81"/>
      <c r="I661" s="81"/>
      <c r="J661" s="81"/>
      <c r="K661" s="81"/>
      <c r="L661" s="81"/>
    </row>
    <row r="662" spans="1:12" ht="40.15" customHeight="1">
      <c r="A662" s="1039" t="s">
        <v>2283</v>
      </c>
      <c r="B662" s="1305" t="s">
        <v>2</v>
      </c>
      <c r="C662" s="1306"/>
      <c r="D662" s="1306"/>
      <c r="E662" s="1306"/>
      <c r="F662" s="1306"/>
      <c r="G662" s="1307"/>
      <c r="H662" s="738">
        <f>SUM(D663:D670)</f>
        <v>3</v>
      </c>
      <c r="I662" s="738">
        <f>COUNT(D663:D670)*2</f>
        <v>6</v>
      </c>
      <c r="L662" s="740"/>
    </row>
    <row r="663" spans="1:12" ht="31.5">
      <c r="A663" s="308" t="s">
        <v>2284</v>
      </c>
      <c r="B663" s="92" t="s">
        <v>1431</v>
      </c>
      <c r="C663" s="135" t="s">
        <v>2759</v>
      </c>
      <c r="D663" s="1116">
        <v>1</v>
      </c>
      <c r="E663" s="1094" t="s">
        <v>648</v>
      </c>
      <c r="F663" s="1105"/>
      <c r="G663" s="1104"/>
      <c r="L663" s="740"/>
    </row>
    <row r="664" spans="1:12" hidden="1">
      <c r="A664" s="737"/>
      <c r="B664" s="745"/>
      <c r="C664" s="743" t="s">
        <v>2759</v>
      </c>
      <c r="D664" s="837"/>
      <c r="E664" s="789" t="s">
        <v>648</v>
      </c>
      <c r="F664" s="830"/>
      <c r="G664" s="828"/>
      <c r="H664" s="739"/>
      <c r="I664" s="739"/>
    </row>
    <row r="665" spans="1:12">
      <c r="A665" s="308"/>
      <c r="B665" s="198"/>
      <c r="C665" s="135" t="s">
        <v>2760</v>
      </c>
      <c r="D665" s="1116">
        <v>1</v>
      </c>
      <c r="E665" s="1094" t="s">
        <v>648</v>
      </c>
      <c r="F665" s="1105"/>
      <c r="G665" s="1104"/>
      <c r="L665" s="740"/>
    </row>
    <row r="666" spans="1:12" ht="42" hidden="1">
      <c r="A666" s="737"/>
      <c r="B666" s="745"/>
      <c r="C666" s="743" t="s">
        <v>1432</v>
      </c>
      <c r="D666" s="837"/>
      <c r="E666" s="789" t="s">
        <v>648</v>
      </c>
      <c r="F666" s="830"/>
      <c r="G666" s="828"/>
      <c r="H666" s="739"/>
      <c r="I666" s="739"/>
    </row>
    <row r="667" spans="1:12" ht="63" hidden="1">
      <c r="A667" s="737"/>
      <c r="B667" s="745"/>
      <c r="C667" s="743" t="s">
        <v>2761</v>
      </c>
      <c r="D667" s="837"/>
      <c r="E667" s="789" t="s">
        <v>648</v>
      </c>
      <c r="F667" s="830"/>
      <c r="G667" s="828"/>
      <c r="H667" s="739"/>
      <c r="I667" s="739"/>
    </row>
    <row r="668" spans="1:12">
      <c r="A668" s="308"/>
      <c r="B668" s="198"/>
      <c r="C668" s="410" t="s">
        <v>2605</v>
      </c>
      <c r="D668" s="1116">
        <v>1</v>
      </c>
      <c r="E668" s="1094" t="s">
        <v>648</v>
      </c>
      <c r="F668" s="385"/>
      <c r="G668" s="1120"/>
      <c r="L668" s="740"/>
    </row>
    <row r="669" spans="1:12" hidden="1">
      <c r="A669" s="737"/>
      <c r="B669" s="745"/>
      <c r="C669" s="755" t="s">
        <v>2762</v>
      </c>
      <c r="D669" s="837"/>
      <c r="E669" s="789" t="s">
        <v>648</v>
      </c>
      <c r="F669" s="725"/>
      <c r="G669" s="839"/>
      <c r="H669" s="739"/>
      <c r="I669" s="739"/>
    </row>
    <row r="670" spans="1:12" s="4" customFormat="1" ht="30" hidden="1">
      <c r="A670" s="20" t="s">
        <v>1435</v>
      </c>
      <c r="B670" s="74" t="s">
        <v>2606</v>
      </c>
      <c r="C670" s="584"/>
      <c r="D670" s="481"/>
      <c r="E670" s="15"/>
      <c r="F670" s="584"/>
      <c r="G670" s="584"/>
      <c r="H670" s="81"/>
      <c r="I670" s="81"/>
      <c r="J670" s="81"/>
      <c r="K670" s="81"/>
      <c r="L670" s="81"/>
    </row>
    <row r="671" spans="1:12" ht="40.15" customHeight="1">
      <c r="A671" s="1039" t="s">
        <v>2300</v>
      </c>
      <c r="B671" s="1305" t="s">
        <v>0</v>
      </c>
      <c r="C671" s="1306"/>
      <c r="D671" s="1306"/>
      <c r="E671" s="1306"/>
      <c r="F671" s="1306"/>
      <c r="G671" s="1307"/>
      <c r="H671" s="738">
        <f>SUM(D672:D674)</f>
        <v>1</v>
      </c>
      <c r="I671" s="738">
        <f>COUNT(D672:D674)*2</f>
        <v>2</v>
      </c>
      <c r="L671" s="740"/>
    </row>
    <row r="672" spans="1:12" ht="31.5">
      <c r="A672" s="308" t="s">
        <v>2302</v>
      </c>
      <c r="B672" s="198" t="s">
        <v>1438</v>
      </c>
      <c r="C672" s="92" t="s">
        <v>2607</v>
      </c>
      <c r="D672" s="1116">
        <v>1</v>
      </c>
      <c r="E672" s="1094" t="s">
        <v>648</v>
      </c>
      <c r="F672" s="1105"/>
      <c r="G672" s="1104"/>
      <c r="L672" s="740"/>
    </row>
    <row r="673" spans="1:12" ht="42.75" hidden="1" customHeight="1">
      <c r="A673" s="737"/>
      <c r="B673" s="745"/>
      <c r="C673" s="723" t="s">
        <v>6505</v>
      </c>
      <c r="D673" s="837"/>
      <c r="E673" s="789" t="s">
        <v>648</v>
      </c>
      <c r="F673" s="725" t="s">
        <v>2763</v>
      </c>
      <c r="G673" s="828"/>
      <c r="H673" s="739"/>
      <c r="I673" s="739"/>
    </row>
    <row r="674" spans="1:12" s="4" customFormat="1" ht="47.25" hidden="1" customHeight="1">
      <c r="A674" s="20" t="s">
        <v>1443</v>
      </c>
      <c r="B674" s="74" t="s">
        <v>2610</v>
      </c>
      <c r="C674" s="584"/>
      <c r="D674" s="481"/>
      <c r="E674" s="15"/>
      <c r="F674" s="584"/>
      <c r="G674" s="584"/>
      <c r="H674" s="81"/>
      <c r="I674" s="81"/>
      <c r="J674" s="81"/>
      <c r="K674" s="81"/>
      <c r="L674" s="81"/>
    </row>
    <row r="675" spans="1:12" ht="24.6" customHeight="1">
      <c r="A675" s="840"/>
      <c r="B675" s="841"/>
      <c r="C675" s="841"/>
      <c r="D675" s="842"/>
      <c r="E675" s="841"/>
      <c r="F675" s="841"/>
      <c r="G675" s="739"/>
    </row>
    <row r="676" spans="1:12">
      <c r="A676" s="1075"/>
      <c r="B676" s="1076" t="s">
        <v>2764</v>
      </c>
      <c r="C676" s="1076" t="s">
        <v>2308</v>
      </c>
      <c r="D676" s="1077" t="s">
        <v>2765</v>
      </c>
      <c r="E676" s="1076"/>
      <c r="F676" s="1076">
        <f>H2</f>
        <v>5</v>
      </c>
      <c r="G676" s="738"/>
    </row>
    <row r="677" spans="1:12">
      <c r="A677" s="1075" t="s">
        <v>176</v>
      </c>
      <c r="B677" s="1076">
        <f>IF(F676=0,0,H43)</f>
        <v>8</v>
      </c>
      <c r="C677" s="1076">
        <f>IF(F676=0,0,I43)</f>
        <v>16</v>
      </c>
      <c r="D677" s="1078">
        <f>IF(D685=0,0,B677/C677)</f>
        <v>0.5</v>
      </c>
      <c r="E677" s="1076"/>
      <c r="F677" s="1076"/>
      <c r="G677" s="738"/>
    </row>
    <row r="678" spans="1:12">
      <c r="A678" s="1075" t="s">
        <v>178</v>
      </c>
      <c r="B678" s="1076">
        <f>IF(F676=0,0,H107)</f>
        <v>13</v>
      </c>
      <c r="C678" s="1076">
        <f>IF(F676=0,0,I107)</f>
        <v>26</v>
      </c>
      <c r="D678" s="1078">
        <f>IF(D685=0,0,B678/C678)</f>
        <v>0.5</v>
      </c>
      <c r="E678" s="1076"/>
      <c r="F678" s="1076"/>
      <c r="G678" s="738"/>
    </row>
    <row r="679" spans="1:12">
      <c r="A679" s="1075" t="s">
        <v>180</v>
      </c>
      <c r="B679" s="1076">
        <f>IF(F676=0,0,H163)</f>
        <v>27</v>
      </c>
      <c r="C679" s="1076">
        <f>IF(F676=0,0,I163)</f>
        <v>54</v>
      </c>
      <c r="D679" s="1078">
        <f>IF(D685=0,0,B679/C679)</f>
        <v>0.5</v>
      </c>
      <c r="E679" s="1076"/>
      <c r="F679" s="1076"/>
      <c r="G679" s="738"/>
    </row>
    <row r="680" spans="1:12">
      <c r="A680" s="1075" t="s">
        <v>182</v>
      </c>
      <c r="B680" s="1079">
        <f>IF(F676=0,0,H245)</f>
        <v>25</v>
      </c>
      <c r="C680" s="1079">
        <f>IF(F676=0,0,I245)</f>
        <v>50</v>
      </c>
      <c r="D680" s="1078">
        <f>IF(D685=0,0,B680/C680)</f>
        <v>0.5</v>
      </c>
      <c r="E680" s="1076"/>
      <c r="F680" s="1076"/>
      <c r="G680" s="738"/>
    </row>
    <row r="681" spans="1:12">
      <c r="A681" s="1075" t="s">
        <v>184</v>
      </c>
      <c r="B681" s="1079">
        <f>IF(F676=0,0,H324)</f>
        <v>45</v>
      </c>
      <c r="C681" s="1079">
        <f>IF(F676=0,0,I324)</f>
        <v>90</v>
      </c>
      <c r="D681" s="1078">
        <f>IF(D685=0,0,B681/C681)</f>
        <v>0.5</v>
      </c>
      <c r="E681" s="1076"/>
      <c r="F681" s="1076"/>
      <c r="G681" s="738"/>
    </row>
    <row r="682" spans="1:12">
      <c r="A682" s="1075" t="s">
        <v>186</v>
      </c>
      <c r="B682" s="1079">
        <f>IF(F676=0,0,H519)</f>
        <v>26</v>
      </c>
      <c r="C682" s="1079">
        <f>IF(F676=0,0,I519)</f>
        <v>52</v>
      </c>
      <c r="D682" s="1078">
        <f>IF(D685=0,0,B682/C682)</f>
        <v>0.5</v>
      </c>
      <c r="E682" s="1076"/>
      <c r="F682" s="1076"/>
      <c r="G682" s="738"/>
    </row>
    <row r="683" spans="1:12">
      <c r="A683" s="1075" t="s">
        <v>187</v>
      </c>
      <c r="B683" s="1079">
        <f>IF(F676=0,0,H580)</f>
        <v>18</v>
      </c>
      <c r="C683" s="1079">
        <f>IF(F676=0,0,I580)</f>
        <v>36</v>
      </c>
      <c r="D683" s="1078">
        <f>IF(D685=0,0,B683/C683)</f>
        <v>0.5</v>
      </c>
      <c r="E683" s="1076"/>
      <c r="F683" s="1076"/>
      <c r="G683" s="738"/>
    </row>
    <row r="684" spans="1:12">
      <c r="A684" s="1075" t="s">
        <v>189</v>
      </c>
      <c r="B684" s="1079">
        <f>IF(F676=0,0,H647)</f>
        <v>9</v>
      </c>
      <c r="C684" s="1079">
        <f>IF(F676=0,0,I647)</f>
        <v>18</v>
      </c>
      <c r="D684" s="1078">
        <f>IF(D685=0,0,B684/C684)</f>
        <v>0.5</v>
      </c>
      <c r="E684" s="1076"/>
      <c r="F684" s="1076"/>
      <c r="G684" s="738"/>
    </row>
    <row r="685" spans="1:12">
      <c r="A685" s="1075" t="s">
        <v>1449</v>
      </c>
      <c r="B685" s="1076">
        <f>IF(F676=0,0,SUM(B677:B684))</f>
        <v>171</v>
      </c>
      <c r="C685" s="1076">
        <f>IF(F676=0,0,SUM(C677:C684))</f>
        <v>342</v>
      </c>
      <c r="D685" s="1078">
        <f>IF(F676=0,0,B685/C685)</f>
        <v>0.5</v>
      </c>
      <c r="E685" s="1076"/>
      <c r="F685" s="1076"/>
      <c r="G685" s="738"/>
    </row>
    <row r="686" spans="1:12">
      <c r="A686" s="1075"/>
      <c r="B686" s="1076"/>
      <c r="C686" s="1076"/>
      <c r="D686" s="1077"/>
      <c r="E686" s="1076"/>
      <c r="F686" s="1076"/>
      <c r="G686" s="738"/>
    </row>
    <row r="687" spans="1:12">
      <c r="A687" s="1075">
        <v>0</v>
      </c>
      <c r="B687" s="1076"/>
      <c r="C687" s="1076"/>
      <c r="D687" s="1077"/>
      <c r="E687" s="1076"/>
      <c r="F687" s="1076"/>
      <c r="G687" s="738"/>
    </row>
    <row r="688" spans="1:12">
      <c r="A688" s="1075">
        <v>1</v>
      </c>
      <c r="B688" s="1076"/>
      <c r="C688" s="1076"/>
      <c r="D688" s="1077"/>
      <c r="E688" s="1076"/>
      <c r="F688" s="1076"/>
      <c r="G688" s="738"/>
    </row>
    <row r="689" spans="1:7">
      <c r="A689" s="1075">
        <v>2</v>
      </c>
      <c r="B689" s="1076"/>
      <c r="C689" s="1076"/>
      <c r="D689" s="1077"/>
      <c r="E689" s="1076"/>
      <c r="F689" s="1076"/>
      <c r="G689" s="738"/>
    </row>
    <row r="690" spans="1:7">
      <c r="A690" s="1075"/>
      <c r="B690" s="1076"/>
      <c r="C690" s="1076"/>
      <c r="D690" s="1077"/>
      <c r="E690" s="1076"/>
      <c r="F690" s="1076"/>
      <c r="G690" s="738"/>
    </row>
    <row r="691" spans="1:7">
      <c r="A691" s="1075"/>
      <c r="B691" s="1076"/>
      <c r="C691" s="1076"/>
      <c r="D691" s="1077"/>
      <c r="E691" s="1076"/>
      <c r="F691" s="1076"/>
      <c r="G691" s="738"/>
    </row>
    <row r="692" spans="1:7">
      <c r="A692" s="1075"/>
      <c r="B692" s="1076"/>
      <c r="C692" s="1076"/>
      <c r="D692" s="1077"/>
      <c r="E692" s="1076"/>
      <c r="F692" s="1076"/>
      <c r="G692" s="738"/>
    </row>
    <row r="693" spans="1:7">
      <c r="A693" s="1075"/>
      <c r="B693" s="1076"/>
      <c r="C693" s="1076"/>
      <c r="D693" s="1077"/>
      <c r="E693" s="1076"/>
      <c r="F693" s="1076"/>
      <c r="G693" s="738"/>
    </row>
    <row r="694" spans="1:7">
      <c r="A694" s="1075"/>
      <c r="B694" s="1076"/>
      <c r="C694" s="1076"/>
      <c r="D694" s="1077"/>
      <c r="E694" s="1076"/>
      <c r="F694" s="1076"/>
      <c r="G694" s="738"/>
    </row>
    <row r="695" spans="1:7">
      <c r="B695" s="738"/>
      <c r="C695" s="738"/>
      <c r="D695" s="1080"/>
      <c r="E695" s="738"/>
      <c r="F695" s="738"/>
      <c r="G695" s="738"/>
    </row>
    <row r="696" spans="1:7">
      <c r="B696" s="738"/>
      <c r="C696" s="738"/>
      <c r="D696" s="1080"/>
      <c r="E696" s="738"/>
      <c r="F696" s="738"/>
      <c r="G696" s="738"/>
    </row>
    <row r="697" spans="1:7">
      <c r="A697" s="843"/>
      <c r="B697" s="739"/>
      <c r="C697" s="739"/>
      <c r="D697" s="844"/>
      <c r="E697" s="739"/>
      <c r="F697" s="739"/>
      <c r="G697" s="739"/>
    </row>
    <row r="698" spans="1:7">
      <c r="A698" s="843"/>
      <c r="B698" s="739"/>
      <c r="C698" s="739"/>
      <c r="D698" s="844"/>
      <c r="E698" s="739"/>
      <c r="F698" s="739"/>
      <c r="G698" s="739"/>
    </row>
    <row r="699" spans="1:7">
      <c r="A699" s="843"/>
      <c r="B699" s="739"/>
      <c r="C699" s="739"/>
      <c r="D699" s="844"/>
      <c r="E699" s="739"/>
      <c r="F699" s="739"/>
      <c r="G699" s="739"/>
    </row>
    <row r="700" spans="1:7">
      <c r="A700" s="843"/>
      <c r="B700" s="739"/>
      <c r="C700" s="739"/>
      <c r="D700" s="844"/>
      <c r="E700" s="739"/>
      <c r="F700" s="739"/>
      <c r="G700" s="739"/>
    </row>
    <row r="701" spans="1:7">
      <c r="A701" s="843"/>
      <c r="B701" s="739"/>
      <c r="C701" s="739"/>
      <c r="D701" s="844"/>
      <c r="E701" s="739"/>
      <c r="F701" s="739"/>
      <c r="G701" s="739"/>
    </row>
    <row r="702" spans="1:7">
      <c r="A702" s="843"/>
      <c r="B702" s="739"/>
      <c r="C702" s="739"/>
      <c r="D702" s="844"/>
      <c r="E702" s="739"/>
      <c r="F702" s="739"/>
      <c r="G702" s="739"/>
    </row>
    <row r="703" spans="1:7">
      <c r="A703" s="843"/>
      <c r="B703" s="739"/>
      <c r="C703" s="739"/>
      <c r="D703" s="844"/>
      <c r="E703" s="739"/>
      <c r="F703" s="739"/>
      <c r="G703" s="739"/>
    </row>
  </sheetData>
  <sheetProtection algorithmName="SHA-512" hashValue="rAJ9i5dveB+H8Un3tzm1Kxpl6pgriTpeTINES0X2+BMMNArTHQj1HJLX/k1MgD+/GwgaJREJbUH3kMqsf85tnw==" saltValue="EwuSflxPFTuka8khoHmgBA==" spinCount="100000" sheet="1" objects="1" scenarios="1"/>
  <protectedRanges>
    <protectedRange sqref="D672:D673" name="Range14"/>
    <protectedRange sqref="D657:D660" name="Range12"/>
    <protectedRange sqref="D642" name="Range10"/>
    <protectedRange sqref="D621:D624" name="Range8"/>
    <protectedRange sqref="D572" name="Range6"/>
    <protectedRange sqref="D228:D243" name="Range4"/>
    <protectedRange sqref="D94" name="Range2"/>
    <protectedRange sqref="D573:D576" name="Range1_4"/>
    <protectedRange sqref="G94" name="Range3"/>
    <protectedRange sqref="G228:G243" name="Range5"/>
    <protectedRange sqref="G572" name="Range7"/>
    <protectedRange sqref="D626:D628" name="Range9"/>
    <protectedRange sqref="D649:D654" name="Range11"/>
    <protectedRange sqref="D663:D669" name="Range13"/>
  </protectedRanges>
  <autoFilter ref="A42:G674">
    <filterColumn colId="0">
      <colorFilter dxfId="17"/>
    </filterColumn>
  </autoFilter>
  <mergeCells count="125">
    <mergeCell ref="B656:G656"/>
    <mergeCell ref="B662:G662"/>
    <mergeCell ref="B671:G671"/>
    <mergeCell ref="B617:G617"/>
    <mergeCell ref="B625:G625"/>
    <mergeCell ref="B629:G629"/>
    <mergeCell ref="B636:G636"/>
    <mergeCell ref="B647:G647"/>
    <mergeCell ref="B648:G648"/>
    <mergeCell ref="B581:G581"/>
    <mergeCell ref="B584:G584"/>
    <mergeCell ref="B588:G588"/>
    <mergeCell ref="B592:G592"/>
    <mergeCell ref="B607:G607"/>
    <mergeCell ref="B611:G611"/>
    <mergeCell ref="B528:G528"/>
    <mergeCell ref="B539:G539"/>
    <mergeCell ref="B544:G544"/>
    <mergeCell ref="B554:G554"/>
    <mergeCell ref="B565:G565"/>
    <mergeCell ref="B580:G580"/>
    <mergeCell ref="B495:G495"/>
    <mergeCell ref="B502:G502"/>
    <mergeCell ref="B507:G507"/>
    <mergeCell ref="B508:G508"/>
    <mergeCell ref="B519:G519"/>
    <mergeCell ref="B520:G520"/>
    <mergeCell ref="B445:G445"/>
    <mergeCell ref="B451:G451"/>
    <mergeCell ref="B452:G452"/>
    <mergeCell ref="B459:G459"/>
    <mergeCell ref="B471:G471"/>
    <mergeCell ref="B478:G478"/>
    <mergeCell ref="B406:G406"/>
    <mergeCell ref="B410:G410"/>
    <mergeCell ref="B417:G417"/>
    <mergeCell ref="B421:G421"/>
    <mergeCell ref="B436:G436"/>
    <mergeCell ref="B440:G440"/>
    <mergeCell ref="B354:G354"/>
    <mergeCell ref="B364:G364"/>
    <mergeCell ref="B367:G367"/>
    <mergeCell ref="B373:G373"/>
    <mergeCell ref="B387:G387"/>
    <mergeCell ref="B396:G396"/>
    <mergeCell ref="B316:G316"/>
    <mergeCell ref="B321:G321"/>
    <mergeCell ref="B324:G324"/>
    <mergeCell ref="B325:G325"/>
    <mergeCell ref="B334:G334"/>
    <mergeCell ref="B343:G343"/>
    <mergeCell ref="B292:G292"/>
    <mergeCell ref="B296:G296"/>
    <mergeCell ref="B301:G301"/>
    <mergeCell ref="B306:G306"/>
    <mergeCell ref="B309:G309"/>
    <mergeCell ref="B312:G312"/>
    <mergeCell ref="B227:G227"/>
    <mergeCell ref="B245:G245"/>
    <mergeCell ref="B246:G246"/>
    <mergeCell ref="B251:G251"/>
    <mergeCell ref="B266:G266"/>
    <mergeCell ref="B279:G279"/>
    <mergeCell ref="B164:G164"/>
    <mergeCell ref="B186:G186"/>
    <mergeCell ref="B192:G192"/>
    <mergeCell ref="B198:G198"/>
    <mergeCell ref="B205:G205"/>
    <mergeCell ref="B215:G215"/>
    <mergeCell ref="B119:G119"/>
    <mergeCell ref="B126:G126"/>
    <mergeCell ref="B131:G131"/>
    <mergeCell ref="B137:G137"/>
    <mergeCell ref="B151:G151"/>
    <mergeCell ref="B163:G163"/>
    <mergeCell ref="B76:G76"/>
    <mergeCell ref="B80:G80"/>
    <mergeCell ref="B95:G95"/>
    <mergeCell ref="B104:G104"/>
    <mergeCell ref="B107:G107"/>
    <mergeCell ref="B108:G108"/>
    <mergeCell ref="B37:I37"/>
    <mergeCell ref="A38:I40"/>
    <mergeCell ref="A41:G41"/>
    <mergeCell ref="B43:G43"/>
    <mergeCell ref="B44:G44"/>
    <mergeCell ref="B64:G64"/>
    <mergeCell ref="B31:I31"/>
    <mergeCell ref="B32:I32"/>
    <mergeCell ref="B33:I33"/>
    <mergeCell ref="B34:I34"/>
    <mergeCell ref="B35:I35"/>
    <mergeCell ref="B36:I36"/>
    <mergeCell ref="B25:I25"/>
    <mergeCell ref="B26:I26"/>
    <mergeCell ref="B27:I27"/>
    <mergeCell ref="B28:I28"/>
    <mergeCell ref="B29:I29"/>
    <mergeCell ref="B30:I30"/>
    <mergeCell ref="B19:I19"/>
    <mergeCell ref="B20:I20"/>
    <mergeCell ref="B21:I21"/>
    <mergeCell ref="B22:I22"/>
    <mergeCell ref="B23:I23"/>
    <mergeCell ref="B24:I24"/>
    <mergeCell ref="A8:C8"/>
    <mergeCell ref="D8:I8"/>
    <mergeCell ref="D9:I16"/>
    <mergeCell ref="A17:I17"/>
    <mergeCell ref="B18:I18"/>
    <mergeCell ref="A5:B5"/>
    <mergeCell ref="C5:E5"/>
    <mergeCell ref="G5:I5"/>
    <mergeCell ref="A6:B6"/>
    <mergeCell ref="C6:E6"/>
    <mergeCell ref="G6:I6"/>
    <mergeCell ref="A1:F1"/>
    <mergeCell ref="G1:I1"/>
    <mergeCell ref="A2:G2"/>
    <mergeCell ref="H2:I2"/>
    <mergeCell ref="A3:I3"/>
    <mergeCell ref="A4:B4"/>
    <mergeCell ref="C4:E4"/>
    <mergeCell ref="G4:I4"/>
    <mergeCell ref="A7:I7"/>
  </mergeCells>
  <dataValidations count="5">
    <dataValidation type="list" allowBlank="1" showInputMessage="1" showErrorMessage="1" sqref="D507">
      <formula1>$A$793:$A$795</formula1>
    </dataValidation>
    <dataValidation type="list" allowBlank="1" showInputMessage="1" showErrorMessage="1" sqref="D451">
      <formula1>$A$794:$A$796</formula1>
    </dataValidation>
    <dataValidation type="list" allowBlank="1" showInputMessage="1" showErrorMessage="1" sqref="D460:D470">
      <formula1>$A$756:$A$758</formula1>
    </dataValidation>
    <dataValidation type="list" allowBlank="1" showInputMessage="1" showErrorMessage="1" sqref="D103">
      <formula1>$A$832:$A$834</formula1>
    </dataValidation>
    <dataValidation type="list" allowBlank="1" showInputMessage="1" showErrorMessage="1" sqref="D686:D1048576 D626:D628 D471:D506 D452:D459 D152:D226 D630:D635 D637:D676 D41:D102 D104:D150 D618:D624 D228:D450 D508:D616">
      <formula1>$A$687:$A$689</formula1>
    </dataValidation>
  </dataValidations>
  <pageMargins left="0.28000000000000003" right="0.2" top="0.44" bottom="0.74803149606299213" header="0.31496062992125984" footer="0.31496062992125984"/>
  <pageSetup paperSize="9" scale="49" orientation="portrait" r:id="rId1"/>
  <headerFooter>
    <oddHeader>&amp;LChecklist No. 5 &amp;CPaediatrics Ward&amp;RVersion- NHSRC/3.0</oddHeader>
    <oddFooter>&amp;CPage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J752"/>
  <sheetViews>
    <sheetView topLeftCell="A7" zoomScale="80" zoomScaleNormal="80" zoomScalePageLayoutView="70" workbookViewId="0">
      <selection activeCell="D729" sqref="D729"/>
    </sheetView>
  </sheetViews>
  <sheetFormatPr defaultColWidth="9.140625" defaultRowHeight="15"/>
  <cols>
    <col min="1" max="1" width="18.140625" style="180" customWidth="1"/>
    <col min="2" max="2" width="45.28515625" style="4" customWidth="1"/>
    <col min="3" max="3" width="44.7109375" style="4" customWidth="1"/>
    <col min="4" max="4" width="7.42578125" style="326" customWidth="1"/>
    <col min="5" max="5" width="10.28515625" style="29" customWidth="1"/>
    <col min="6" max="6" width="37.140625" style="4" customWidth="1"/>
    <col min="7" max="7" width="27.42578125" style="4" customWidth="1"/>
    <col min="8" max="8" width="7" style="22" customWidth="1"/>
    <col min="9" max="9" width="6.5703125" style="22" customWidth="1"/>
    <col min="10" max="10" width="9.140625" style="486"/>
    <col min="11" max="16384" width="9.140625" style="4"/>
  </cols>
  <sheetData>
    <row r="1" spans="1:9" ht="33.75">
      <c r="A1" s="1216" t="s">
        <v>162</v>
      </c>
      <c r="B1" s="1216"/>
      <c r="C1" s="1216"/>
      <c r="D1" s="1216"/>
      <c r="E1" s="1216"/>
      <c r="F1" s="1216"/>
      <c r="G1" s="1217" t="s">
        <v>7154</v>
      </c>
      <c r="H1" s="1218"/>
      <c r="I1" s="1219"/>
    </row>
    <row r="2" spans="1:9" ht="33.75">
      <c r="A2" s="1324" t="s">
        <v>2766</v>
      </c>
      <c r="B2" s="1325"/>
      <c r="C2" s="1325"/>
      <c r="D2" s="1325"/>
      <c r="E2" s="1325"/>
      <c r="F2" s="1325"/>
      <c r="G2" s="1325"/>
      <c r="H2" s="1326">
        <v>6</v>
      </c>
      <c r="I2" s="1327"/>
    </row>
    <row r="3" spans="1:9" ht="29.1" customHeight="1">
      <c r="A3" s="1227" t="s">
        <v>166</v>
      </c>
      <c r="B3" s="1227"/>
      <c r="C3" s="1227"/>
      <c r="D3" s="1227"/>
      <c r="E3" s="1227"/>
      <c r="F3" s="1227"/>
      <c r="G3" s="1227"/>
      <c r="H3" s="1328"/>
      <c r="I3" s="1328"/>
    </row>
    <row r="4" spans="1:9" ht="39" customHeight="1">
      <c r="A4" s="1247" t="s">
        <v>167</v>
      </c>
      <c r="B4" s="1247"/>
      <c r="C4" s="1248"/>
      <c r="D4" s="1248"/>
      <c r="E4" s="1248"/>
      <c r="F4" s="5" t="s">
        <v>168</v>
      </c>
      <c r="G4" s="1248"/>
      <c r="H4" s="1323"/>
      <c r="I4" s="1323"/>
    </row>
    <row r="5" spans="1:9" ht="37.5" customHeight="1">
      <c r="A5" s="1321" t="s">
        <v>169</v>
      </c>
      <c r="B5" s="1322"/>
      <c r="C5" s="1248"/>
      <c r="D5" s="1248"/>
      <c r="E5" s="1248"/>
      <c r="F5" s="585" t="s">
        <v>170</v>
      </c>
      <c r="G5" s="1248"/>
      <c r="H5" s="1323"/>
      <c r="I5" s="1323"/>
    </row>
    <row r="6" spans="1:9" ht="63" customHeight="1">
      <c r="A6" s="1232" t="s">
        <v>171</v>
      </c>
      <c r="B6" s="1232"/>
      <c r="C6" s="1233"/>
      <c r="D6" s="1233"/>
      <c r="E6" s="1233"/>
      <c r="F6" s="585" t="s">
        <v>172</v>
      </c>
      <c r="G6" s="1248"/>
      <c r="H6" s="1323"/>
      <c r="I6" s="1323"/>
    </row>
    <row r="7" spans="1:9" ht="33.75">
      <c r="A7" s="1239" t="s">
        <v>2767</v>
      </c>
      <c r="B7" s="1566"/>
      <c r="C7" s="1566"/>
      <c r="D7" s="1566"/>
      <c r="E7" s="1566"/>
      <c r="F7" s="1566"/>
      <c r="G7" s="1566"/>
      <c r="H7" s="1566"/>
      <c r="I7" s="1566"/>
    </row>
    <row r="8" spans="1:9" ht="33.6" customHeight="1">
      <c r="A8" s="1567" t="s">
        <v>174</v>
      </c>
      <c r="B8" s="1567"/>
      <c r="C8" s="1568"/>
      <c r="D8" s="1335" t="s">
        <v>2768</v>
      </c>
      <c r="E8" s="1335"/>
      <c r="F8" s="1335"/>
      <c r="G8" s="1335"/>
      <c r="H8" s="1336"/>
      <c r="I8" s="1336"/>
    </row>
    <row r="9" spans="1:9" ht="33.6" customHeight="1">
      <c r="A9" s="83" t="s">
        <v>176</v>
      </c>
      <c r="B9" s="84" t="s">
        <v>177</v>
      </c>
      <c r="C9" s="236">
        <f>'SNCU  (2)'!D732</f>
        <v>0.5</v>
      </c>
      <c r="D9" s="1338">
        <f>D740</f>
        <v>0.5</v>
      </c>
      <c r="E9" s="1339"/>
      <c r="F9" s="1339"/>
      <c r="G9" s="1339"/>
      <c r="H9" s="1340"/>
      <c r="I9" s="1341"/>
    </row>
    <row r="10" spans="1:9" ht="33.6" customHeight="1">
      <c r="A10" s="83" t="s">
        <v>178</v>
      </c>
      <c r="B10" s="84" t="s">
        <v>179</v>
      </c>
      <c r="C10" s="236">
        <f>'SNCU  (2)'!D733</f>
        <v>0.5</v>
      </c>
      <c r="D10" s="1342"/>
      <c r="E10" s="1343"/>
      <c r="F10" s="1343"/>
      <c r="G10" s="1343"/>
      <c r="H10" s="1344"/>
      <c r="I10" s="1345"/>
    </row>
    <row r="11" spans="1:9" ht="33.6" customHeight="1">
      <c r="A11" s="83" t="s">
        <v>180</v>
      </c>
      <c r="B11" s="84" t="s">
        <v>181</v>
      </c>
      <c r="C11" s="236">
        <f>'SNCU  (2)'!D734</f>
        <v>0.5</v>
      </c>
      <c r="D11" s="1342"/>
      <c r="E11" s="1343"/>
      <c r="F11" s="1343"/>
      <c r="G11" s="1343"/>
      <c r="H11" s="1344"/>
      <c r="I11" s="1345"/>
    </row>
    <row r="12" spans="1:9" ht="33.6" customHeight="1">
      <c r="A12" s="83" t="s">
        <v>182</v>
      </c>
      <c r="B12" s="84" t="s">
        <v>183</v>
      </c>
      <c r="C12" s="236">
        <f>'SNCU  (2)'!D735</f>
        <v>0.5</v>
      </c>
      <c r="D12" s="1342"/>
      <c r="E12" s="1343"/>
      <c r="F12" s="1343"/>
      <c r="G12" s="1343"/>
      <c r="H12" s="1344"/>
      <c r="I12" s="1345"/>
    </row>
    <row r="13" spans="1:9" ht="33.6" customHeight="1">
      <c r="A13" s="83" t="s">
        <v>184</v>
      </c>
      <c r="B13" s="84" t="s">
        <v>185</v>
      </c>
      <c r="C13" s="236">
        <f>'SNCU  (2)'!D736</f>
        <v>0.5</v>
      </c>
      <c r="D13" s="1342"/>
      <c r="E13" s="1343"/>
      <c r="F13" s="1343"/>
      <c r="G13" s="1343"/>
      <c r="H13" s="1344"/>
      <c r="I13" s="1345"/>
    </row>
    <row r="14" spans="1:9" ht="33.6" customHeight="1">
      <c r="A14" s="83" t="s">
        <v>186</v>
      </c>
      <c r="B14" s="84" t="s">
        <v>146</v>
      </c>
      <c r="C14" s="236">
        <f>'SNCU  (2)'!D737</f>
        <v>0.5</v>
      </c>
      <c r="D14" s="1342"/>
      <c r="E14" s="1343"/>
      <c r="F14" s="1343"/>
      <c r="G14" s="1343"/>
      <c r="H14" s="1344"/>
      <c r="I14" s="1345"/>
    </row>
    <row r="15" spans="1:9" ht="33.6" customHeight="1">
      <c r="A15" s="83" t="s">
        <v>187</v>
      </c>
      <c r="B15" s="84" t="s">
        <v>1454</v>
      </c>
      <c r="C15" s="236">
        <f>'SNCU  (2)'!D738</f>
        <v>0.5</v>
      </c>
      <c r="D15" s="1342"/>
      <c r="E15" s="1343"/>
      <c r="F15" s="1343"/>
      <c r="G15" s="1343"/>
      <c r="H15" s="1344"/>
      <c r="I15" s="1345"/>
    </row>
    <row r="16" spans="1:9" ht="33.6" customHeight="1">
      <c r="A16" s="83" t="s">
        <v>189</v>
      </c>
      <c r="B16" s="84" t="s">
        <v>190</v>
      </c>
      <c r="C16" s="236">
        <f>'SNCU  (2)'!D739</f>
        <v>0.5</v>
      </c>
      <c r="D16" s="1346"/>
      <c r="E16" s="1347"/>
      <c r="F16" s="1347"/>
      <c r="G16" s="1347"/>
      <c r="H16" s="1348"/>
      <c r="I16" s="1349"/>
    </row>
    <row r="17" spans="1:9" ht="33.6" customHeight="1">
      <c r="A17" s="1357"/>
      <c r="B17" s="1358"/>
      <c r="C17" s="1358"/>
      <c r="D17" s="1358"/>
      <c r="E17" s="1358"/>
      <c r="F17" s="1358"/>
      <c r="G17" s="1358"/>
      <c r="H17" s="1359"/>
      <c r="I17" s="1360"/>
    </row>
    <row r="18" spans="1:9" ht="33.6" customHeight="1">
      <c r="A18" s="590"/>
      <c r="B18" s="1510" t="s">
        <v>191</v>
      </c>
      <c r="C18" s="1510"/>
      <c r="D18" s="1569"/>
      <c r="E18" s="1510"/>
      <c r="F18" s="1510"/>
      <c r="G18" s="1510"/>
      <c r="H18" s="1511"/>
      <c r="I18" s="1511"/>
    </row>
    <row r="19" spans="1:9" ht="33.6" customHeight="1">
      <c r="A19" s="6">
        <v>1</v>
      </c>
      <c r="B19" s="1259"/>
      <c r="C19" s="1259"/>
      <c r="D19" s="1259"/>
      <c r="E19" s="1259"/>
      <c r="F19" s="1259"/>
      <c r="G19" s="1259"/>
      <c r="H19" s="1515"/>
      <c r="I19" s="1515"/>
    </row>
    <row r="20" spans="1:9" ht="33.6" customHeight="1">
      <c r="A20" s="6">
        <v>2</v>
      </c>
      <c r="B20" s="1259"/>
      <c r="C20" s="1259"/>
      <c r="D20" s="1259"/>
      <c r="E20" s="1259"/>
      <c r="F20" s="1259"/>
      <c r="G20" s="1259"/>
      <c r="H20" s="1515"/>
      <c r="I20" s="1515"/>
    </row>
    <row r="21" spans="1:9" ht="33.6" customHeight="1">
      <c r="A21" s="6">
        <v>3</v>
      </c>
      <c r="B21" s="1259"/>
      <c r="C21" s="1259"/>
      <c r="D21" s="1259"/>
      <c r="E21" s="1259"/>
      <c r="F21" s="1259"/>
      <c r="G21" s="1259"/>
      <c r="H21" s="1515"/>
      <c r="I21" s="1515"/>
    </row>
    <row r="22" spans="1:9" ht="33.6" customHeight="1">
      <c r="A22" s="6">
        <v>4</v>
      </c>
      <c r="B22" s="1259"/>
      <c r="C22" s="1259"/>
      <c r="D22" s="1259"/>
      <c r="E22" s="1259"/>
      <c r="F22" s="1259"/>
      <c r="G22" s="1259"/>
      <c r="H22" s="1515"/>
      <c r="I22" s="1515"/>
    </row>
    <row r="23" spans="1:9" ht="33.6" customHeight="1">
      <c r="A23" s="6">
        <v>5</v>
      </c>
      <c r="B23" s="1259"/>
      <c r="C23" s="1259"/>
      <c r="D23" s="1259"/>
      <c r="E23" s="1259"/>
      <c r="F23" s="1259"/>
      <c r="G23" s="1259"/>
      <c r="H23" s="1515"/>
      <c r="I23" s="1515"/>
    </row>
    <row r="24" spans="1:9" ht="33.6" customHeight="1">
      <c r="A24" s="590"/>
      <c r="B24" s="1353" t="s">
        <v>192</v>
      </c>
      <c r="C24" s="1354"/>
      <c r="D24" s="1565"/>
      <c r="E24" s="1354"/>
      <c r="F24" s="1354"/>
      <c r="G24" s="1354"/>
      <c r="H24" s="1355"/>
      <c r="I24" s="1356"/>
    </row>
    <row r="25" spans="1:9" ht="33.6" customHeight="1">
      <c r="A25" s="6">
        <v>1</v>
      </c>
      <c r="B25" s="1259"/>
      <c r="C25" s="1259"/>
      <c r="D25" s="1259"/>
      <c r="E25" s="1259"/>
      <c r="F25" s="1259"/>
      <c r="G25" s="1259"/>
      <c r="H25" s="1515"/>
      <c r="I25" s="1515"/>
    </row>
    <row r="26" spans="1:9" ht="33.6" customHeight="1">
      <c r="A26" s="6">
        <v>2</v>
      </c>
      <c r="B26" s="1259"/>
      <c r="C26" s="1259"/>
      <c r="D26" s="1259"/>
      <c r="E26" s="1259"/>
      <c r="F26" s="1259"/>
      <c r="G26" s="1259"/>
      <c r="H26" s="1515"/>
      <c r="I26" s="1515"/>
    </row>
    <row r="27" spans="1:9" ht="33.6" customHeight="1">
      <c r="A27" s="6">
        <v>3</v>
      </c>
      <c r="B27" s="1259"/>
      <c r="C27" s="1259"/>
      <c r="D27" s="1259"/>
      <c r="E27" s="1259"/>
      <c r="F27" s="1259"/>
      <c r="G27" s="1259"/>
      <c r="H27" s="1515"/>
      <c r="I27" s="1515"/>
    </row>
    <row r="28" spans="1:9" ht="33.6" customHeight="1">
      <c r="A28" s="6">
        <v>4</v>
      </c>
      <c r="B28" s="1261"/>
      <c r="C28" s="1350"/>
      <c r="D28" s="1350"/>
      <c r="E28" s="1350"/>
      <c r="F28" s="1350"/>
      <c r="G28" s="1350"/>
      <c r="H28" s="1351"/>
      <c r="I28" s="1352"/>
    </row>
    <row r="29" spans="1:9" ht="33.6" customHeight="1">
      <c r="A29" s="6">
        <v>5</v>
      </c>
      <c r="B29" s="1261"/>
      <c r="C29" s="1350"/>
      <c r="D29" s="1350"/>
      <c r="E29" s="1350"/>
      <c r="F29" s="1350"/>
      <c r="G29" s="1350"/>
      <c r="H29" s="1351"/>
      <c r="I29" s="1352"/>
    </row>
    <row r="30" spans="1:9" ht="33.6" customHeight="1">
      <c r="A30" s="590"/>
      <c r="B30" s="1510" t="s">
        <v>193</v>
      </c>
      <c r="C30" s="1510"/>
      <c r="D30" s="1569"/>
      <c r="E30" s="1510"/>
      <c r="F30" s="1510"/>
      <c r="G30" s="1510"/>
      <c r="H30" s="1511"/>
      <c r="I30" s="1511"/>
    </row>
    <row r="31" spans="1:9" ht="33.6" customHeight="1">
      <c r="A31" s="6">
        <v>1</v>
      </c>
      <c r="B31" s="1259"/>
      <c r="C31" s="1259"/>
      <c r="D31" s="1259"/>
      <c r="E31" s="1259"/>
      <c r="F31" s="1259"/>
      <c r="G31" s="1259"/>
      <c r="H31" s="1515"/>
      <c r="I31" s="1515"/>
    </row>
    <row r="32" spans="1:9" ht="33.6" customHeight="1">
      <c r="A32" s="6">
        <v>2</v>
      </c>
      <c r="B32" s="1259"/>
      <c r="C32" s="1259"/>
      <c r="D32" s="1259"/>
      <c r="E32" s="1259"/>
      <c r="F32" s="1259"/>
      <c r="G32" s="1259"/>
      <c r="H32" s="1515"/>
      <c r="I32" s="1515"/>
    </row>
    <row r="33" spans="1:10" ht="33.6" customHeight="1">
      <c r="A33" s="6">
        <v>3</v>
      </c>
      <c r="B33" s="1259"/>
      <c r="C33" s="1259"/>
      <c r="D33" s="1259"/>
      <c r="E33" s="1259"/>
      <c r="F33" s="1259"/>
      <c r="G33" s="1259"/>
      <c r="H33" s="1515"/>
      <c r="I33" s="1515"/>
    </row>
    <row r="34" spans="1:10" ht="33.6" customHeight="1">
      <c r="A34" s="6">
        <v>4</v>
      </c>
      <c r="B34" s="1259"/>
      <c r="C34" s="1259"/>
      <c r="D34" s="1259"/>
      <c r="E34" s="1259"/>
      <c r="F34" s="1259"/>
      <c r="G34" s="1259"/>
      <c r="H34" s="1515"/>
      <c r="I34" s="1515"/>
    </row>
    <row r="35" spans="1:10" ht="33.6" customHeight="1">
      <c r="A35" s="6">
        <v>5</v>
      </c>
      <c r="B35" s="1261"/>
      <c r="C35" s="1350"/>
      <c r="D35" s="1350"/>
      <c r="E35" s="1350"/>
      <c r="F35" s="1350"/>
      <c r="G35" s="1350"/>
      <c r="H35" s="1351"/>
      <c r="I35" s="1352"/>
    </row>
    <row r="36" spans="1:10" ht="33.6" customHeight="1">
      <c r="A36" s="590"/>
      <c r="B36" s="1282" t="s">
        <v>194</v>
      </c>
      <c r="C36" s="1361"/>
      <c r="D36" s="1570"/>
      <c r="E36" s="1361"/>
      <c r="F36" s="1361"/>
      <c r="G36" s="1361"/>
      <c r="H36" s="1362"/>
      <c r="I36" s="1363"/>
    </row>
    <row r="37" spans="1:10" ht="33.6" customHeight="1">
      <c r="A37" s="590"/>
      <c r="B37" s="1417" t="s">
        <v>195</v>
      </c>
      <c r="C37" s="1417"/>
      <c r="D37" s="1259"/>
      <c r="E37" s="1417"/>
      <c r="F37" s="1417"/>
      <c r="G37" s="1417"/>
      <c r="H37" s="1516"/>
      <c r="I37" s="1516"/>
    </row>
    <row r="38" spans="1:10" ht="17.25" customHeight="1">
      <c r="A38" s="1517"/>
      <c r="B38" s="1518"/>
      <c r="C38" s="1518"/>
      <c r="D38" s="1518"/>
      <c r="E38" s="1518"/>
      <c r="F38" s="1518"/>
      <c r="G38" s="1518"/>
      <c r="H38" s="1518"/>
      <c r="I38" s="1577"/>
    </row>
    <row r="39" spans="1:10" ht="26.25" customHeight="1">
      <c r="A39" s="1525"/>
      <c r="B39" s="1526"/>
      <c r="C39" s="1526"/>
      <c r="D39" s="1526"/>
      <c r="E39" s="1526"/>
      <c r="F39" s="1526"/>
      <c r="G39" s="1526"/>
      <c r="H39" s="1526"/>
      <c r="I39" s="1578"/>
    </row>
    <row r="40" spans="1:10" ht="24.75" customHeight="1">
      <c r="A40" s="1369" t="s">
        <v>2766</v>
      </c>
      <c r="B40" s="1370"/>
      <c r="C40" s="1370"/>
      <c r="D40" s="1370"/>
      <c r="E40" s="1370"/>
      <c r="F40" s="1370"/>
      <c r="G40" s="1370"/>
      <c r="H40" s="1370"/>
      <c r="I40" s="1371"/>
    </row>
    <row r="41" spans="1:10" ht="75">
      <c r="A41" s="1065" t="s">
        <v>2769</v>
      </c>
      <c r="B41" s="1066" t="s">
        <v>2770</v>
      </c>
      <c r="C41" s="1065" t="s">
        <v>1457</v>
      </c>
      <c r="D41" s="398" t="s">
        <v>2771</v>
      </c>
      <c r="E41" s="399" t="s">
        <v>2772</v>
      </c>
      <c r="F41" s="1065" t="s">
        <v>2318</v>
      </c>
      <c r="G41" s="1065" t="s">
        <v>2319</v>
      </c>
    </row>
    <row r="42" spans="1:10" ht="18.75">
      <c r="A42" s="258"/>
      <c r="B42" s="1372" t="s">
        <v>204</v>
      </c>
      <c r="C42" s="1372"/>
      <c r="D42" s="1372"/>
      <c r="E42" s="1372"/>
      <c r="F42" s="1372"/>
      <c r="G42" s="1372"/>
      <c r="H42" s="22">
        <f>H43+H62+H74+ H78+H91+H100</f>
        <v>5</v>
      </c>
      <c r="I42" s="22">
        <f>I43+I62+I74+I78+I91+I100</f>
        <v>10</v>
      </c>
    </row>
    <row r="43" spans="1:10" ht="40.35" customHeight="1">
      <c r="A43" s="1035" t="s">
        <v>1458</v>
      </c>
      <c r="B43" s="1305" t="s">
        <v>142</v>
      </c>
      <c r="C43" s="1306"/>
      <c r="D43" s="1306"/>
      <c r="E43" s="1306"/>
      <c r="F43" s="1306"/>
      <c r="G43" s="1307"/>
      <c r="H43" s="22">
        <f>SUM(D44:D61)</f>
        <v>2</v>
      </c>
      <c r="I43" s="22">
        <f>COUNT(D44:D61)*2</f>
        <v>4</v>
      </c>
    </row>
    <row r="44" spans="1:10" ht="31.5" hidden="1">
      <c r="A44" s="20" t="s">
        <v>1460</v>
      </c>
      <c r="B44" s="92" t="s">
        <v>2773</v>
      </c>
      <c r="C44" s="19"/>
      <c r="D44" s="19"/>
      <c r="E44" s="21"/>
      <c r="F44" s="19"/>
      <c r="G44" s="19"/>
      <c r="J44" s="81"/>
    </row>
    <row r="45" spans="1:10" ht="31.5" hidden="1">
      <c r="A45" s="20" t="s">
        <v>1461</v>
      </c>
      <c r="B45" s="92" t="s">
        <v>2774</v>
      </c>
      <c r="C45" s="19"/>
      <c r="D45" s="19"/>
      <c r="E45" s="21"/>
      <c r="F45" s="19"/>
      <c r="G45" s="19"/>
      <c r="J45" s="81"/>
    </row>
    <row r="46" spans="1:10" ht="31.5" hidden="1">
      <c r="A46" s="20" t="s">
        <v>1462</v>
      </c>
      <c r="B46" s="92" t="s">
        <v>2775</v>
      </c>
      <c r="C46" s="19"/>
      <c r="D46" s="19"/>
      <c r="E46" s="21"/>
      <c r="F46" s="19"/>
      <c r="G46" s="19"/>
      <c r="J46" s="81"/>
    </row>
    <row r="47" spans="1:10" ht="30">
      <c r="A47" s="11" t="s">
        <v>1463</v>
      </c>
      <c r="B47" s="12" t="s">
        <v>2776</v>
      </c>
      <c r="C47" s="21" t="s">
        <v>2777</v>
      </c>
      <c r="D47" s="435">
        <v>1</v>
      </c>
      <c r="E47" s="21" t="s">
        <v>271</v>
      </c>
      <c r="F47" s="16" t="s">
        <v>2778</v>
      </c>
      <c r="G47" s="14"/>
    </row>
    <row r="48" spans="1:10" ht="15.75" hidden="1">
      <c r="A48" s="20" t="s">
        <v>1465</v>
      </c>
      <c r="B48" s="92" t="s">
        <v>2779</v>
      </c>
      <c r="C48" s="19"/>
      <c r="D48" s="19"/>
      <c r="E48" s="21"/>
      <c r="F48" s="19"/>
      <c r="G48" s="19"/>
      <c r="J48" s="81"/>
    </row>
    <row r="49" spans="1:10" ht="15.75" hidden="1">
      <c r="A49" s="20" t="s">
        <v>1466</v>
      </c>
      <c r="B49" s="92" t="s">
        <v>2780</v>
      </c>
      <c r="C49" s="19"/>
      <c r="D49" s="19"/>
      <c r="E49" s="21"/>
      <c r="F49" s="19"/>
      <c r="G49" s="19"/>
      <c r="J49" s="81"/>
    </row>
    <row r="50" spans="1:10" ht="15.75" hidden="1">
      <c r="A50" s="20" t="s">
        <v>1467</v>
      </c>
      <c r="B50" s="92" t="s">
        <v>2781</v>
      </c>
      <c r="C50" s="19"/>
      <c r="D50" s="19"/>
      <c r="E50" s="21"/>
      <c r="F50" s="19"/>
      <c r="G50" s="19"/>
      <c r="J50" s="81"/>
    </row>
    <row r="51" spans="1:10" ht="15.75" hidden="1">
      <c r="A51" s="20" t="s">
        <v>234</v>
      </c>
      <c r="B51" s="92" t="s">
        <v>2782</v>
      </c>
      <c r="C51" s="19"/>
      <c r="D51" s="19"/>
      <c r="E51" s="21"/>
      <c r="F51" s="19"/>
      <c r="G51" s="19"/>
      <c r="J51" s="81"/>
    </row>
    <row r="52" spans="1:10" ht="15.75" hidden="1">
      <c r="A52" s="20" t="s">
        <v>1468</v>
      </c>
      <c r="B52" s="92" t="s">
        <v>2783</v>
      </c>
      <c r="C52" s="19"/>
      <c r="D52" s="19"/>
      <c r="E52" s="21"/>
      <c r="F52" s="19"/>
      <c r="G52" s="19"/>
      <c r="J52" s="81"/>
    </row>
    <row r="53" spans="1:10" ht="31.5" hidden="1">
      <c r="A53" s="20" t="s">
        <v>240</v>
      </c>
      <c r="B53" s="92" t="s">
        <v>2784</v>
      </c>
      <c r="C53" s="19"/>
      <c r="D53" s="19"/>
      <c r="E53" s="21"/>
      <c r="F53" s="19"/>
      <c r="G53" s="19"/>
      <c r="J53" s="81"/>
    </row>
    <row r="54" spans="1:10" ht="15.75" hidden="1">
      <c r="A54" s="20" t="s">
        <v>242</v>
      </c>
      <c r="B54" s="92" t="s">
        <v>2785</v>
      </c>
      <c r="C54" s="19"/>
      <c r="D54" s="19"/>
      <c r="E54" s="21"/>
      <c r="F54" s="19"/>
      <c r="G54" s="19"/>
      <c r="J54" s="81"/>
    </row>
    <row r="55" spans="1:10" ht="15.75" hidden="1">
      <c r="A55" s="20" t="s">
        <v>244</v>
      </c>
      <c r="B55" s="92" t="s">
        <v>2786</v>
      </c>
      <c r="C55" s="19"/>
      <c r="D55" s="19"/>
      <c r="E55" s="21"/>
      <c r="F55" s="19"/>
      <c r="G55" s="19"/>
      <c r="J55" s="81"/>
    </row>
    <row r="56" spans="1:10" ht="31.5" hidden="1">
      <c r="A56" s="20" t="s">
        <v>1469</v>
      </c>
      <c r="B56" s="92" t="s">
        <v>2787</v>
      </c>
      <c r="C56" s="19"/>
      <c r="D56" s="19"/>
      <c r="E56" s="21"/>
      <c r="F56" s="19"/>
      <c r="G56" s="19"/>
      <c r="J56" s="81"/>
    </row>
    <row r="57" spans="1:10" ht="31.5">
      <c r="A57" s="11" t="s">
        <v>1470</v>
      </c>
      <c r="B57" s="12" t="s">
        <v>253</v>
      </c>
      <c r="C57" s="16" t="s">
        <v>2621</v>
      </c>
      <c r="D57" s="435">
        <v>1</v>
      </c>
      <c r="E57" s="21" t="s">
        <v>540</v>
      </c>
      <c r="F57" s="21"/>
      <c r="G57" s="14"/>
    </row>
    <row r="58" spans="1:10" ht="30" hidden="1" customHeight="1">
      <c r="A58" s="20" t="s">
        <v>256</v>
      </c>
      <c r="B58" s="92" t="s">
        <v>2788</v>
      </c>
      <c r="C58" s="19"/>
      <c r="D58" s="19"/>
      <c r="E58" s="21"/>
      <c r="F58" s="19"/>
      <c r="G58" s="19"/>
      <c r="J58" s="81"/>
    </row>
    <row r="59" spans="1:10" ht="31.5" hidden="1">
      <c r="A59" s="20" t="s">
        <v>1473</v>
      </c>
      <c r="B59" s="92" t="s">
        <v>2789</v>
      </c>
      <c r="C59" s="19"/>
      <c r="D59" s="19"/>
      <c r="E59" s="21"/>
      <c r="F59" s="19"/>
      <c r="G59" s="19"/>
      <c r="J59" s="81"/>
    </row>
    <row r="60" spans="1:10" ht="15.75" hidden="1">
      <c r="A60" s="20" t="s">
        <v>262</v>
      </c>
      <c r="B60" s="92" t="s">
        <v>2790</v>
      </c>
      <c r="C60" s="19"/>
      <c r="D60" s="19"/>
      <c r="E60" s="21"/>
      <c r="F60" s="19"/>
      <c r="G60" s="19"/>
      <c r="J60" s="81"/>
    </row>
    <row r="61" spans="1:10" ht="31.5" hidden="1">
      <c r="A61" s="20" t="s">
        <v>264</v>
      </c>
      <c r="B61" s="92" t="s">
        <v>2791</v>
      </c>
      <c r="C61" s="19"/>
      <c r="D61" s="19"/>
      <c r="E61" s="21"/>
      <c r="F61" s="19"/>
      <c r="G61" s="19"/>
      <c r="J61" s="81"/>
    </row>
    <row r="62" spans="1:10" ht="40.35" customHeight="1">
      <c r="A62" s="1035" t="s">
        <v>141</v>
      </c>
      <c r="B62" s="1305" t="s">
        <v>140</v>
      </c>
      <c r="C62" s="1306"/>
      <c r="D62" s="1306"/>
      <c r="E62" s="1306"/>
      <c r="F62" s="1306"/>
      <c r="G62" s="1307"/>
      <c r="H62" s="22">
        <f>SUM(D63:D73)</f>
        <v>2</v>
      </c>
      <c r="I62" s="22">
        <f>COUNT(D63:D73)*2</f>
        <v>4</v>
      </c>
    </row>
    <row r="63" spans="1:10" ht="31.5" hidden="1">
      <c r="A63" s="20" t="s">
        <v>266</v>
      </c>
      <c r="B63" s="92" t="s">
        <v>2792</v>
      </c>
      <c r="C63" s="19"/>
      <c r="D63" s="19"/>
      <c r="E63" s="21"/>
      <c r="F63" s="19"/>
      <c r="G63" s="19"/>
      <c r="J63" s="81"/>
    </row>
    <row r="64" spans="1:10" ht="15.75" hidden="1">
      <c r="A64" s="20" t="s">
        <v>268</v>
      </c>
      <c r="B64" s="92" t="s">
        <v>2793</v>
      </c>
      <c r="C64" s="19"/>
      <c r="D64" s="19"/>
      <c r="E64" s="21"/>
      <c r="F64" s="19"/>
      <c r="G64" s="19"/>
      <c r="J64" s="81"/>
    </row>
    <row r="65" spans="1:10" ht="45">
      <c r="A65" s="11" t="s">
        <v>272</v>
      </c>
      <c r="B65" s="12" t="s">
        <v>2794</v>
      </c>
      <c r="C65" s="13" t="s">
        <v>6886</v>
      </c>
      <c r="D65" s="435">
        <v>1</v>
      </c>
      <c r="E65" s="21" t="s">
        <v>540</v>
      </c>
      <c r="F65" s="21"/>
      <c r="G65" s="14"/>
    </row>
    <row r="66" spans="1:10" ht="30" hidden="1">
      <c r="A66" s="664"/>
      <c r="B66" s="92"/>
      <c r="C66" s="41" t="s">
        <v>2795</v>
      </c>
      <c r="D66" s="473"/>
      <c r="E66" s="21" t="s">
        <v>540</v>
      </c>
      <c r="F66" s="19"/>
      <c r="G66" s="44"/>
      <c r="H66" s="81"/>
      <c r="I66" s="81"/>
    </row>
    <row r="67" spans="1:10" ht="15.75" hidden="1">
      <c r="A67" s="664"/>
      <c r="B67" s="92"/>
      <c r="C67" s="584" t="s">
        <v>2796</v>
      </c>
      <c r="D67" s="473"/>
      <c r="E67" s="21" t="s">
        <v>540</v>
      </c>
      <c r="F67" s="19"/>
      <c r="G67" s="44"/>
      <c r="H67" s="81"/>
      <c r="I67" s="81"/>
    </row>
    <row r="68" spans="1:10" ht="30" hidden="1">
      <c r="A68" s="664"/>
      <c r="B68" s="92"/>
      <c r="C68" s="41" t="s">
        <v>2797</v>
      </c>
      <c r="D68" s="473"/>
      <c r="E68" s="21" t="s">
        <v>540</v>
      </c>
      <c r="F68" s="19"/>
      <c r="G68" s="44"/>
      <c r="H68" s="81"/>
      <c r="I68" s="81"/>
    </row>
    <row r="69" spans="1:10" ht="15.75" hidden="1">
      <c r="A69" s="664"/>
      <c r="B69" s="92"/>
      <c r="C69" s="584" t="s">
        <v>2798</v>
      </c>
      <c r="D69" s="473"/>
      <c r="E69" s="21" t="s">
        <v>540</v>
      </c>
      <c r="F69" s="19"/>
      <c r="G69" s="44"/>
      <c r="H69" s="81"/>
      <c r="I69" s="81"/>
    </row>
    <row r="70" spans="1:10" ht="15.75" hidden="1">
      <c r="A70" s="664"/>
      <c r="B70" s="92"/>
      <c r="C70" s="584" t="s">
        <v>2799</v>
      </c>
      <c r="D70" s="473"/>
      <c r="E70" s="21" t="s">
        <v>540</v>
      </c>
      <c r="F70" s="19"/>
      <c r="G70" s="44"/>
      <c r="H70" s="81"/>
      <c r="I70" s="81"/>
    </row>
    <row r="71" spans="1:10" ht="30" hidden="1">
      <c r="A71" s="664"/>
      <c r="B71" s="92"/>
      <c r="C71" s="41" t="s">
        <v>2800</v>
      </c>
      <c r="D71" s="473"/>
      <c r="E71" s="21" t="s">
        <v>540</v>
      </c>
      <c r="F71" s="19"/>
      <c r="G71" s="44"/>
      <c r="H71" s="81"/>
      <c r="I71" s="81"/>
    </row>
    <row r="72" spans="1:10" ht="15.75">
      <c r="A72" s="11" t="s">
        <v>274</v>
      </c>
      <c r="B72" s="12" t="s">
        <v>2801</v>
      </c>
      <c r="C72" s="16" t="s">
        <v>2334</v>
      </c>
      <c r="D72" s="435">
        <v>1</v>
      </c>
      <c r="E72" s="21" t="s">
        <v>540</v>
      </c>
      <c r="F72" s="21"/>
      <c r="G72" s="14"/>
    </row>
    <row r="73" spans="1:10" ht="31.5" hidden="1">
      <c r="A73" s="20" t="s">
        <v>277</v>
      </c>
      <c r="B73" s="92" t="s">
        <v>2802</v>
      </c>
      <c r="C73" s="19"/>
      <c r="D73" s="19"/>
      <c r="E73" s="21"/>
      <c r="F73" s="19"/>
      <c r="G73" s="19"/>
      <c r="J73" s="81"/>
    </row>
    <row r="74" spans="1:10" ht="40.35" customHeight="1">
      <c r="A74" s="1035" t="s">
        <v>279</v>
      </c>
      <c r="B74" s="1305" t="s">
        <v>138</v>
      </c>
      <c r="C74" s="1306"/>
      <c r="D74" s="1306"/>
      <c r="E74" s="1306"/>
      <c r="F74" s="1306"/>
      <c r="G74" s="1307"/>
      <c r="H74" s="22">
        <f>SUM(D75:D77)</f>
        <v>1</v>
      </c>
      <c r="I74" s="22">
        <f>COUNT(D75:D77)*2</f>
        <v>2</v>
      </c>
    </row>
    <row r="75" spans="1:10" ht="30">
      <c r="A75" s="11" t="s">
        <v>1494</v>
      </c>
      <c r="B75" s="12" t="s">
        <v>2803</v>
      </c>
      <c r="C75" s="13" t="s">
        <v>2804</v>
      </c>
      <c r="D75" s="495">
        <v>1</v>
      </c>
      <c r="E75" s="24" t="s">
        <v>271</v>
      </c>
      <c r="F75" s="13" t="s">
        <v>2805</v>
      </c>
      <c r="G75" s="14"/>
    </row>
    <row r="76" spans="1:10" ht="105" hidden="1">
      <c r="A76" s="664" t="s">
        <v>1495</v>
      </c>
      <c r="B76" s="92" t="s">
        <v>2806</v>
      </c>
      <c r="C76" s="41" t="s">
        <v>2807</v>
      </c>
      <c r="D76" s="479"/>
      <c r="E76" s="15" t="s">
        <v>271</v>
      </c>
      <c r="F76" s="41" t="s">
        <v>2808</v>
      </c>
      <c r="G76" s="44"/>
      <c r="H76" s="81"/>
      <c r="I76" s="81"/>
    </row>
    <row r="77" spans="1:10" ht="31.5" hidden="1">
      <c r="A77" s="20" t="s">
        <v>1498</v>
      </c>
      <c r="B77" s="92" t="s">
        <v>2809</v>
      </c>
      <c r="C77" s="19"/>
      <c r="D77" s="19"/>
      <c r="E77" s="21"/>
      <c r="F77" s="19"/>
      <c r="G77" s="19"/>
      <c r="J77" s="81"/>
    </row>
    <row r="78" spans="1:10" ht="40.35" hidden="1" customHeight="1">
      <c r="A78" s="102" t="s">
        <v>137</v>
      </c>
      <c r="B78" s="1571" t="s">
        <v>136</v>
      </c>
      <c r="C78" s="1572"/>
      <c r="D78" s="1572"/>
      <c r="E78" s="1572"/>
      <c r="F78" s="1572"/>
      <c r="G78" s="1573"/>
      <c r="H78" s="22">
        <f>SUM(D79:D90)</f>
        <v>0</v>
      </c>
      <c r="I78" s="22">
        <f>COUNT(D79:D90)*2</f>
        <v>0</v>
      </c>
      <c r="J78" s="81"/>
    </row>
    <row r="79" spans="1:10" ht="47.25" hidden="1">
      <c r="A79" s="20" t="s">
        <v>292</v>
      </c>
      <c r="B79" s="92" t="s">
        <v>293</v>
      </c>
      <c r="C79" s="19"/>
      <c r="D79" s="19"/>
      <c r="E79" s="21"/>
      <c r="F79" s="19"/>
      <c r="G79" s="19"/>
      <c r="J79" s="81"/>
    </row>
    <row r="80" spans="1:10" ht="47.25" hidden="1">
      <c r="A80" s="20" t="s">
        <v>294</v>
      </c>
      <c r="B80" s="92" t="s">
        <v>295</v>
      </c>
      <c r="C80" s="19"/>
      <c r="D80" s="19"/>
      <c r="E80" s="21"/>
      <c r="F80" s="19"/>
      <c r="G80" s="19"/>
      <c r="J80" s="81"/>
    </row>
    <row r="81" spans="1:10" ht="47.25" hidden="1">
      <c r="A81" s="20" t="s">
        <v>296</v>
      </c>
      <c r="B81" s="92" t="s">
        <v>297</v>
      </c>
      <c r="C81" s="19"/>
      <c r="D81" s="19"/>
      <c r="E81" s="21"/>
      <c r="F81" s="19"/>
      <c r="G81" s="19"/>
      <c r="J81" s="81"/>
    </row>
    <row r="82" spans="1:10" ht="31.5" hidden="1">
      <c r="A82" s="20" t="s">
        <v>298</v>
      </c>
      <c r="B82" s="92" t="s">
        <v>299</v>
      </c>
      <c r="C82" s="19"/>
      <c r="D82" s="19"/>
      <c r="E82" s="21"/>
      <c r="F82" s="19"/>
      <c r="G82" s="19"/>
      <c r="J82" s="81"/>
    </row>
    <row r="83" spans="1:10" ht="47.25" hidden="1">
      <c r="A83" s="20" t="s">
        <v>300</v>
      </c>
      <c r="B83" s="92" t="s">
        <v>2810</v>
      </c>
      <c r="C83" s="19"/>
      <c r="D83" s="19"/>
      <c r="E83" s="21"/>
      <c r="F83" s="19"/>
      <c r="G83" s="19"/>
      <c r="J83" s="81"/>
    </row>
    <row r="84" spans="1:10" ht="31.5" hidden="1">
      <c r="A84" s="20" t="s">
        <v>302</v>
      </c>
      <c r="B84" s="92" t="s">
        <v>303</v>
      </c>
      <c r="C84" s="19"/>
      <c r="D84" s="19"/>
      <c r="E84" s="21"/>
      <c r="F84" s="19"/>
      <c r="G84" s="19"/>
      <c r="J84" s="81"/>
    </row>
    <row r="85" spans="1:10" ht="47.25" hidden="1">
      <c r="A85" s="20" t="s">
        <v>304</v>
      </c>
      <c r="B85" s="92" t="s">
        <v>305</v>
      </c>
      <c r="C85" s="19"/>
      <c r="D85" s="19"/>
      <c r="E85" s="21"/>
      <c r="F85" s="19"/>
      <c r="G85" s="19"/>
      <c r="J85" s="81"/>
    </row>
    <row r="86" spans="1:10" ht="63" hidden="1">
      <c r="A86" s="20" t="s">
        <v>306</v>
      </c>
      <c r="B86" s="92" t="s">
        <v>307</v>
      </c>
      <c r="C86" s="19"/>
      <c r="D86" s="19"/>
      <c r="E86" s="21"/>
      <c r="F86" s="19"/>
      <c r="G86" s="19"/>
      <c r="J86" s="81"/>
    </row>
    <row r="87" spans="1:10" ht="47.25" hidden="1">
      <c r="A87" s="20" t="s">
        <v>308</v>
      </c>
      <c r="B87" s="92" t="s">
        <v>309</v>
      </c>
      <c r="C87" s="19"/>
      <c r="D87" s="19"/>
      <c r="E87" s="21"/>
      <c r="F87" s="19"/>
      <c r="G87" s="19"/>
      <c r="J87" s="81"/>
    </row>
    <row r="88" spans="1:10" ht="31.5" hidden="1">
      <c r="A88" s="20" t="s">
        <v>310</v>
      </c>
      <c r="B88" s="92" t="s">
        <v>311</v>
      </c>
      <c r="C88" s="19"/>
      <c r="D88" s="19"/>
      <c r="E88" s="21"/>
      <c r="F88" s="19"/>
      <c r="G88" s="19"/>
      <c r="J88" s="81"/>
    </row>
    <row r="89" spans="1:10" ht="30" hidden="1">
      <c r="A89" s="20" t="s">
        <v>312</v>
      </c>
      <c r="B89" s="16" t="s">
        <v>313</v>
      </c>
      <c r="C89" s="19"/>
      <c r="D89" s="19"/>
      <c r="E89" s="21"/>
      <c r="F89" s="19"/>
      <c r="G89" s="19"/>
      <c r="J89" s="81"/>
    </row>
    <row r="90" spans="1:10" ht="30" hidden="1">
      <c r="A90" s="20" t="s">
        <v>6055</v>
      </c>
      <c r="B90" s="16" t="s">
        <v>6056</v>
      </c>
      <c r="C90" s="23" t="s">
        <v>6810</v>
      </c>
      <c r="D90" s="21"/>
      <c r="E90" s="21" t="s">
        <v>540</v>
      </c>
      <c r="F90" s="19"/>
      <c r="G90" s="388"/>
      <c r="J90" s="81"/>
    </row>
    <row r="91" spans="1:10" ht="15.75" hidden="1">
      <c r="A91" s="102" t="s">
        <v>1501</v>
      </c>
      <c r="B91" s="1571" t="s">
        <v>134</v>
      </c>
      <c r="C91" s="1572"/>
      <c r="D91" s="1572"/>
      <c r="E91" s="1572"/>
      <c r="F91" s="1572"/>
      <c r="G91" s="1573"/>
      <c r="H91" s="22">
        <f>SUM(D92:D99)</f>
        <v>0</v>
      </c>
      <c r="I91" s="22">
        <f>COUNT(D92:D99)*2</f>
        <v>0</v>
      </c>
      <c r="J91" s="81"/>
    </row>
    <row r="92" spans="1:10" ht="15.75" hidden="1">
      <c r="A92" s="20" t="s">
        <v>314</v>
      </c>
      <c r="B92" s="92" t="s">
        <v>315</v>
      </c>
      <c r="C92" s="19"/>
      <c r="D92" s="19"/>
      <c r="E92" s="21"/>
      <c r="F92" s="19"/>
      <c r="G92" s="19"/>
      <c r="J92" s="81"/>
    </row>
    <row r="93" spans="1:10" ht="15.75" hidden="1">
      <c r="A93" s="20" t="s">
        <v>316</v>
      </c>
      <c r="B93" s="92" t="s">
        <v>317</v>
      </c>
      <c r="C93" s="19"/>
      <c r="D93" s="19"/>
      <c r="E93" s="21"/>
      <c r="F93" s="19"/>
      <c r="G93" s="19"/>
      <c r="J93" s="81"/>
    </row>
    <row r="94" spans="1:10" ht="15.75" hidden="1">
      <c r="A94" s="20" t="s">
        <v>1503</v>
      </c>
      <c r="B94" s="92" t="s">
        <v>319</v>
      </c>
      <c r="C94" s="19"/>
      <c r="D94" s="19"/>
      <c r="E94" s="21"/>
      <c r="F94" s="19"/>
      <c r="G94" s="19"/>
      <c r="J94" s="81"/>
    </row>
    <row r="95" spans="1:10" ht="15.75" hidden="1">
      <c r="A95" s="20" t="s">
        <v>321</v>
      </c>
      <c r="B95" s="92" t="s">
        <v>322</v>
      </c>
      <c r="C95" s="19"/>
      <c r="D95" s="19"/>
      <c r="E95" s="21"/>
      <c r="F95" s="19"/>
      <c r="G95" s="19"/>
      <c r="J95" s="81"/>
    </row>
    <row r="96" spans="1:10" ht="15.75" hidden="1">
      <c r="A96" s="20" t="s">
        <v>323</v>
      </c>
      <c r="B96" s="12" t="s">
        <v>324</v>
      </c>
      <c r="C96" s="19"/>
      <c r="D96" s="19"/>
      <c r="E96" s="21"/>
      <c r="F96" s="19"/>
      <c r="G96" s="19"/>
      <c r="J96" s="81"/>
    </row>
    <row r="97" spans="1:10" ht="15.75" hidden="1">
      <c r="A97" s="20" t="s">
        <v>325</v>
      </c>
      <c r="B97" s="92" t="s">
        <v>326</v>
      </c>
      <c r="C97" s="19"/>
      <c r="D97" s="19"/>
      <c r="E97" s="21"/>
      <c r="F97" s="19"/>
      <c r="G97" s="19"/>
      <c r="J97" s="81"/>
    </row>
    <row r="98" spans="1:10" ht="31.5" hidden="1">
      <c r="A98" s="20" t="s">
        <v>1504</v>
      </c>
      <c r="B98" s="92" t="s">
        <v>328</v>
      </c>
      <c r="C98" s="19"/>
      <c r="D98" s="19"/>
      <c r="E98" s="21"/>
      <c r="F98" s="19"/>
      <c r="G98" s="19"/>
      <c r="J98" s="81"/>
    </row>
    <row r="99" spans="1:10" ht="15.75" hidden="1">
      <c r="A99" s="20" t="s">
        <v>3063</v>
      </c>
      <c r="B99" s="12" t="s">
        <v>3064</v>
      </c>
      <c r="C99" s="16"/>
      <c r="D99" s="14"/>
      <c r="E99" s="15"/>
      <c r="F99" s="21"/>
      <c r="G99" s="389"/>
      <c r="J99" s="81"/>
    </row>
    <row r="100" spans="1:10" ht="40.35" hidden="1" customHeight="1">
      <c r="A100" s="102" t="s">
        <v>1505</v>
      </c>
      <c r="B100" s="1574" t="s">
        <v>132</v>
      </c>
      <c r="C100" s="1575"/>
      <c r="D100" s="1575"/>
      <c r="E100" s="1575"/>
      <c r="F100" s="1575"/>
      <c r="G100" s="1576"/>
      <c r="H100" s="22">
        <f>SUM(D101:D102)</f>
        <v>0</v>
      </c>
      <c r="I100" s="22">
        <f>COUNT(D101:D102)*2</f>
        <v>0</v>
      </c>
      <c r="J100" s="81"/>
    </row>
    <row r="101" spans="1:10" ht="47.25" hidden="1">
      <c r="A101" s="20" t="s">
        <v>1506</v>
      </c>
      <c r="B101" s="12" t="s">
        <v>331</v>
      </c>
      <c r="C101" s="19"/>
      <c r="D101" s="19"/>
      <c r="E101" s="21"/>
      <c r="F101" s="19"/>
      <c r="G101" s="19"/>
      <c r="J101" s="81"/>
    </row>
    <row r="102" spans="1:10" ht="47.25" hidden="1">
      <c r="A102" s="20" t="s">
        <v>334</v>
      </c>
      <c r="B102" s="92" t="s">
        <v>335</v>
      </c>
      <c r="C102" s="19"/>
      <c r="D102" s="19"/>
      <c r="E102" s="21"/>
      <c r="F102" s="19"/>
      <c r="G102" s="19"/>
      <c r="J102" s="81"/>
    </row>
    <row r="103" spans="1:10" ht="18.75">
      <c r="A103" s="156"/>
      <c r="B103" s="1368" t="s">
        <v>337</v>
      </c>
      <c r="C103" s="1372"/>
      <c r="D103" s="1372"/>
      <c r="E103" s="1372"/>
      <c r="F103" s="1372"/>
      <c r="G103" s="1372"/>
      <c r="H103" s="22">
        <f>H104+H125+H130+H137+H119+H151</f>
        <v>14</v>
      </c>
      <c r="I103" s="22">
        <f>I104+I125+I130+I137+I119+I151</f>
        <v>28</v>
      </c>
    </row>
    <row r="104" spans="1:10" ht="40.35" customHeight="1">
      <c r="A104" s="1035" t="s">
        <v>1507</v>
      </c>
      <c r="B104" s="1305" t="s">
        <v>130</v>
      </c>
      <c r="C104" s="1306"/>
      <c r="D104" s="1306"/>
      <c r="E104" s="1306"/>
      <c r="F104" s="1306"/>
      <c r="G104" s="1307"/>
      <c r="H104" s="22">
        <f>SUM(D105:D118)</f>
        <v>3</v>
      </c>
      <c r="I104" s="22">
        <f>COUNT(D105:D118)*2</f>
        <v>6</v>
      </c>
    </row>
    <row r="105" spans="1:10" ht="31.5">
      <c r="A105" s="11" t="s">
        <v>1509</v>
      </c>
      <c r="B105" s="42" t="s">
        <v>339</v>
      </c>
      <c r="C105" s="109" t="s">
        <v>2340</v>
      </c>
      <c r="D105" s="435">
        <v>1</v>
      </c>
      <c r="E105" s="21" t="s">
        <v>341</v>
      </c>
      <c r="F105" s="13" t="s">
        <v>2341</v>
      </c>
      <c r="G105" s="14"/>
    </row>
    <row r="106" spans="1:10" ht="15.75">
      <c r="A106" s="11"/>
      <c r="B106" s="259"/>
      <c r="C106" s="16" t="s">
        <v>2811</v>
      </c>
      <c r="D106" s="435">
        <v>1</v>
      </c>
      <c r="E106" s="21" t="s">
        <v>341</v>
      </c>
      <c r="F106" s="21"/>
      <c r="G106" s="14"/>
    </row>
    <row r="107" spans="1:10" ht="15.75" hidden="1">
      <c r="A107" s="664"/>
      <c r="B107" s="19"/>
      <c r="C107" s="260" t="s">
        <v>2812</v>
      </c>
      <c r="D107" s="473"/>
      <c r="E107" s="21" t="s">
        <v>341</v>
      </c>
      <c r="F107" s="19"/>
      <c r="G107" s="44"/>
      <c r="H107" s="81"/>
      <c r="I107" s="81"/>
    </row>
    <row r="108" spans="1:10" ht="31.5" hidden="1">
      <c r="A108" s="664" t="s">
        <v>1512</v>
      </c>
      <c r="B108" s="42" t="s">
        <v>347</v>
      </c>
      <c r="C108" s="101" t="s">
        <v>2813</v>
      </c>
      <c r="D108" s="473"/>
      <c r="E108" s="21" t="s">
        <v>341</v>
      </c>
      <c r="F108" s="19"/>
      <c r="G108" s="44"/>
      <c r="H108" s="81"/>
      <c r="I108" s="81"/>
    </row>
    <row r="109" spans="1:10" hidden="1">
      <c r="A109" s="664"/>
      <c r="B109" s="19"/>
      <c r="C109" s="200" t="s">
        <v>2343</v>
      </c>
      <c r="D109" s="473"/>
      <c r="E109" s="21" t="s">
        <v>341</v>
      </c>
      <c r="F109" s="19"/>
      <c r="G109" s="44"/>
      <c r="H109" s="81"/>
      <c r="I109" s="81"/>
    </row>
    <row r="110" spans="1:10" ht="30" hidden="1">
      <c r="A110" s="664"/>
      <c r="B110" s="19"/>
      <c r="C110" s="200" t="s">
        <v>2814</v>
      </c>
      <c r="D110" s="473"/>
      <c r="E110" s="21" t="s">
        <v>341</v>
      </c>
      <c r="F110" s="19"/>
      <c r="G110" s="44"/>
      <c r="H110" s="81"/>
      <c r="I110" s="81"/>
    </row>
    <row r="111" spans="1:10" ht="30" hidden="1">
      <c r="A111" s="664"/>
      <c r="B111" s="19"/>
      <c r="C111" s="200" t="s">
        <v>2815</v>
      </c>
      <c r="D111" s="473"/>
      <c r="E111" s="21" t="s">
        <v>341</v>
      </c>
      <c r="F111" s="19"/>
      <c r="G111" s="44"/>
      <c r="H111" s="81"/>
      <c r="I111" s="81"/>
    </row>
    <row r="112" spans="1:10" ht="31.5" hidden="1">
      <c r="A112" s="20" t="s">
        <v>352</v>
      </c>
      <c r="B112" s="42" t="s">
        <v>353</v>
      </c>
      <c r="C112" s="19"/>
      <c r="D112" s="19"/>
      <c r="E112" s="21"/>
      <c r="F112" s="19"/>
      <c r="G112" s="19"/>
      <c r="J112" s="81"/>
    </row>
    <row r="113" spans="1:10" ht="31.5" hidden="1">
      <c r="A113" s="20" t="s">
        <v>1515</v>
      </c>
      <c r="B113" s="42" t="s">
        <v>355</v>
      </c>
      <c r="C113" s="19"/>
      <c r="D113" s="19"/>
      <c r="E113" s="21"/>
      <c r="F113" s="19"/>
      <c r="G113" s="19"/>
      <c r="J113" s="81"/>
    </row>
    <row r="114" spans="1:10" ht="60" hidden="1">
      <c r="A114" s="664" t="s">
        <v>356</v>
      </c>
      <c r="B114" s="42" t="s">
        <v>357</v>
      </c>
      <c r="C114" s="41" t="s">
        <v>2816</v>
      </c>
      <c r="D114" s="473"/>
      <c r="E114" s="15" t="s">
        <v>341</v>
      </c>
      <c r="F114" s="202" t="s">
        <v>2817</v>
      </c>
      <c r="G114" s="44"/>
      <c r="H114" s="81"/>
      <c r="I114" s="81"/>
    </row>
    <row r="115" spans="1:10" ht="30" hidden="1">
      <c r="A115" s="664"/>
      <c r="B115" s="42"/>
      <c r="C115" s="41" t="s">
        <v>2818</v>
      </c>
      <c r="D115" s="473"/>
      <c r="E115" s="15" t="s">
        <v>341</v>
      </c>
      <c r="F115" s="202"/>
      <c r="G115" s="44"/>
      <c r="H115" s="81"/>
      <c r="I115" s="81"/>
    </row>
    <row r="116" spans="1:10" ht="31.5">
      <c r="A116" s="11" t="s">
        <v>1517</v>
      </c>
      <c r="B116" s="42" t="s">
        <v>360</v>
      </c>
      <c r="C116" s="32" t="s">
        <v>361</v>
      </c>
      <c r="D116" s="435">
        <v>1</v>
      </c>
      <c r="E116" s="24" t="s">
        <v>341</v>
      </c>
      <c r="F116" s="21"/>
      <c r="G116" s="14"/>
    </row>
    <row r="117" spans="1:10" ht="31.5" hidden="1">
      <c r="A117" s="20" t="s">
        <v>1519</v>
      </c>
      <c r="B117" s="42" t="s">
        <v>363</v>
      </c>
      <c r="C117" s="19"/>
      <c r="D117" s="19"/>
      <c r="E117" s="21"/>
      <c r="F117" s="19"/>
      <c r="G117" s="19"/>
      <c r="J117" s="81"/>
    </row>
    <row r="118" spans="1:10" ht="31.5" hidden="1">
      <c r="A118" s="664" t="s">
        <v>366</v>
      </c>
      <c r="B118" s="42" t="s">
        <v>367</v>
      </c>
      <c r="C118" s="23" t="s">
        <v>2351</v>
      </c>
      <c r="D118" s="473"/>
      <c r="E118" s="21" t="s">
        <v>341</v>
      </c>
      <c r="F118" s="19"/>
      <c r="G118" s="44"/>
      <c r="H118" s="81"/>
      <c r="I118" s="81"/>
    </row>
    <row r="119" spans="1:10" ht="40.35" hidden="1" customHeight="1">
      <c r="A119" s="20" t="s">
        <v>1520</v>
      </c>
      <c r="B119" s="1539" t="s">
        <v>2819</v>
      </c>
      <c r="C119" s="1310"/>
      <c r="D119" s="1310"/>
      <c r="E119" s="1310"/>
      <c r="F119" s="1310"/>
      <c r="G119" s="1540"/>
      <c r="H119" s="22">
        <f>SUM(D120:D124)</f>
        <v>0</v>
      </c>
      <c r="I119" s="22">
        <f>COUNT(D120:D124)*2</f>
        <v>0</v>
      </c>
      <c r="J119" s="81"/>
    </row>
    <row r="120" spans="1:10" ht="31.5" hidden="1">
      <c r="A120" s="20" t="s">
        <v>1522</v>
      </c>
      <c r="B120" s="195" t="s">
        <v>371</v>
      </c>
      <c r="D120" s="19"/>
      <c r="E120" s="21"/>
      <c r="F120" s="19"/>
      <c r="G120" s="19"/>
      <c r="J120" s="81"/>
    </row>
    <row r="121" spans="1:10" ht="47.25" hidden="1">
      <c r="A121" s="20" t="s">
        <v>382</v>
      </c>
      <c r="B121" s="195" t="s">
        <v>383</v>
      </c>
      <c r="C121" s="19"/>
      <c r="D121" s="19"/>
      <c r="E121" s="21"/>
      <c r="F121" s="19"/>
      <c r="G121" s="19"/>
      <c r="J121" s="81"/>
    </row>
    <row r="122" spans="1:10" ht="47.25" hidden="1">
      <c r="A122" s="20" t="s">
        <v>1525</v>
      </c>
      <c r="B122" s="196" t="s">
        <v>385</v>
      </c>
      <c r="C122" s="19"/>
      <c r="D122" s="19"/>
      <c r="E122" s="21"/>
      <c r="F122" s="19"/>
      <c r="G122" s="19"/>
      <c r="J122" s="81"/>
    </row>
    <row r="123" spans="1:10" ht="31.5" hidden="1">
      <c r="A123" s="20" t="s">
        <v>1530</v>
      </c>
      <c r="B123" s="36" t="s">
        <v>393</v>
      </c>
      <c r="C123" s="41"/>
      <c r="D123" s="19"/>
      <c r="E123" s="21"/>
      <c r="F123" s="19"/>
      <c r="G123" s="19"/>
      <c r="J123" s="81"/>
    </row>
    <row r="124" spans="1:10" ht="31.5" hidden="1">
      <c r="A124" s="20" t="s">
        <v>394</v>
      </c>
      <c r="B124" s="38" t="s">
        <v>395</v>
      </c>
      <c r="C124" s="19"/>
      <c r="D124" s="19"/>
      <c r="E124" s="21"/>
      <c r="F124" s="19"/>
      <c r="G124" s="19"/>
      <c r="J124" s="81"/>
    </row>
    <row r="125" spans="1:10" ht="40.35" customHeight="1">
      <c r="A125" s="1035" t="s">
        <v>1533</v>
      </c>
      <c r="B125" s="1305" t="s">
        <v>126</v>
      </c>
      <c r="C125" s="1306"/>
      <c r="D125" s="1306"/>
      <c r="E125" s="1306"/>
      <c r="F125" s="1306"/>
      <c r="G125" s="1307"/>
      <c r="H125" s="22">
        <f>SUM(D126:D129)</f>
        <v>2</v>
      </c>
      <c r="I125" s="22">
        <f>COUNT(D126:D129)*2</f>
        <v>4</v>
      </c>
    </row>
    <row r="126" spans="1:10" ht="31.5">
      <c r="A126" s="11" t="s">
        <v>1535</v>
      </c>
      <c r="B126" s="12" t="s">
        <v>397</v>
      </c>
      <c r="C126" s="13" t="s">
        <v>2820</v>
      </c>
      <c r="D126" s="435">
        <v>1</v>
      </c>
      <c r="E126" s="21" t="s">
        <v>341</v>
      </c>
      <c r="F126" s="21"/>
      <c r="G126" s="14"/>
    </row>
    <row r="127" spans="1:10" ht="31.5">
      <c r="A127" s="11" t="s">
        <v>1542</v>
      </c>
      <c r="B127" s="12" t="s">
        <v>401</v>
      </c>
      <c r="C127" s="13" t="s">
        <v>1543</v>
      </c>
      <c r="D127" s="435">
        <v>1</v>
      </c>
      <c r="E127" s="21" t="s">
        <v>208</v>
      </c>
      <c r="F127" s="21"/>
      <c r="G127" s="14"/>
    </row>
    <row r="128" spans="1:10" ht="47.25" hidden="1">
      <c r="A128" s="664" t="s">
        <v>1545</v>
      </c>
      <c r="B128" s="195" t="s">
        <v>405</v>
      </c>
      <c r="C128" s="16" t="s">
        <v>406</v>
      </c>
      <c r="D128" s="473"/>
      <c r="E128" s="21" t="s">
        <v>1548</v>
      </c>
      <c r="F128" s="19"/>
      <c r="G128" s="44"/>
      <c r="H128" s="81"/>
      <c r="I128" s="81"/>
    </row>
    <row r="129" spans="1:10" ht="63" hidden="1">
      <c r="A129" s="20" t="s">
        <v>1556</v>
      </c>
      <c r="B129" s="36" t="s">
        <v>409</v>
      </c>
      <c r="C129" s="19"/>
      <c r="D129" s="19"/>
      <c r="E129" s="21"/>
      <c r="F129" s="19"/>
      <c r="G129" s="19"/>
      <c r="J129" s="81"/>
    </row>
    <row r="130" spans="1:10" ht="40.35" customHeight="1">
      <c r="A130" s="1035" t="s">
        <v>1559</v>
      </c>
      <c r="B130" s="1305" t="s">
        <v>124</v>
      </c>
      <c r="C130" s="1306"/>
      <c r="D130" s="1306"/>
      <c r="E130" s="1306"/>
      <c r="F130" s="1306"/>
      <c r="G130" s="1307"/>
      <c r="H130" s="22">
        <f>SUM(D131:D136)</f>
        <v>2</v>
      </c>
      <c r="I130" s="22">
        <f>COUNT(D131:D136)*2</f>
        <v>4</v>
      </c>
    </row>
    <row r="131" spans="1:10" ht="47.25">
      <c r="A131" s="11" t="s">
        <v>1561</v>
      </c>
      <c r="B131" s="12" t="s">
        <v>412</v>
      </c>
      <c r="C131" s="13" t="s">
        <v>2821</v>
      </c>
      <c r="D131" s="435">
        <v>1</v>
      </c>
      <c r="E131" s="21" t="s">
        <v>255</v>
      </c>
      <c r="F131" s="21"/>
      <c r="G131" s="14"/>
    </row>
    <row r="132" spans="1:10" ht="31.5" hidden="1">
      <c r="A132" s="20" t="s">
        <v>1565</v>
      </c>
      <c r="B132" s="195" t="s">
        <v>415</v>
      </c>
      <c r="C132" s="41"/>
      <c r="D132" s="19"/>
      <c r="E132" s="21"/>
      <c r="F132" s="19"/>
      <c r="G132" s="19"/>
      <c r="J132" s="81"/>
    </row>
    <row r="133" spans="1:10" ht="31.5" hidden="1">
      <c r="A133" s="20" t="s">
        <v>1566</v>
      </c>
      <c r="B133" s="195" t="s">
        <v>418</v>
      </c>
      <c r="C133" s="41"/>
      <c r="D133" s="19"/>
      <c r="E133" s="21"/>
      <c r="F133" s="19"/>
      <c r="G133" s="19"/>
      <c r="J133" s="81"/>
    </row>
    <row r="134" spans="1:10" ht="45" hidden="1">
      <c r="A134" s="20" t="s">
        <v>1567</v>
      </c>
      <c r="B134" s="195" t="s">
        <v>422</v>
      </c>
      <c r="C134" s="41" t="s">
        <v>2822</v>
      </c>
      <c r="D134" s="473"/>
      <c r="E134" s="21" t="s">
        <v>424</v>
      </c>
      <c r="F134" s="19"/>
      <c r="G134" s="44"/>
      <c r="H134" s="81"/>
      <c r="I134" s="81"/>
    </row>
    <row r="135" spans="1:10" ht="45" hidden="1">
      <c r="A135" s="664"/>
      <c r="B135" s="92"/>
      <c r="C135" s="41" t="s">
        <v>2823</v>
      </c>
      <c r="D135" s="473"/>
      <c r="E135" s="21" t="s">
        <v>432</v>
      </c>
      <c r="F135" s="19"/>
      <c r="G135" s="44"/>
      <c r="H135" s="81"/>
      <c r="I135" s="81"/>
    </row>
    <row r="136" spans="1:10" ht="45">
      <c r="A136" s="11" t="s">
        <v>1570</v>
      </c>
      <c r="B136" s="63" t="s">
        <v>2824</v>
      </c>
      <c r="C136" s="13" t="s">
        <v>2638</v>
      </c>
      <c r="D136" s="435">
        <v>1</v>
      </c>
      <c r="E136" s="21" t="s">
        <v>341</v>
      </c>
      <c r="F136" s="21"/>
      <c r="G136" s="14"/>
    </row>
    <row r="137" spans="1:10" ht="40.35" customHeight="1">
      <c r="A137" s="1035" t="s">
        <v>1571</v>
      </c>
      <c r="B137" s="1305" t="s">
        <v>122</v>
      </c>
      <c r="C137" s="1306"/>
      <c r="D137" s="1306"/>
      <c r="E137" s="1306"/>
      <c r="F137" s="1306"/>
      <c r="G137" s="1307"/>
      <c r="H137" s="22">
        <f>SUM(D138:D150)</f>
        <v>4</v>
      </c>
      <c r="I137" s="22">
        <f>COUNT(D138:D150)*2</f>
        <v>8</v>
      </c>
    </row>
    <row r="138" spans="1:10" ht="47.25">
      <c r="A138" s="11" t="s">
        <v>429</v>
      </c>
      <c r="B138" s="12" t="s">
        <v>430</v>
      </c>
      <c r="C138" s="13" t="s">
        <v>6887</v>
      </c>
      <c r="D138" s="435">
        <v>1</v>
      </c>
      <c r="E138" s="21" t="s">
        <v>432</v>
      </c>
      <c r="F138" s="21"/>
      <c r="G138" s="14"/>
    </row>
    <row r="139" spans="1:10" ht="15.75" hidden="1">
      <c r="A139" s="664"/>
      <c r="B139" s="195"/>
      <c r="C139" s="18" t="s">
        <v>2826</v>
      </c>
      <c r="D139" s="473"/>
      <c r="E139" s="21" t="s">
        <v>432</v>
      </c>
      <c r="F139" s="19"/>
      <c r="G139" s="44"/>
      <c r="H139" s="81"/>
      <c r="I139" s="81"/>
    </row>
    <row r="140" spans="1:10" ht="15.75" hidden="1">
      <c r="A140" s="664"/>
      <c r="B140" s="195"/>
      <c r="C140" s="41" t="s">
        <v>2827</v>
      </c>
      <c r="D140" s="473"/>
      <c r="E140" s="21" t="s">
        <v>432</v>
      </c>
      <c r="F140" s="19"/>
      <c r="G140" s="44"/>
      <c r="H140" s="81"/>
      <c r="I140" s="81"/>
    </row>
    <row r="141" spans="1:10" ht="15.75" hidden="1">
      <c r="A141" s="664"/>
      <c r="B141" s="195"/>
      <c r="C141" s="41" t="s">
        <v>2828</v>
      </c>
      <c r="D141" s="473"/>
      <c r="E141" s="21" t="s">
        <v>432</v>
      </c>
      <c r="F141" s="19"/>
      <c r="G141" s="44"/>
      <c r="H141" s="81"/>
      <c r="I141" s="81"/>
    </row>
    <row r="142" spans="1:10" ht="15.75" hidden="1">
      <c r="A142" s="664"/>
      <c r="B142" s="195"/>
      <c r="C142" s="41" t="s">
        <v>2829</v>
      </c>
      <c r="D142" s="473"/>
      <c r="E142" s="21" t="s">
        <v>432</v>
      </c>
      <c r="F142" s="19"/>
      <c r="G142" s="44"/>
      <c r="H142" s="81"/>
      <c r="I142" s="81"/>
    </row>
    <row r="143" spans="1:10" ht="15.75" hidden="1">
      <c r="A143" s="664"/>
      <c r="B143" s="195"/>
      <c r="C143" s="41" t="s">
        <v>2643</v>
      </c>
      <c r="D143" s="473"/>
      <c r="E143" s="21" t="s">
        <v>432</v>
      </c>
      <c r="F143" s="19"/>
      <c r="G143" s="44"/>
      <c r="H143" s="81"/>
      <c r="I143" s="81"/>
    </row>
    <row r="144" spans="1:10" ht="15.75" hidden="1">
      <c r="A144" s="664"/>
      <c r="B144" s="195"/>
      <c r="C144" s="41" t="s">
        <v>2369</v>
      </c>
      <c r="D144" s="473"/>
      <c r="E144" s="21" t="s">
        <v>432</v>
      </c>
      <c r="F144" s="19"/>
      <c r="G144" s="44"/>
      <c r="H144" s="81"/>
      <c r="I144" s="81"/>
    </row>
    <row r="145" spans="1:10" ht="15.75" hidden="1">
      <c r="A145" s="664"/>
      <c r="B145" s="195"/>
      <c r="C145" s="41" t="s">
        <v>2830</v>
      </c>
      <c r="D145" s="473"/>
      <c r="E145" s="21" t="s">
        <v>432</v>
      </c>
      <c r="F145" s="19"/>
      <c r="G145" s="44"/>
      <c r="H145" s="81"/>
      <c r="I145" s="81"/>
    </row>
    <row r="146" spans="1:10" ht="31.5">
      <c r="A146" s="11" t="s">
        <v>1575</v>
      </c>
      <c r="B146" s="12" t="s">
        <v>434</v>
      </c>
      <c r="C146" s="16" t="s">
        <v>435</v>
      </c>
      <c r="D146" s="435">
        <v>1</v>
      </c>
      <c r="E146" s="21" t="s">
        <v>432</v>
      </c>
      <c r="F146" s="21"/>
      <c r="G146" s="14"/>
    </row>
    <row r="147" spans="1:10" ht="31.5">
      <c r="A147" s="11" t="s">
        <v>1576</v>
      </c>
      <c r="B147" s="12" t="s">
        <v>437</v>
      </c>
      <c r="C147" s="16" t="s">
        <v>438</v>
      </c>
      <c r="D147" s="435">
        <v>1</v>
      </c>
      <c r="E147" s="21" t="s">
        <v>432</v>
      </c>
      <c r="F147" s="21"/>
      <c r="G147" s="14"/>
    </row>
    <row r="148" spans="1:10" ht="47.25" hidden="1">
      <c r="A148" s="20" t="s">
        <v>1577</v>
      </c>
      <c r="B148" s="195" t="s">
        <v>440</v>
      </c>
      <c r="C148" s="23"/>
      <c r="D148" s="19"/>
      <c r="E148" s="21"/>
      <c r="F148" s="19"/>
      <c r="G148" s="19"/>
      <c r="J148" s="81"/>
    </row>
    <row r="149" spans="1:10" ht="47.25">
      <c r="A149" s="11" t="s">
        <v>2371</v>
      </c>
      <c r="B149" s="12" t="s">
        <v>444</v>
      </c>
      <c r="C149" s="13" t="s">
        <v>2372</v>
      </c>
      <c r="D149" s="435">
        <v>1</v>
      </c>
      <c r="E149" s="21" t="s">
        <v>442</v>
      </c>
      <c r="F149" s="21"/>
      <c r="G149" s="14"/>
    </row>
    <row r="150" spans="1:10" ht="47.25" hidden="1">
      <c r="A150" s="20" t="s">
        <v>445</v>
      </c>
      <c r="B150" s="135" t="s">
        <v>446</v>
      </c>
      <c r="C150" s="19"/>
      <c r="D150" s="19"/>
      <c r="E150" s="21"/>
      <c r="F150" s="19"/>
      <c r="G150" s="19"/>
      <c r="J150" s="81"/>
    </row>
    <row r="151" spans="1:10" ht="40.5" customHeight="1">
      <c r="A151" s="1035" t="s">
        <v>6103</v>
      </c>
      <c r="B151" s="1305" t="s">
        <v>3086</v>
      </c>
      <c r="C151" s="1306"/>
      <c r="D151" s="1306"/>
      <c r="E151" s="1306"/>
      <c r="F151" s="1306"/>
      <c r="G151" s="1307"/>
      <c r="H151" s="22">
        <f>SUM(D152:D163)</f>
        <v>3</v>
      </c>
      <c r="I151" s="22">
        <f>COUNT(D152:D163)*2</f>
        <v>6</v>
      </c>
    </row>
    <row r="152" spans="1:10" ht="60" hidden="1">
      <c r="A152" s="25" t="s">
        <v>3087</v>
      </c>
      <c r="B152" s="41" t="s">
        <v>3088</v>
      </c>
      <c r="C152" s="41" t="s">
        <v>6057</v>
      </c>
      <c r="D152" s="297"/>
      <c r="E152" s="19"/>
      <c r="F152" s="41" t="s">
        <v>6058</v>
      </c>
      <c r="G152" s="391"/>
      <c r="J152" s="81"/>
    </row>
    <row r="153" spans="1:10" ht="30" hidden="1">
      <c r="A153" s="25" t="s">
        <v>3089</v>
      </c>
      <c r="B153" s="41" t="s">
        <v>3090</v>
      </c>
      <c r="C153" s="41" t="s">
        <v>6059</v>
      </c>
      <c r="D153" s="297"/>
      <c r="E153" s="19"/>
      <c r="F153" s="41" t="s">
        <v>6060</v>
      </c>
      <c r="G153" s="391"/>
      <c r="J153" s="81"/>
    </row>
    <row r="154" spans="1:10" ht="105" hidden="1">
      <c r="A154" s="25" t="s">
        <v>3091</v>
      </c>
      <c r="B154" s="41" t="s">
        <v>3092</v>
      </c>
      <c r="C154" s="41" t="s">
        <v>6061</v>
      </c>
      <c r="D154" s="297"/>
      <c r="E154" s="19"/>
      <c r="F154" s="41" t="s">
        <v>6062</v>
      </c>
      <c r="G154" s="391"/>
      <c r="J154" s="81"/>
    </row>
    <row r="155" spans="1:10" ht="75" hidden="1">
      <c r="A155" s="25" t="s">
        <v>3093</v>
      </c>
      <c r="B155" s="41" t="s">
        <v>3094</v>
      </c>
      <c r="C155" s="41" t="s">
        <v>6063</v>
      </c>
      <c r="D155" s="297"/>
      <c r="E155" s="19"/>
      <c r="F155" s="41" t="s">
        <v>6064</v>
      </c>
      <c r="G155" s="391"/>
      <c r="J155" s="81"/>
    </row>
    <row r="156" spans="1:10" ht="105" hidden="1">
      <c r="A156" s="25" t="s">
        <v>3095</v>
      </c>
      <c r="B156" s="41" t="s">
        <v>3096</v>
      </c>
      <c r="C156" s="41" t="s">
        <v>6065</v>
      </c>
      <c r="D156" s="297"/>
      <c r="E156" s="19"/>
      <c r="F156" s="41" t="s">
        <v>6066</v>
      </c>
      <c r="G156" s="391"/>
      <c r="J156" s="81"/>
    </row>
    <row r="157" spans="1:10" ht="30">
      <c r="A157" s="11" t="s">
        <v>3097</v>
      </c>
      <c r="B157" s="13" t="s">
        <v>3098</v>
      </c>
      <c r="C157" s="46" t="s">
        <v>1055</v>
      </c>
      <c r="D157" s="435">
        <v>1</v>
      </c>
      <c r="E157" s="50" t="s">
        <v>540</v>
      </c>
      <c r="F157" s="21"/>
      <c r="G157" s="416"/>
    </row>
    <row r="158" spans="1:10" ht="45">
      <c r="A158" s="11"/>
      <c r="B158" s="13"/>
      <c r="C158" s="46" t="s">
        <v>1058</v>
      </c>
      <c r="D158" s="435">
        <v>1</v>
      </c>
      <c r="E158" s="50" t="s">
        <v>271</v>
      </c>
      <c r="F158" s="21"/>
      <c r="G158" s="416"/>
    </row>
    <row r="159" spans="1:10" ht="45">
      <c r="A159" s="11" t="s">
        <v>6104</v>
      </c>
      <c r="B159" s="13" t="s">
        <v>3100</v>
      </c>
      <c r="C159" s="13" t="s">
        <v>941</v>
      </c>
      <c r="D159" s="495">
        <v>1</v>
      </c>
      <c r="E159" s="16" t="s">
        <v>653</v>
      </c>
      <c r="F159" s="21"/>
      <c r="G159" s="416"/>
    </row>
    <row r="160" spans="1:10" ht="60" hidden="1">
      <c r="A160" s="25" t="s">
        <v>3101</v>
      </c>
      <c r="B160" s="41" t="s">
        <v>3102</v>
      </c>
      <c r="C160" s="41" t="s">
        <v>6067</v>
      </c>
      <c r="D160" s="297"/>
      <c r="E160" s="19"/>
      <c r="F160" s="41" t="s">
        <v>6068</v>
      </c>
      <c r="G160" s="391"/>
      <c r="J160" s="81"/>
    </row>
    <row r="161" spans="1:10" ht="150" hidden="1">
      <c r="A161" s="25" t="s">
        <v>3103</v>
      </c>
      <c r="B161" s="41" t="s">
        <v>3104</v>
      </c>
      <c r="C161" s="41" t="s">
        <v>6069</v>
      </c>
      <c r="D161" s="297"/>
      <c r="E161" s="19"/>
      <c r="F161" s="41" t="s">
        <v>6070</v>
      </c>
      <c r="G161" s="391"/>
      <c r="J161" s="81"/>
    </row>
    <row r="162" spans="1:10" ht="105" hidden="1">
      <c r="A162" s="25" t="s">
        <v>3105</v>
      </c>
      <c r="B162" s="41" t="s">
        <v>3106</v>
      </c>
      <c r="C162" s="41" t="s">
        <v>6071</v>
      </c>
      <c r="D162" s="297"/>
      <c r="E162" s="19"/>
      <c r="F162" s="41" t="s">
        <v>6072</v>
      </c>
      <c r="G162" s="391"/>
      <c r="J162" s="81"/>
    </row>
    <row r="163" spans="1:10" ht="30" hidden="1">
      <c r="A163" s="25" t="s">
        <v>3107</v>
      </c>
      <c r="B163" s="41" t="s">
        <v>3108</v>
      </c>
      <c r="C163" s="41" t="s">
        <v>6073</v>
      </c>
      <c r="D163" s="390"/>
      <c r="E163" s="4"/>
      <c r="F163" s="41" t="s">
        <v>6074</v>
      </c>
      <c r="G163" s="391"/>
      <c r="J163" s="81"/>
    </row>
    <row r="164" spans="1:10" ht="18.75">
      <c r="A164" s="156"/>
      <c r="B164" s="1368" t="s">
        <v>447</v>
      </c>
      <c r="C164" s="1372"/>
      <c r="D164" s="1372"/>
      <c r="E164" s="1372"/>
      <c r="F164" s="1372"/>
      <c r="G164" s="1372"/>
      <c r="H164" s="22">
        <f>H165+H192+H207+H215+H223+H235+H248</f>
        <v>38</v>
      </c>
      <c r="I164" s="22">
        <f>I165+I192+I207+I215+I223+I235+I248</f>
        <v>76</v>
      </c>
    </row>
    <row r="165" spans="1:10" ht="40.35" customHeight="1">
      <c r="A165" s="1035" t="s">
        <v>1578</v>
      </c>
      <c r="B165" s="1298" t="s">
        <v>120</v>
      </c>
      <c r="C165" s="1299"/>
      <c r="D165" s="1299"/>
      <c r="E165" s="1299"/>
      <c r="F165" s="1299"/>
      <c r="G165" s="1300"/>
      <c r="H165" s="22">
        <f>SUM(D166:D191)</f>
        <v>9</v>
      </c>
      <c r="I165" s="22">
        <f>COUNT(D166:D191)*2</f>
        <v>18</v>
      </c>
    </row>
    <row r="166" spans="1:10" ht="45">
      <c r="A166" s="11" t="s">
        <v>1579</v>
      </c>
      <c r="B166" s="12" t="s">
        <v>449</v>
      </c>
      <c r="C166" s="126" t="s">
        <v>2831</v>
      </c>
      <c r="D166" s="435">
        <v>1</v>
      </c>
      <c r="E166" s="21" t="s">
        <v>341</v>
      </c>
      <c r="F166" s="13" t="s">
        <v>2832</v>
      </c>
      <c r="G166" s="14"/>
    </row>
    <row r="167" spans="1:10" ht="15.75">
      <c r="A167" s="11"/>
      <c r="B167" s="12"/>
      <c r="C167" s="16" t="s">
        <v>2833</v>
      </c>
      <c r="D167" s="435">
        <v>1</v>
      </c>
      <c r="E167" s="21" t="s">
        <v>341</v>
      </c>
      <c r="F167" s="13"/>
      <c r="G167" s="14"/>
    </row>
    <row r="168" spans="1:10" ht="31.5">
      <c r="A168" s="11" t="s">
        <v>1582</v>
      </c>
      <c r="B168" s="42" t="s">
        <v>454</v>
      </c>
      <c r="C168" s="13" t="s">
        <v>2379</v>
      </c>
      <c r="D168" s="435">
        <v>1</v>
      </c>
      <c r="E168" s="21" t="s">
        <v>341</v>
      </c>
      <c r="F168" s="13"/>
      <c r="G168" s="14"/>
    </row>
    <row r="169" spans="1:10" ht="15.75">
      <c r="A169" s="11"/>
      <c r="B169" s="42"/>
      <c r="C169" s="13" t="s">
        <v>2834</v>
      </c>
      <c r="D169" s="435">
        <v>1</v>
      </c>
      <c r="E169" s="21" t="s">
        <v>341</v>
      </c>
      <c r="F169" s="48"/>
      <c r="G169" s="14"/>
    </row>
    <row r="170" spans="1:10" ht="15.75" hidden="1">
      <c r="A170" s="664"/>
      <c r="B170" s="135"/>
      <c r="C170" s="41" t="s">
        <v>2382</v>
      </c>
      <c r="D170" s="473"/>
      <c r="E170" s="21" t="s">
        <v>341</v>
      </c>
      <c r="F170" s="584"/>
      <c r="G170" s="44"/>
      <c r="H170" s="81"/>
      <c r="I170" s="81"/>
    </row>
    <row r="171" spans="1:10" ht="15.75" hidden="1">
      <c r="A171" s="664"/>
      <c r="B171" s="135"/>
      <c r="C171" s="41" t="s">
        <v>2835</v>
      </c>
      <c r="D171" s="473"/>
      <c r="E171" s="21" t="s">
        <v>341</v>
      </c>
      <c r="G171" s="44"/>
      <c r="H171" s="81"/>
      <c r="I171" s="81"/>
    </row>
    <row r="172" spans="1:10" ht="31.5">
      <c r="A172" s="11" t="s">
        <v>1586</v>
      </c>
      <c r="B172" s="12" t="s">
        <v>459</v>
      </c>
      <c r="C172" s="13" t="s">
        <v>2836</v>
      </c>
      <c r="D172" s="435">
        <v>1</v>
      </c>
      <c r="E172" s="24" t="s">
        <v>341</v>
      </c>
      <c r="F172" s="13"/>
      <c r="G172" s="14"/>
    </row>
    <row r="173" spans="1:10" ht="15.75">
      <c r="A173" s="11"/>
      <c r="B173" s="12"/>
      <c r="C173" s="13" t="s">
        <v>2837</v>
      </c>
      <c r="D173" s="435">
        <v>1</v>
      </c>
      <c r="E173" s="24" t="s">
        <v>341</v>
      </c>
      <c r="F173" s="13"/>
      <c r="G173" s="14"/>
    </row>
    <row r="174" spans="1:10" ht="15.75" hidden="1">
      <c r="A174" s="664"/>
      <c r="B174" s="92"/>
      <c r="C174" s="41" t="s">
        <v>2838</v>
      </c>
      <c r="D174" s="473"/>
      <c r="E174" s="15" t="s">
        <v>341</v>
      </c>
      <c r="F174" s="41"/>
      <c r="G174" s="44"/>
      <c r="H174" s="81"/>
      <c r="I174" s="81"/>
    </row>
    <row r="175" spans="1:10" ht="45" hidden="1">
      <c r="A175" s="664"/>
      <c r="B175" s="92"/>
      <c r="C175" s="261" t="s">
        <v>2839</v>
      </c>
      <c r="D175" s="473"/>
      <c r="E175" s="15" t="s">
        <v>341</v>
      </c>
      <c r="F175" s="41" t="s">
        <v>2840</v>
      </c>
      <c r="G175" s="44"/>
      <c r="H175" s="81"/>
      <c r="I175" s="81"/>
    </row>
    <row r="176" spans="1:10" ht="15.75">
      <c r="A176" s="11"/>
      <c r="B176" s="12"/>
      <c r="C176" s="13" t="s">
        <v>2841</v>
      </c>
      <c r="D176" s="435">
        <v>1</v>
      </c>
      <c r="E176" s="24" t="s">
        <v>341</v>
      </c>
      <c r="F176" s="24"/>
      <c r="G176" s="14"/>
    </row>
    <row r="177" spans="1:9" ht="15.75" hidden="1">
      <c r="A177" s="664"/>
      <c r="B177" s="92"/>
      <c r="C177" s="41" t="s">
        <v>2842</v>
      </c>
      <c r="D177" s="473"/>
      <c r="E177" s="15" t="s">
        <v>341</v>
      </c>
      <c r="F177" s="584"/>
      <c r="G177" s="44"/>
      <c r="H177" s="81"/>
      <c r="I177" s="81"/>
    </row>
    <row r="178" spans="1:9" ht="15.75" hidden="1">
      <c r="A178" s="664"/>
      <c r="B178" s="92"/>
      <c r="C178" s="41" t="s">
        <v>2843</v>
      </c>
      <c r="D178" s="473"/>
      <c r="E178" s="15" t="s">
        <v>341</v>
      </c>
      <c r="F178" s="584"/>
      <c r="G178" s="44"/>
      <c r="H178" s="81"/>
      <c r="I178" s="81"/>
    </row>
    <row r="179" spans="1:9" ht="30" hidden="1">
      <c r="A179" s="664"/>
      <c r="B179" s="92"/>
      <c r="C179" s="41" t="s">
        <v>2844</v>
      </c>
      <c r="D179" s="473"/>
      <c r="E179" s="15" t="s">
        <v>341</v>
      </c>
      <c r="F179" s="584"/>
      <c r="G179" s="44"/>
      <c r="H179" s="81"/>
      <c r="I179" s="81"/>
    </row>
    <row r="180" spans="1:9" ht="15.75" hidden="1">
      <c r="A180" s="664"/>
      <c r="B180" s="92"/>
      <c r="C180" s="41" t="s">
        <v>2845</v>
      </c>
      <c r="D180" s="473"/>
      <c r="E180" s="15" t="s">
        <v>341</v>
      </c>
      <c r="F180" s="584"/>
      <c r="G180" s="44"/>
      <c r="H180" s="81"/>
      <c r="I180" s="81"/>
    </row>
    <row r="181" spans="1:9" ht="15.75" hidden="1">
      <c r="A181" s="664"/>
      <c r="B181" s="92"/>
      <c r="C181" s="41" t="s">
        <v>2846</v>
      </c>
      <c r="D181" s="473"/>
      <c r="E181" s="15" t="s">
        <v>341</v>
      </c>
      <c r="F181" s="584"/>
      <c r="G181" s="44"/>
      <c r="H181" s="81"/>
      <c r="I181" s="81"/>
    </row>
    <row r="182" spans="1:9" ht="30" hidden="1">
      <c r="A182" s="664"/>
      <c r="B182" s="92"/>
      <c r="C182" s="41" t="s">
        <v>2847</v>
      </c>
      <c r="D182" s="473"/>
      <c r="E182" s="15" t="s">
        <v>341</v>
      </c>
      <c r="F182" s="41" t="s">
        <v>2848</v>
      </c>
      <c r="G182" s="44"/>
      <c r="H182" s="81"/>
      <c r="I182" s="81"/>
    </row>
    <row r="183" spans="1:9" ht="15.75" hidden="1">
      <c r="A183" s="664"/>
      <c r="B183" s="92"/>
      <c r="C183" s="41" t="s">
        <v>2849</v>
      </c>
      <c r="D183" s="473"/>
      <c r="E183" s="15" t="s">
        <v>341</v>
      </c>
      <c r="F183" s="584"/>
      <c r="G183" s="44"/>
      <c r="H183" s="81"/>
      <c r="I183" s="81"/>
    </row>
    <row r="184" spans="1:9" ht="30" hidden="1">
      <c r="A184" s="664"/>
      <c r="B184" s="92"/>
      <c r="C184" s="41" t="s">
        <v>2850</v>
      </c>
      <c r="D184" s="473"/>
      <c r="E184" s="15" t="s">
        <v>341</v>
      </c>
      <c r="F184" s="584"/>
      <c r="G184" s="44"/>
      <c r="H184" s="81"/>
      <c r="I184" s="81"/>
    </row>
    <row r="185" spans="1:9" ht="15.75" hidden="1">
      <c r="A185" s="664"/>
      <c r="B185" s="92"/>
      <c r="C185" s="41" t="s">
        <v>2851</v>
      </c>
      <c r="D185" s="473"/>
      <c r="E185" s="15" t="s">
        <v>341</v>
      </c>
      <c r="F185" s="584"/>
      <c r="G185" s="44"/>
      <c r="H185" s="81"/>
      <c r="I185" s="81"/>
    </row>
    <row r="186" spans="1:9" ht="31.5">
      <c r="A186" s="11" t="s">
        <v>1601</v>
      </c>
      <c r="B186" s="12" t="s">
        <v>477</v>
      </c>
      <c r="C186" s="13" t="s">
        <v>2852</v>
      </c>
      <c r="D186" s="435">
        <v>1</v>
      </c>
      <c r="E186" s="24" t="s">
        <v>341</v>
      </c>
      <c r="F186" s="21"/>
      <c r="G186" s="14"/>
    </row>
    <row r="187" spans="1:9" ht="31.5" hidden="1">
      <c r="A187" s="664" t="s">
        <v>1604</v>
      </c>
      <c r="B187" s="92" t="s">
        <v>481</v>
      </c>
      <c r="C187" s="41" t="s">
        <v>1605</v>
      </c>
      <c r="D187" s="473"/>
      <c r="E187" s="15" t="s">
        <v>341</v>
      </c>
      <c r="F187" s="19"/>
      <c r="G187" s="44"/>
      <c r="H187" s="81"/>
      <c r="I187" s="81"/>
    </row>
    <row r="188" spans="1:9" ht="31.5" hidden="1">
      <c r="A188" s="664" t="s">
        <v>1607</v>
      </c>
      <c r="B188" s="92" t="s">
        <v>485</v>
      </c>
      <c r="C188" s="41" t="s">
        <v>2853</v>
      </c>
      <c r="D188" s="473"/>
      <c r="E188" s="15" t="s">
        <v>341</v>
      </c>
      <c r="F188" s="41" t="s">
        <v>2854</v>
      </c>
      <c r="G188" s="44"/>
      <c r="H188" s="81"/>
      <c r="I188" s="81"/>
    </row>
    <row r="189" spans="1:9" ht="63">
      <c r="A189" s="11" t="s">
        <v>1610</v>
      </c>
      <c r="B189" s="12" t="s">
        <v>490</v>
      </c>
      <c r="C189" s="48" t="s">
        <v>2855</v>
      </c>
      <c r="D189" s="435">
        <v>1</v>
      </c>
      <c r="E189" s="24" t="s">
        <v>341</v>
      </c>
      <c r="F189" s="13"/>
      <c r="G189" s="14"/>
    </row>
    <row r="190" spans="1:9" ht="30" hidden="1">
      <c r="A190" s="664"/>
      <c r="B190" s="198"/>
      <c r="C190" s="41" t="s">
        <v>2856</v>
      </c>
      <c r="D190" s="473"/>
      <c r="E190" s="15" t="s">
        <v>341</v>
      </c>
      <c r="F190" s="41" t="s">
        <v>2857</v>
      </c>
      <c r="G190" s="44"/>
      <c r="H190" s="81"/>
      <c r="I190" s="81"/>
    </row>
    <row r="191" spans="1:9" ht="30" hidden="1">
      <c r="A191" s="664"/>
      <c r="B191" s="92"/>
      <c r="C191" s="41" t="s">
        <v>2402</v>
      </c>
      <c r="D191" s="473"/>
      <c r="E191" s="15" t="s">
        <v>341</v>
      </c>
      <c r="F191" s="41"/>
      <c r="G191" s="44"/>
      <c r="H191" s="81"/>
      <c r="I191" s="81"/>
    </row>
    <row r="192" spans="1:9" ht="40.35" customHeight="1">
      <c r="A192" s="1035" t="s">
        <v>1615</v>
      </c>
      <c r="B192" s="1305" t="s">
        <v>2858</v>
      </c>
      <c r="C192" s="1306"/>
      <c r="D192" s="1306"/>
      <c r="E192" s="1306"/>
      <c r="F192" s="1306"/>
      <c r="G192" s="1307"/>
      <c r="H192" s="22">
        <f>SUM(D193:D206)</f>
        <v>2</v>
      </c>
      <c r="I192" s="22">
        <f>COUNT(D193:D206)*2</f>
        <v>4</v>
      </c>
    </row>
    <row r="193" spans="1:10" ht="60" hidden="1">
      <c r="A193" s="664" t="s">
        <v>497</v>
      </c>
      <c r="B193" s="135" t="s">
        <v>498</v>
      </c>
      <c r="C193" s="16" t="s">
        <v>499</v>
      </c>
      <c r="D193" s="435"/>
      <c r="E193" s="21" t="s">
        <v>341</v>
      </c>
      <c r="F193" s="16" t="s">
        <v>500</v>
      </c>
      <c r="G193" s="44"/>
      <c r="H193" s="81"/>
      <c r="I193" s="81"/>
    </row>
    <row r="194" spans="1:10" ht="47.25" hidden="1">
      <c r="A194" s="20" t="s">
        <v>501</v>
      </c>
      <c r="B194" s="42" t="s">
        <v>502</v>
      </c>
      <c r="C194" s="19"/>
      <c r="D194" s="19"/>
      <c r="E194" s="21"/>
      <c r="F194" s="19"/>
      <c r="G194" s="19"/>
      <c r="J194" s="81"/>
    </row>
    <row r="195" spans="1:10" ht="31.5">
      <c r="A195" s="11" t="s">
        <v>1617</v>
      </c>
      <c r="B195" s="42" t="s">
        <v>504</v>
      </c>
      <c r="C195" s="109" t="s">
        <v>2859</v>
      </c>
      <c r="D195" s="435">
        <v>1</v>
      </c>
      <c r="E195" s="21" t="s">
        <v>341</v>
      </c>
      <c r="F195" s="13" t="s">
        <v>2860</v>
      </c>
      <c r="G195" s="14"/>
    </row>
    <row r="196" spans="1:10" ht="45" hidden="1">
      <c r="A196" s="664"/>
      <c r="B196" s="39"/>
      <c r="C196" s="202" t="s">
        <v>2861</v>
      </c>
      <c r="D196" s="435"/>
      <c r="E196" s="21" t="s">
        <v>377</v>
      </c>
      <c r="F196" s="584"/>
      <c r="G196" s="44"/>
      <c r="H196" s="81"/>
      <c r="I196" s="81"/>
    </row>
    <row r="197" spans="1:10" ht="45" hidden="1">
      <c r="A197" s="664"/>
      <c r="B197" s="39"/>
      <c r="C197" s="41" t="s">
        <v>2862</v>
      </c>
      <c r="D197" s="435"/>
      <c r="E197" s="21" t="s">
        <v>377</v>
      </c>
      <c r="F197" s="41" t="s">
        <v>2863</v>
      </c>
      <c r="G197" s="44"/>
      <c r="H197" s="81"/>
      <c r="I197" s="81"/>
    </row>
    <row r="198" spans="1:10" ht="45" hidden="1">
      <c r="A198" s="664"/>
      <c r="B198" s="39"/>
      <c r="C198" s="41" t="s">
        <v>2864</v>
      </c>
      <c r="D198" s="435"/>
      <c r="E198" s="21" t="s">
        <v>377</v>
      </c>
      <c r="F198" s="41"/>
      <c r="G198" s="44"/>
      <c r="H198" s="81"/>
      <c r="I198" s="81"/>
    </row>
    <row r="199" spans="1:10" ht="30" hidden="1">
      <c r="A199" s="664"/>
      <c r="B199" s="39"/>
      <c r="C199" s="41" t="s">
        <v>2865</v>
      </c>
      <c r="D199" s="435"/>
      <c r="E199" s="21" t="s">
        <v>377</v>
      </c>
      <c r="F199" s="262" t="s">
        <v>2866</v>
      </c>
      <c r="G199" s="44"/>
      <c r="H199" s="81"/>
      <c r="I199" s="81"/>
    </row>
    <row r="200" spans="1:10" ht="45" hidden="1">
      <c r="A200" s="664"/>
      <c r="B200" s="39"/>
      <c r="C200" s="197" t="s">
        <v>2867</v>
      </c>
      <c r="D200" s="435"/>
      <c r="E200" s="21" t="s">
        <v>377</v>
      </c>
      <c r="F200" s="41" t="s">
        <v>2868</v>
      </c>
      <c r="G200" s="44"/>
      <c r="H200" s="81"/>
      <c r="I200" s="81"/>
    </row>
    <row r="201" spans="1:10" ht="30" hidden="1">
      <c r="A201" s="664"/>
      <c r="B201" s="39"/>
      <c r="C201" s="41" t="s">
        <v>2869</v>
      </c>
      <c r="D201" s="435"/>
      <c r="E201" s="15" t="s">
        <v>341</v>
      </c>
      <c r="F201" s="41" t="s">
        <v>2870</v>
      </c>
      <c r="G201" s="44"/>
      <c r="H201" s="81"/>
      <c r="I201" s="81"/>
    </row>
    <row r="202" spans="1:10" ht="30" hidden="1">
      <c r="A202" s="664"/>
      <c r="B202" s="39"/>
      <c r="C202" s="41" t="s">
        <v>2871</v>
      </c>
      <c r="D202" s="435"/>
      <c r="E202" s="15" t="s">
        <v>341</v>
      </c>
      <c r="F202" s="262"/>
      <c r="G202" s="44"/>
      <c r="H202" s="81"/>
      <c r="I202" s="81"/>
    </row>
    <row r="203" spans="1:10" ht="30" hidden="1">
      <c r="A203" s="664"/>
      <c r="B203" s="39"/>
      <c r="C203" s="41" t="s">
        <v>2872</v>
      </c>
      <c r="D203" s="435"/>
      <c r="E203" s="15" t="s">
        <v>341</v>
      </c>
      <c r="F203" s="262"/>
      <c r="G203" s="44"/>
      <c r="H203" s="81"/>
      <c r="I203" s="81"/>
    </row>
    <row r="204" spans="1:10" ht="30" hidden="1">
      <c r="A204" s="664"/>
      <c r="B204" s="39"/>
      <c r="C204" s="41" t="s">
        <v>2873</v>
      </c>
      <c r="D204" s="435"/>
      <c r="E204" s="15" t="s">
        <v>377</v>
      </c>
      <c r="F204" s="262" t="s">
        <v>2874</v>
      </c>
      <c r="G204" s="44"/>
      <c r="H204" s="81"/>
      <c r="I204" s="81"/>
    </row>
    <row r="205" spans="1:10" ht="31.5">
      <c r="A205" s="11" t="s">
        <v>1620</v>
      </c>
      <c r="B205" s="39" t="s">
        <v>507</v>
      </c>
      <c r="C205" s="48" t="s">
        <v>2875</v>
      </c>
      <c r="D205" s="435">
        <v>1</v>
      </c>
      <c r="E205" s="24" t="s">
        <v>341</v>
      </c>
      <c r="F205" s="48"/>
      <c r="G205" s="14"/>
    </row>
    <row r="206" spans="1:10" ht="30" hidden="1">
      <c r="A206" s="664"/>
      <c r="B206" s="242"/>
      <c r="C206" s="200" t="s">
        <v>2876</v>
      </c>
      <c r="D206" s="435"/>
      <c r="E206" s="15" t="s">
        <v>341</v>
      </c>
      <c r="F206" s="584"/>
      <c r="G206" s="44"/>
      <c r="H206" s="81"/>
      <c r="I206" s="81"/>
    </row>
    <row r="207" spans="1:10" ht="40.35" customHeight="1">
      <c r="A207" s="1035" t="s">
        <v>1623</v>
      </c>
      <c r="B207" s="1305" t="s">
        <v>2877</v>
      </c>
      <c r="C207" s="1306"/>
      <c r="D207" s="1306"/>
      <c r="E207" s="1306"/>
      <c r="F207" s="1306"/>
      <c r="G207" s="1307"/>
      <c r="H207" s="22">
        <f>SUM(D208:D214)</f>
        <v>4</v>
      </c>
      <c r="I207" s="22">
        <f>COUNT(D208:D214)*2</f>
        <v>8</v>
      </c>
    </row>
    <row r="208" spans="1:10" ht="30">
      <c r="A208" s="11" t="s">
        <v>1624</v>
      </c>
      <c r="B208" s="42" t="s">
        <v>511</v>
      </c>
      <c r="C208" s="13" t="s">
        <v>2878</v>
      </c>
      <c r="D208" s="435">
        <v>1</v>
      </c>
      <c r="E208" s="21" t="s">
        <v>379</v>
      </c>
      <c r="F208" s="21"/>
      <c r="G208" s="14"/>
    </row>
    <row r="209" spans="1:9" ht="30" hidden="1">
      <c r="A209" s="664"/>
      <c r="B209" s="203"/>
      <c r="C209" s="202" t="s">
        <v>513</v>
      </c>
      <c r="D209" s="473"/>
      <c r="E209" s="21" t="s">
        <v>341</v>
      </c>
      <c r="F209" s="19"/>
      <c r="G209" s="44"/>
      <c r="H209" s="81"/>
      <c r="I209" s="81"/>
    </row>
    <row r="210" spans="1:9" ht="31.5">
      <c r="A210" s="11" t="s">
        <v>1626</v>
      </c>
      <c r="B210" s="1067" t="s">
        <v>515</v>
      </c>
      <c r="C210" s="13" t="s">
        <v>2879</v>
      </c>
      <c r="D210" s="435">
        <v>1</v>
      </c>
      <c r="E210" s="21" t="s">
        <v>341</v>
      </c>
      <c r="F210" s="21"/>
      <c r="G210" s="14"/>
    </row>
    <row r="211" spans="1:9" ht="15.75" hidden="1">
      <c r="A211" s="664"/>
      <c r="B211" s="203"/>
      <c r="C211" s="202" t="s">
        <v>2880</v>
      </c>
      <c r="D211" s="473"/>
      <c r="E211" s="21" t="s">
        <v>341</v>
      </c>
      <c r="F211" s="19"/>
      <c r="G211" s="44"/>
      <c r="H211" s="81"/>
      <c r="I211" s="81"/>
    </row>
    <row r="212" spans="1:9" ht="45" hidden="1">
      <c r="A212" s="664"/>
      <c r="B212" s="203"/>
      <c r="C212" s="202" t="s">
        <v>2881</v>
      </c>
      <c r="D212" s="473"/>
      <c r="E212" s="21" t="s">
        <v>377</v>
      </c>
      <c r="F212" s="19"/>
      <c r="G212" s="44"/>
      <c r="H212" s="81"/>
      <c r="I212" s="81"/>
    </row>
    <row r="213" spans="1:9" ht="45">
      <c r="A213" s="11"/>
      <c r="B213" s="1067"/>
      <c r="C213" s="13" t="s">
        <v>517</v>
      </c>
      <c r="D213" s="435">
        <v>1</v>
      </c>
      <c r="E213" s="21" t="s">
        <v>377</v>
      </c>
      <c r="F213" s="21"/>
      <c r="G213" s="14"/>
    </row>
    <row r="214" spans="1:9" ht="47.25">
      <c r="A214" s="11" t="s">
        <v>1629</v>
      </c>
      <c r="B214" s="42" t="s">
        <v>519</v>
      </c>
      <c r="C214" s="16" t="s">
        <v>2882</v>
      </c>
      <c r="D214" s="435">
        <v>1</v>
      </c>
      <c r="E214" s="21" t="s">
        <v>255</v>
      </c>
      <c r="F214" s="21"/>
      <c r="G214" s="14"/>
    </row>
    <row r="215" spans="1:9" ht="40.35" customHeight="1">
      <c r="A215" s="1035" t="s">
        <v>1631</v>
      </c>
      <c r="B215" s="1305" t="s">
        <v>2883</v>
      </c>
      <c r="C215" s="1306"/>
      <c r="D215" s="1306"/>
      <c r="E215" s="1306"/>
      <c r="F215" s="1306"/>
      <c r="G215" s="1307"/>
      <c r="H215" s="22">
        <f>SUM(D216:D222)</f>
        <v>5</v>
      </c>
      <c r="I215" s="22">
        <f>COUNT(D216:D222)*2</f>
        <v>10</v>
      </c>
    </row>
    <row r="216" spans="1:9" ht="31.5">
      <c r="A216" s="11" t="s">
        <v>1632</v>
      </c>
      <c r="B216" s="12" t="s">
        <v>522</v>
      </c>
      <c r="C216" s="13" t="s">
        <v>2884</v>
      </c>
      <c r="D216" s="435">
        <v>1</v>
      </c>
      <c r="E216" s="24" t="s">
        <v>377</v>
      </c>
      <c r="F216" s="16" t="s">
        <v>2885</v>
      </c>
      <c r="G216" s="14"/>
    </row>
    <row r="217" spans="1:9" ht="31.5">
      <c r="A217" s="11" t="s">
        <v>1637</v>
      </c>
      <c r="B217" s="12" t="s">
        <v>526</v>
      </c>
      <c r="C217" s="13" t="s">
        <v>2886</v>
      </c>
      <c r="D217" s="435">
        <v>1</v>
      </c>
      <c r="E217" s="21" t="s">
        <v>377</v>
      </c>
      <c r="F217" s="21"/>
      <c r="G217" s="14"/>
    </row>
    <row r="218" spans="1:9" ht="31.5">
      <c r="A218" s="11" t="s">
        <v>1640</v>
      </c>
      <c r="B218" s="12" t="s">
        <v>529</v>
      </c>
      <c r="C218" s="13" t="s">
        <v>2887</v>
      </c>
      <c r="D218" s="435">
        <v>1</v>
      </c>
      <c r="E218" s="21" t="s">
        <v>531</v>
      </c>
      <c r="F218" s="21"/>
      <c r="G218" s="14"/>
    </row>
    <row r="219" spans="1:9" ht="31.5">
      <c r="A219" s="11" t="s">
        <v>1643</v>
      </c>
      <c r="B219" s="12" t="s">
        <v>534</v>
      </c>
      <c r="C219" s="16" t="s">
        <v>2888</v>
      </c>
      <c r="D219" s="435">
        <v>1</v>
      </c>
      <c r="E219" s="21" t="s">
        <v>379</v>
      </c>
      <c r="F219" s="21"/>
      <c r="G219" s="14"/>
    </row>
    <row r="220" spans="1:9" ht="31.5">
      <c r="A220" s="11" t="s">
        <v>1644</v>
      </c>
      <c r="B220" s="12" t="s">
        <v>537</v>
      </c>
      <c r="C220" s="13" t="s">
        <v>6888</v>
      </c>
      <c r="D220" s="435">
        <v>1</v>
      </c>
      <c r="E220" s="21" t="s">
        <v>255</v>
      </c>
      <c r="F220" s="16" t="s">
        <v>2890</v>
      </c>
      <c r="G220" s="14"/>
    </row>
    <row r="221" spans="1:9" ht="15.75" hidden="1">
      <c r="A221" s="664"/>
      <c r="B221" s="92"/>
      <c r="C221" s="41" t="s">
        <v>2889</v>
      </c>
      <c r="D221" s="473"/>
      <c r="E221" s="21" t="s">
        <v>255</v>
      </c>
      <c r="F221" s="19"/>
      <c r="G221" s="44"/>
      <c r="H221" s="81"/>
      <c r="I221" s="81"/>
    </row>
    <row r="222" spans="1:9" ht="15.75" hidden="1">
      <c r="A222" s="664"/>
      <c r="B222" s="92"/>
      <c r="C222" s="136" t="s">
        <v>2891</v>
      </c>
      <c r="D222" s="473"/>
      <c r="E222" s="50" t="s">
        <v>255</v>
      </c>
      <c r="F222" s="263"/>
      <c r="G222" s="44"/>
      <c r="H222" s="81"/>
      <c r="I222" s="81"/>
    </row>
    <row r="223" spans="1:9" ht="40.35" customHeight="1">
      <c r="A223" s="1040" t="s">
        <v>1649</v>
      </c>
      <c r="B223" s="1542" t="s">
        <v>112</v>
      </c>
      <c r="C223" s="1543"/>
      <c r="D223" s="1543"/>
      <c r="E223" s="1543"/>
      <c r="F223" s="1543"/>
      <c r="G223" s="1544"/>
      <c r="H223" s="22">
        <f>SUM(D224:D234)</f>
        <v>9</v>
      </c>
      <c r="I223" s="22">
        <f>COUNT(D224:D234)*2</f>
        <v>18</v>
      </c>
    </row>
    <row r="224" spans="1:9" ht="75">
      <c r="A224" s="11" t="s">
        <v>1651</v>
      </c>
      <c r="B224" s="12" t="s">
        <v>552</v>
      </c>
      <c r="C224" s="13" t="s">
        <v>556</v>
      </c>
      <c r="D224" s="435">
        <v>1</v>
      </c>
      <c r="E224" s="21" t="s">
        <v>554</v>
      </c>
      <c r="F224" s="13" t="s">
        <v>2899</v>
      </c>
      <c r="G224" s="14"/>
    </row>
    <row r="225" spans="1:10" ht="15.75">
      <c r="A225" s="11"/>
      <c r="B225" s="12"/>
      <c r="C225" s="13" t="s">
        <v>2900</v>
      </c>
      <c r="D225" s="435">
        <v>1</v>
      </c>
      <c r="E225" s="21" t="s">
        <v>554</v>
      </c>
      <c r="F225" s="13" t="s">
        <v>2901</v>
      </c>
      <c r="G225" s="14"/>
    </row>
    <row r="226" spans="1:10" ht="30">
      <c r="A226" s="11"/>
      <c r="B226" s="12"/>
      <c r="C226" s="13" t="s">
        <v>1658</v>
      </c>
      <c r="D226" s="435">
        <v>1</v>
      </c>
      <c r="E226" s="21" t="s">
        <v>554</v>
      </c>
      <c r="F226" s="13" t="s">
        <v>2902</v>
      </c>
      <c r="G226" s="14"/>
    </row>
    <row r="227" spans="1:10" ht="120">
      <c r="A227" s="11"/>
      <c r="B227" s="12"/>
      <c r="C227" s="13" t="s">
        <v>2424</v>
      </c>
      <c r="D227" s="435">
        <v>1</v>
      </c>
      <c r="E227" s="21" t="s">
        <v>554</v>
      </c>
      <c r="F227" s="13" t="s">
        <v>2903</v>
      </c>
      <c r="G227" s="14"/>
    </row>
    <row r="228" spans="1:10" ht="45">
      <c r="A228" s="11"/>
      <c r="B228" s="12"/>
      <c r="C228" s="13" t="s">
        <v>2904</v>
      </c>
      <c r="D228" s="435">
        <v>1</v>
      </c>
      <c r="E228" s="21" t="s">
        <v>554</v>
      </c>
      <c r="F228" s="13" t="s">
        <v>2905</v>
      </c>
      <c r="G228" s="14"/>
    </row>
    <row r="229" spans="1:10" ht="15.75">
      <c r="A229" s="11"/>
      <c r="B229" s="12"/>
      <c r="C229" s="13" t="s">
        <v>2426</v>
      </c>
      <c r="D229" s="435">
        <v>1</v>
      </c>
      <c r="E229" s="21" t="s">
        <v>554</v>
      </c>
      <c r="F229" s="13" t="s">
        <v>2906</v>
      </c>
      <c r="G229" s="14"/>
    </row>
    <row r="230" spans="1:10" ht="31.5">
      <c r="A230" s="11" t="s">
        <v>1662</v>
      </c>
      <c r="B230" s="12" t="s">
        <v>573</v>
      </c>
      <c r="C230" s="13" t="s">
        <v>2907</v>
      </c>
      <c r="D230" s="435">
        <v>1</v>
      </c>
      <c r="E230" s="21" t="s">
        <v>554</v>
      </c>
      <c r="F230" s="13" t="s">
        <v>2908</v>
      </c>
      <c r="G230" s="14"/>
    </row>
    <row r="231" spans="1:10" ht="45">
      <c r="A231" s="11"/>
      <c r="B231" s="12"/>
      <c r="C231" s="13" t="s">
        <v>2430</v>
      </c>
      <c r="D231" s="435">
        <v>1</v>
      </c>
      <c r="E231" s="21" t="s">
        <v>554</v>
      </c>
      <c r="F231" s="13" t="s">
        <v>2909</v>
      </c>
      <c r="G231" s="14"/>
    </row>
    <row r="232" spans="1:10" ht="15.75" hidden="1">
      <c r="A232" s="664"/>
      <c r="B232" s="92"/>
      <c r="C232" s="41" t="s">
        <v>1176</v>
      </c>
      <c r="D232" s="477"/>
      <c r="E232" s="21" t="s">
        <v>554</v>
      </c>
      <c r="F232" s="584" t="s">
        <v>2910</v>
      </c>
      <c r="G232" s="44"/>
      <c r="H232" s="81"/>
      <c r="I232" s="81"/>
    </row>
    <row r="233" spans="1:10" ht="15.75" hidden="1">
      <c r="A233" s="664"/>
      <c r="B233" s="92"/>
      <c r="C233" s="41" t="s">
        <v>2911</v>
      </c>
      <c r="D233" s="477"/>
      <c r="E233" s="21" t="s">
        <v>554</v>
      </c>
      <c r="F233" s="204" t="s">
        <v>2912</v>
      </c>
      <c r="G233" s="44"/>
      <c r="H233" s="81"/>
      <c r="I233" s="81"/>
    </row>
    <row r="234" spans="1:10" ht="31.5">
      <c r="A234" s="11" t="s">
        <v>1665</v>
      </c>
      <c r="B234" s="42" t="s">
        <v>580</v>
      </c>
      <c r="C234" s="16" t="s">
        <v>1667</v>
      </c>
      <c r="D234" s="435">
        <v>1</v>
      </c>
      <c r="E234" s="21" t="s">
        <v>554</v>
      </c>
      <c r="F234" s="21"/>
      <c r="G234" s="14"/>
    </row>
    <row r="235" spans="1:10" ht="40.35" customHeight="1">
      <c r="A235" s="1035" t="s">
        <v>1669</v>
      </c>
      <c r="B235" s="1305" t="s">
        <v>2913</v>
      </c>
      <c r="C235" s="1306"/>
      <c r="D235" s="1306"/>
      <c r="E235" s="1306"/>
      <c r="F235" s="1306"/>
      <c r="G235" s="1307"/>
      <c r="H235" s="22">
        <f>SUM(D236:D247)</f>
        <v>5</v>
      </c>
      <c r="I235" s="22">
        <f>COUNT(D236:D247)*2</f>
        <v>10</v>
      </c>
    </row>
    <row r="236" spans="1:10" ht="45">
      <c r="A236" s="11" t="s">
        <v>1670</v>
      </c>
      <c r="B236" s="12" t="s">
        <v>583</v>
      </c>
      <c r="C236" s="12" t="s">
        <v>584</v>
      </c>
      <c r="D236" s="435">
        <v>1</v>
      </c>
      <c r="E236" s="24" t="s">
        <v>341</v>
      </c>
      <c r="F236" s="13" t="s">
        <v>2914</v>
      </c>
      <c r="G236" s="14"/>
    </row>
    <row r="237" spans="1:10" ht="47.25" hidden="1">
      <c r="A237" s="20" t="s">
        <v>1672</v>
      </c>
      <c r="B237" s="92" t="s">
        <v>588</v>
      </c>
      <c r="C237" s="19"/>
      <c r="D237" s="19"/>
      <c r="E237" s="21"/>
      <c r="F237" s="19"/>
      <c r="G237" s="19"/>
      <c r="J237" s="81"/>
    </row>
    <row r="238" spans="1:10" ht="47.25">
      <c r="A238" s="11" t="s">
        <v>1687</v>
      </c>
      <c r="B238" s="12" t="s">
        <v>593</v>
      </c>
      <c r="C238" s="206" t="s">
        <v>2915</v>
      </c>
      <c r="D238" s="435">
        <v>1</v>
      </c>
      <c r="E238" s="24" t="s">
        <v>344</v>
      </c>
      <c r="F238" s="13" t="s">
        <v>2916</v>
      </c>
      <c r="G238" s="14"/>
    </row>
    <row r="239" spans="1:10" ht="47.25">
      <c r="A239" s="11" t="s">
        <v>1689</v>
      </c>
      <c r="B239" s="12" t="s">
        <v>597</v>
      </c>
      <c r="C239" s="128" t="s">
        <v>2917</v>
      </c>
      <c r="D239" s="435">
        <v>1</v>
      </c>
      <c r="E239" s="24" t="s">
        <v>344</v>
      </c>
      <c r="F239" s="13" t="s">
        <v>2918</v>
      </c>
      <c r="G239" s="14"/>
    </row>
    <row r="240" spans="1:10" ht="45">
      <c r="A240" s="11"/>
      <c r="B240" s="12"/>
      <c r="C240" s="128" t="s">
        <v>2919</v>
      </c>
      <c r="D240" s="435">
        <v>1</v>
      </c>
      <c r="E240" s="24" t="s">
        <v>344</v>
      </c>
      <c r="F240" s="13" t="s">
        <v>2920</v>
      </c>
      <c r="G240" s="14"/>
    </row>
    <row r="241" spans="1:10" ht="30">
      <c r="A241" s="11"/>
      <c r="B241" s="12"/>
      <c r="C241" s="128" t="s">
        <v>2921</v>
      </c>
      <c r="D241" s="435">
        <v>1</v>
      </c>
      <c r="E241" s="24" t="s">
        <v>344</v>
      </c>
      <c r="F241" s="13" t="s">
        <v>2922</v>
      </c>
      <c r="G241" s="14"/>
    </row>
    <row r="242" spans="1:10" ht="31.5" hidden="1">
      <c r="A242" s="664" t="s">
        <v>1692</v>
      </c>
      <c r="B242" s="92" t="s">
        <v>602</v>
      </c>
      <c r="C242" s="12" t="s">
        <v>603</v>
      </c>
      <c r="D242" s="477"/>
      <c r="E242" s="15" t="s">
        <v>344</v>
      </c>
      <c r="F242" s="16" t="s">
        <v>604</v>
      </c>
      <c r="G242" s="44"/>
      <c r="H242" s="81"/>
      <c r="I242" s="81"/>
    </row>
    <row r="243" spans="1:10" ht="45" hidden="1">
      <c r="A243" s="664" t="s">
        <v>605</v>
      </c>
      <c r="B243" s="92" t="s">
        <v>606</v>
      </c>
      <c r="C243" s="12" t="s">
        <v>607</v>
      </c>
      <c r="D243" s="477"/>
      <c r="E243" s="15" t="s">
        <v>344</v>
      </c>
      <c r="F243" s="16" t="s">
        <v>2923</v>
      </c>
      <c r="G243" s="44"/>
      <c r="H243" s="81"/>
      <c r="I243" s="81"/>
    </row>
    <row r="244" spans="1:10" ht="31.5" hidden="1">
      <c r="A244" s="664"/>
      <c r="B244" s="92"/>
      <c r="C244" s="12" t="s">
        <v>2924</v>
      </c>
      <c r="D244" s="477"/>
      <c r="E244" s="15" t="s">
        <v>344</v>
      </c>
      <c r="F244" s="16"/>
      <c r="G244" s="44"/>
      <c r="H244" s="81"/>
      <c r="I244" s="81"/>
    </row>
    <row r="245" spans="1:10" ht="31.5" hidden="1">
      <c r="A245" s="664"/>
      <c r="B245" s="92"/>
      <c r="C245" s="12" t="s">
        <v>609</v>
      </c>
      <c r="D245" s="477"/>
      <c r="E245" s="15" t="s">
        <v>344</v>
      </c>
      <c r="F245" s="16" t="s">
        <v>2925</v>
      </c>
      <c r="G245" s="44"/>
      <c r="H245" s="81"/>
      <c r="I245" s="81"/>
    </row>
    <row r="246" spans="1:10" ht="31.5" hidden="1">
      <c r="A246" s="664" t="s">
        <v>1696</v>
      </c>
      <c r="B246" s="92" t="s">
        <v>612</v>
      </c>
      <c r="C246" s="19" t="s">
        <v>2926</v>
      </c>
      <c r="D246" s="477"/>
      <c r="E246" s="15" t="s">
        <v>344</v>
      </c>
      <c r="F246" s="23" t="s">
        <v>2927</v>
      </c>
      <c r="G246" s="44"/>
      <c r="H246" s="81"/>
      <c r="I246" s="81"/>
    </row>
    <row r="247" spans="1:10" ht="45" hidden="1">
      <c r="A247" s="665"/>
      <c r="B247" s="19"/>
      <c r="C247" s="41" t="s">
        <v>2928</v>
      </c>
      <c r="D247" s="477"/>
      <c r="E247" s="15" t="s">
        <v>344</v>
      </c>
      <c r="F247" s="41" t="s">
        <v>2929</v>
      </c>
      <c r="G247" s="44"/>
      <c r="H247" s="81"/>
      <c r="I247" s="81"/>
    </row>
    <row r="248" spans="1:10" ht="48" customHeight="1">
      <c r="A248" s="1022" t="s">
        <v>109</v>
      </c>
      <c r="B248" s="1305" t="s">
        <v>6075</v>
      </c>
      <c r="C248" s="1306"/>
      <c r="D248" s="1306"/>
      <c r="E248" s="1306"/>
      <c r="F248" s="1306"/>
      <c r="G248" s="1307"/>
      <c r="H248" s="22">
        <f>SUM(D249:D265)</f>
        <v>4</v>
      </c>
      <c r="I248" s="22">
        <f>COUNT(D249:D265)*2</f>
        <v>8</v>
      </c>
    </row>
    <row r="249" spans="1:10" ht="105" hidden="1">
      <c r="A249" s="666" t="s">
        <v>1700</v>
      </c>
      <c r="B249" s="41" t="s">
        <v>1701</v>
      </c>
      <c r="C249" s="41" t="s">
        <v>1702</v>
      </c>
      <c r="D249" s="441"/>
      <c r="E249" s="19" t="s">
        <v>653</v>
      </c>
      <c r="F249" s="41" t="s">
        <v>6076</v>
      </c>
      <c r="G249" s="416"/>
      <c r="H249" s="81"/>
      <c r="I249" s="81"/>
    </row>
    <row r="250" spans="1:10" ht="75" hidden="1">
      <c r="A250" s="666" t="s">
        <v>1704</v>
      </c>
      <c r="B250" s="41" t="s">
        <v>1705</v>
      </c>
      <c r="C250" s="41" t="s">
        <v>1706</v>
      </c>
      <c r="D250" s="439"/>
      <c r="E250" s="19" t="s">
        <v>653</v>
      </c>
      <c r="F250" s="41" t="s">
        <v>3194</v>
      </c>
      <c r="G250" s="416"/>
      <c r="H250" s="81"/>
      <c r="I250" s="81"/>
    </row>
    <row r="251" spans="1:10" ht="60" hidden="1">
      <c r="A251" s="392" t="s">
        <v>3195</v>
      </c>
      <c r="B251" s="41" t="s">
        <v>3196</v>
      </c>
      <c r="C251" s="41" t="s">
        <v>6077</v>
      </c>
      <c r="D251" s="297"/>
      <c r="E251" s="19"/>
      <c r="F251" s="41" t="s">
        <v>6078</v>
      </c>
      <c r="G251" s="391"/>
      <c r="J251" s="81"/>
    </row>
    <row r="252" spans="1:10" ht="90" hidden="1">
      <c r="A252" s="392" t="s">
        <v>3197</v>
      </c>
      <c r="B252" s="41" t="s">
        <v>3198</v>
      </c>
      <c r="C252" s="41" t="s">
        <v>6079</v>
      </c>
      <c r="D252" s="297"/>
      <c r="E252" s="19"/>
      <c r="F252" s="41" t="s">
        <v>6080</v>
      </c>
      <c r="G252" s="391"/>
      <c r="J252" s="81"/>
    </row>
    <row r="253" spans="1:10" ht="75" hidden="1">
      <c r="A253" s="392" t="s">
        <v>3199</v>
      </c>
      <c r="B253" s="410" t="s">
        <v>3200</v>
      </c>
      <c r="C253" s="410" t="s">
        <v>6081</v>
      </c>
      <c r="D253" s="297"/>
      <c r="E253" s="19"/>
      <c r="F253" s="41" t="s">
        <v>6082</v>
      </c>
      <c r="G253" s="391"/>
      <c r="J253" s="81"/>
    </row>
    <row r="254" spans="1:10" ht="90" hidden="1">
      <c r="A254" s="392" t="s">
        <v>3201</v>
      </c>
      <c r="B254" s="41" t="s">
        <v>3202</v>
      </c>
      <c r="C254" s="41" t="s">
        <v>6083</v>
      </c>
      <c r="D254" s="297"/>
      <c r="E254" s="19"/>
      <c r="F254" s="41" t="s">
        <v>6084</v>
      </c>
      <c r="G254" s="391"/>
      <c r="J254" s="81"/>
    </row>
    <row r="255" spans="1:10" ht="150" hidden="1">
      <c r="A255" s="392" t="s">
        <v>3203</v>
      </c>
      <c r="B255" s="41" t="s">
        <v>6085</v>
      </c>
      <c r="C255" s="41" t="s">
        <v>6086</v>
      </c>
      <c r="D255" s="297"/>
      <c r="E255" s="19"/>
      <c r="F255" s="41" t="s">
        <v>6087</v>
      </c>
      <c r="G255" s="391"/>
      <c r="J255" s="81"/>
    </row>
    <row r="256" spans="1:10" ht="120" hidden="1">
      <c r="A256" s="392" t="s">
        <v>3205</v>
      </c>
      <c r="B256" s="41" t="s">
        <v>3206</v>
      </c>
      <c r="C256" s="41" t="s">
        <v>6088</v>
      </c>
      <c r="D256" s="297"/>
      <c r="E256" s="19"/>
      <c r="F256" s="41" t="s">
        <v>6089</v>
      </c>
      <c r="G256" s="391"/>
      <c r="J256" s="81"/>
    </row>
    <row r="257" spans="1:10" ht="30">
      <c r="A257" s="11" t="s">
        <v>6093</v>
      </c>
      <c r="B257" s="13" t="s">
        <v>1709</v>
      </c>
      <c r="C257" s="16" t="s">
        <v>2892</v>
      </c>
      <c r="D257" s="435">
        <v>1</v>
      </c>
      <c r="E257" s="21" t="s">
        <v>255</v>
      </c>
      <c r="F257" s="13" t="s">
        <v>2893</v>
      </c>
      <c r="G257" s="14"/>
    </row>
    <row r="258" spans="1:10">
      <c r="A258" s="80"/>
      <c r="B258" s="33"/>
      <c r="C258" s="48" t="s">
        <v>2894</v>
      </c>
      <c r="D258" s="435">
        <v>1</v>
      </c>
      <c r="E258" s="21" t="s">
        <v>255</v>
      </c>
      <c r="F258" s="24"/>
      <c r="G258" s="14"/>
    </row>
    <row r="259" spans="1:10">
      <c r="A259" s="80"/>
      <c r="B259" s="33"/>
      <c r="C259" s="46" t="s">
        <v>2895</v>
      </c>
      <c r="D259" s="435">
        <v>1</v>
      </c>
      <c r="E259" s="21" t="s">
        <v>255</v>
      </c>
      <c r="F259" s="24"/>
      <c r="G259" s="14"/>
    </row>
    <row r="260" spans="1:10">
      <c r="A260" s="80"/>
      <c r="B260" s="33"/>
      <c r="C260" s="29" t="s">
        <v>547</v>
      </c>
      <c r="D260" s="435">
        <v>1</v>
      </c>
      <c r="E260" s="21" t="s">
        <v>255</v>
      </c>
      <c r="F260" s="24"/>
      <c r="G260" s="14"/>
    </row>
    <row r="261" spans="1:10" ht="75" hidden="1">
      <c r="A261" s="666" t="s">
        <v>3212</v>
      </c>
      <c r="B261" s="41" t="s">
        <v>1717</v>
      </c>
      <c r="C261" s="136" t="s">
        <v>2896</v>
      </c>
      <c r="D261" s="473"/>
      <c r="E261" s="21" t="s">
        <v>255</v>
      </c>
      <c r="F261" s="41" t="s">
        <v>6090</v>
      </c>
      <c r="G261" s="44"/>
      <c r="H261" s="81"/>
      <c r="I261" s="81"/>
    </row>
    <row r="262" spans="1:10" ht="75" hidden="1">
      <c r="A262" s="666"/>
      <c r="B262" s="41"/>
      <c r="C262" s="18" t="s">
        <v>2897</v>
      </c>
      <c r="D262" s="473"/>
      <c r="E262" s="21" t="s">
        <v>255</v>
      </c>
      <c r="F262" s="41" t="s">
        <v>6090</v>
      </c>
      <c r="G262" s="44"/>
      <c r="H262" s="81"/>
      <c r="I262" s="81"/>
    </row>
    <row r="263" spans="1:10" ht="75" hidden="1">
      <c r="A263" s="666"/>
      <c r="B263" s="41"/>
      <c r="C263" s="264" t="s">
        <v>1647</v>
      </c>
      <c r="D263" s="496"/>
      <c r="E263" s="27" t="s">
        <v>255</v>
      </c>
      <c r="F263" s="41" t="s">
        <v>6090</v>
      </c>
      <c r="G263" s="44"/>
      <c r="H263" s="81"/>
      <c r="I263" s="81"/>
    </row>
    <row r="264" spans="1:10" ht="75" hidden="1">
      <c r="A264" s="666"/>
      <c r="B264" s="41"/>
      <c r="C264" s="18" t="s">
        <v>2898</v>
      </c>
      <c r="D264" s="473"/>
      <c r="E264" s="21" t="s">
        <v>255</v>
      </c>
      <c r="F264" s="41" t="s">
        <v>6090</v>
      </c>
      <c r="G264" s="44"/>
      <c r="H264" s="81"/>
      <c r="I264" s="81"/>
    </row>
    <row r="265" spans="1:10" ht="75" hidden="1">
      <c r="A265" s="392" t="s">
        <v>3213</v>
      </c>
      <c r="B265" s="41" t="s">
        <v>3214</v>
      </c>
      <c r="C265" s="41" t="s">
        <v>6091</v>
      </c>
      <c r="D265" s="297"/>
      <c r="E265" s="19"/>
      <c r="F265" s="41" t="s">
        <v>6092</v>
      </c>
      <c r="G265" s="44"/>
      <c r="J265" s="81"/>
    </row>
    <row r="266" spans="1:10" ht="18.75">
      <c r="A266" s="156"/>
      <c r="B266" s="1368" t="s">
        <v>620</v>
      </c>
      <c r="C266" s="1372"/>
      <c r="D266" s="1372"/>
      <c r="E266" s="1372"/>
      <c r="F266" s="1372"/>
      <c r="G266" s="1372"/>
      <c r="H266" s="22">
        <f>H267+H276+H293+H307+H320+H326+H331+H346+H351+H336+H339+H342</f>
        <v>18</v>
      </c>
      <c r="I266" s="22">
        <f>I267+I276+I293+I307+I320+I326+I331+I346+I351+I336+I339+I342</f>
        <v>36</v>
      </c>
    </row>
    <row r="267" spans="1:10" ht="40.35" customHeight="1">
      <c r="A267" s="1035" t="s">
        <v>1720</v>
      </c>
      <c r="B267" s="1305" t="s">
        <v>2930</v>
      </c>
      <c r="C267" s="1306"/>
      <c r="D267" s="1306"/>
      <c r="E267" s="1306"/>
      <c r="F267" s="1306"/>
      <c r="G267" s="1307"/>
      <c r="H267" s="22">
        <f>SUM(D268:D275)</f>
        <v>2</v>
      </c>
      <c r="I267" s="22">
        <f>COUNT(D268:D275)*2</f>
        <v>4</v>
      </c>
    </row>
    <row r="268" spans="1:10" ht="45">
      <c r="A268" s="11" t="s">
        <v>1721</v>
      </c>
      <c r="B268" s="42" t="s">
        <v>622</v>
      </c>
      <c r="C268" s="16" t="s">
        <v>623</v>
      </c>
      <c r="D268" s="435">
        <v>1</v>
      </c>
      <c r="E268" s="21" t="s">
        <v>540</v>
      </c>
      <c r="F268" s="13" t="s">
        <v>2931</v>
      </c>
      <c r="G268" s="14"/>
    </row>
    <row r="269" spans="1:10" ht="30" hidden="1">
      <c r="A269" s="664"/>
      <c r="B269" s="135"/>
      <c r="C269" s="18" t="s">
        <v>624</v>
      </c>
      <c r="D269" s="477"/>
      <c r="E269" s="21" t="s">
        <v>540</v>
      </c>
      <c r="G269" s="44"/>
      <c r="H269" s="81"/>
      <c r="I269" s="81"/>
    </row>
    <row r="270" spans="1:10" ht="45" hidden="1">
      <c r="A270" s="664"/>
      <c r="B270" s="135"/>
      <c r="C270" s="23" t="s">
        <v>2932</v>
      </c>
      <c r="D270" s="477"/>
      <c r="E270" s="15" t="s">
        <v>377</v>
      </c>
      <c r="F270" s="23"/>
      <c r="G270" s="44"/>
      <c r="H270" s="81"/>
      <c r="I270" s="81"/>
    </row>
    <row r="271" spans="1:10" ht="30" hidden="1">
      <c r="A271" s="664"/>
      <c r="B271" s="135"/>
      <c r="C271" s="16" t="s">
        <v>625</v>
      </c>
      <c r="D271" s="477"/>
      <c r="E271" s="21" t="s">
        <v>540</v>
      </c>
      <c r="F271" s="23"/>
      <c r="G271" s="44"/>
      <c r="H271" s="81"/>
      <c r="I271" s="81"/>
    </row>
    <row r="272" spans="1:10" ht="30" hidden="1">
      <c r="A272" s="664"/>
      <c r="B272" s="135"/>
      <c r="C272" s="23" t="s">
        <v>2933</v>
      </c>
      <c r="D272" s="477"/>
      <c r="E272" s="21" t="s">
        <v>540</v>
      </c>
      <c r="F272" s="23"/>
      <c r="G272" s="44"/>
      <c r="H272" s="81"/>
      <c r="I272" s="81"/>
    </row>
    <row r="273" spans="1:10" ht="47.25">
      <c r="A273" s="11" t="s">
        <v>1724</v>
      </c>
      <c r="B273" s="12" t="s">
        <v>627</v>
      </c>
      <c r="C273" s="16" t="s">
        <v>628</v>
      </c>
      <c r="D273" s="435">
        <v>1</v>
      </c>
      <c r="E273" s="21" t="s">
        <v>629</v>
      </c>
      <c r="F273" s="13"/>
      <c r="G273" s="14"/>
    </row>
    <row r="274" spans="1:10" ht="45" hidden="1">
      <c r="A274" s="664"/>
      <c r="B274" s="92"/>
      <c r="C274" s="41" t="s">
        <v>2934</v>
      </c>
      <c r="D274" s="477"/>
      <c r="E274" s="21" t="s">
        <v>629</v>
      </c>
      <c r="F274" s="41"/>
      <c r="G274" s="44"/>
      <c r="H274" s="81"/>
      <c r="I274" s="81"/>
    </row>
    <row r="275" spans="1:10" ht="45" hidden="1">
      <c r="A275" s="664" t="s">
        <v>1726</v>
      </c>
      <c r="B275" s="92" t="s">
        <v>631</v>
      </c>
      <c r="C275" s="41" t="s">
        <v>2935</v>
      </c>
      <c r="D275" s="477"/>
      <c r="E275" s="21" t="s">
        <v>379</v>
      </c>
      <c r="F275" s="19"/>
      <c r="G275" s="44"/>
      <c r="H275" s="81"/>
      <c r="I275" s="81"/>
    </row>
    <row r="276" spans="1:10" ht="40.35" customHeight="1">
      <c r="A276" s="1035" t="s">
        <v>1729</v>
      </c>
      <c r="B276" s="1305" t="s">
        <v>104</v>
      </c>
      <c r="C276" s="1306"/>
      <c r="D276" s="1306"/>
      <c r="E276" s="1306"/>
      <c r="F276" s="1306"/>
      <c r="G276" s="1307"/>
      <c r="H276" s="22">
        <f>SUM(D277:D292)</f>
        <v>3</v>
      </c>
      <c r="I276" s="22">
        <f>COUNT(D277:D292)*2</f>
        <v>6</v>
      </c>
    </row>
    <row r="277" spans="1:10" ht="45">
      <c r="A277" s="11" t="s">
        <v>633</v>
      </c>
      <c r="B277" s="12" t="s">
        <v>634</v>
      </c>
      <c r="C277" s="13" t="s">
        <v>2451</v>
      </c>
      <c r="D277" s="435">
        <v>1</v>
      </c>
      <c r="E277" s="21" t="s">
        <v>540</v>
      </c>
      <c r="F277" s="13" t="s">
        <v>636</v>
      </c>
      <c r="G277" s="14"/>
    </row>
    <row r="278" spans="1:10" ht="15.75" hidden="1">
      <c r="A278" s="664"/>
      <c r="B278" s="92"/>
      <c r="C278" s="41" t="s">
        <v>2683</v>
      </c>
      <c r="D278" s="435"/>
      <c r="E278" s="21" t="s">
        <v>531</v>
      </c>
      <c r="F278" s="19"/>
      <c r="G278" s="44"/>
      <c r="H278" s="81"/>
      <c r="I278" s="81"/>
    </row>
    <row r="279" spans="1:10" ht="31.5" hidden="1">
      <c r="A279" s="20" t="s">
        <v>637</v>
      </c>
      <c r="B279" s="135" t="s">
        <v>638</v>
      </c>
      <c r="C279" s="23"/>
      <c r="D279" s="19"/>
      <c r="F279" s="19"/>
      <c r="G279" s="19"/>
      <c r="J279" s="81"/>
    </row>
    <row r="280" spans="1:10" ht="15.75" hidden="1">
      <c r="A280" s="20"/>
      <c r="B280" s="135"/>
      <c r="C280" s="23"/>
      <c r="D280" s="19"/>
      <c r="E280" s="21"/>
      <c r="F280" s="19"/>
      <c r="G280" s="19"/>
      <c r="J280" s="81"/>
    </row>
    <row r="281" spans="1:10" ht="31.5" hidden="1">
      <c r="A281" s="664" t="s">
        <v>1731</v>
      </c>
      <c r="B281" s="92" t="s">
        <v>640</v>
      </c>
      <c r="C281" s="41" t="s">
        <v>641</v>
      </c>
      <c r="D281" s="435"/>
      <c r="E281" s="21" t="s">
        <v>341</v>
      </c>
      <c r="F281" s="19"/>
      <c r="G281" s="44"/>
      <c r="H281" s="81"/>
      <c r="I281" s="81"/>
    </row>
    <row r="282" spans="1:10" ht="15.75" hidden="1">
      <c r="A282" s="664"/>
      <c r="B282" s="92"/>
      <c r="C282" s="41" t="s">
        <v>642</v>
      </c>
      <c r="D282" s="435"/>
      <c r="E282" s="21" t="s">
        <v>341</v>
      </c>
      <c r="F282" s="19"/>
      <c r="G282" s="44"/>
      <c r="H282" s="81"/>
      <c r="I282" s="81"/>
    </row>
    <row r="283" spans="1:10" ht="30" hidden="1">
      <c r="A283" s="664"/>
      <c r="B283" s="92"/>
      <c r="C283" s="41" t="s">
        <v>2936</v>
      </c>
      <c r="D283" s="435"/>
      <c r="E283" s="29" t="s">
        <v>377</v>
      </c>
      <c r="F283" s="19"/>
      <c r="G283" s="44"/>
      <c r="H283" s="81"/>
      <c r="I283" s="81"/>
    </row>
    <row r="284" spans="1:10" ht="31.5">
      <c r="A284" s="11" t="s">
        <v>1735</v>
      </c>
      <c r="B284" s="12" t="s">
        <v>644</v>
      </c>
      <c r="C284" s="16" t="s">
        <v>645</v>
      </c>
      <c r="D284" s="435">
        <v>1</v>
      </c>
      <c r="E284" s="21" t="s">
        <v>377</v>
      </c>
      <c r="F284" s="21"/>
      <c r="G284" s="14"/>
    </row>
    <row r="285" spans="1:10" ht="15.75" hidden="1">
      <c r="A285" s="664"/>
      <c r="B285" s="92"/>
      <c r="C285" s="15" t="s">
        <v>646</v>
      </c>
      <c r="D285" s="435"/>
      <c r="E285" s="15" t="s">
        <v>377</v>
      </c>
      <c r="F285" s="19"/>
      <c r="G285" s="44"/>
      <c r="H285" s="81"/>
      <c r="I285" s="81"/>
    </row>
    <row r="286" spans="1:10" ht="30" hidden="1">
      <c r="A286" s="664"/>
      <c r="B286" s="92"/>
      <c r="C286" s="208" t="s">
        <v>647</v>
      </c>
      <c r="D286" s="435"/>
      <c r="E286" s="15" t="s">
        <v>648</v>
      </c>
      <c r="F286" s="19"/>
      <c r="G286" s="44"/>
      <c r="H286" s="81"/>
      <c r="I286" s="81"/>
    </row>
    <row r="287" spans="1:10" ht="31.5" hidden="1">
      <c r="A287" s="664" t="s">
        <v>1738</v>
      </c>
      <c r="B287" s="135" t="s">
        <v>650</v>
      </c>
      <c r="C287" s="23" t="s">
        <v>2937</v>
      </c>
      <c r="D287" s="435"/>
      <c r="E287" s="29" t="s">
        <v>540</v>
      </c>
      <c r="F287" s="19"/>
      <c r="G287" s="44"/>
      <c r="H287" s="81"/>
      <c r="I287" s="81"/>
    </row>
    <row r="288" spans="1:10" ht="30" hidden="1">
      <c r="A288" s="664"/>
      <c r="B288" s="135"/>
      <c r="C288" s="23" t="s">
        <v>1741</v>
      </c>
      <c r="D288" s="435"/>
      <c r="E288" s="21" t="s">
        <v>653</v>
      </c>
      <c r="F288" s="19"/>
      <c r="G288" s="44"/>
      <c r="H288" s="81"/>
      <c r="I288" s="81"/>
    </row>
    <row r="289" spans="1:10" ht="30" hidden="1">
      <c r="A289" s="664" t="s">
        <v>1743</v>
      </c>
      <c r="B289" s="23" t="s">
        <v>657</v>
      </c>
      <c r="C289" s="16" t="s">
        <v>1744</v>
      </c>
      <c r="D289" s="435"/>
      <c r="E289" s="21" t="s">
        <v>540</v>
      </c>
      <c r="F289" s="19"/>
      <c r="G289" s="44"/>
      <c r="H289" s="81"/>
      <c r="I289" s="81"/>
    </row>
    <row r="290" spans="1:10" hidden="1">
      <c r="A290" s="664"/>
      <c r="B290" s="23"/>
      <c r="C290" s="16" t="s">
        <v>661</v>
      </c>
      <c r="D290" s="435"/>
      <c r="E290" s="21" t="s">
        <v>660</v>
      </c>
      <c r="F290" s="19"/>
      <c r="G290" s="44"/>
      <c r="H290" s="81"/>
      <c r="I290" s="81"/>
    </row>
    <row r="291" spans="1:10" ht="45">
      <c r="A291" s="11" t="s">
        <v>1746</v>
      </c>
      <c r="B291" s="12" t="s">
        <v>663</v>
      </c>
      <c r="C291" s="13" t="s">
        <v>664</v>
      </c>
      <c r="D291" s="435">
        <v>1</v>
      </c>
      <c r="E291" s="21" t="s">
        <v>377</v>
      </c>
      <c r="F291" s="16" t="s">
        <v>665</v>
      </c>
      <c r="G291" s="14"/>
    </row>
    <row r="292" spans="1:10" ht="31.5" hidden="1">
      <c r="A292" s="20" t="s">
        <v>1748</v>
      </c>
      <c r="B292" s="92" t="s">
        <v>667</v>
      </c>
      <c r="C292" s="41"/>
      <c r="D292" s="19"/>
      <c r="E292" s="21"/>
      <c r="F292" s="19"/>
      <c r="G292" s="19"/>
      <c r="J292" s="81"/>
    </row>
    <row r="293" spans="1:10" ht="40.35" customHeight="1">
      <c r="A293" s="1035" t="s">
        <v>1749</v>
      </c>
      <c r="B293" s="1305" t="s">
        <v>102</v>
      </c>
      <c r="C293" s="1306"/>
      <c r="D293" s="1306"/>
      <c r="E293" s="1306"/>
      <c r="F293" s="1306"/>
      <c r="G293" s="1307"/>
      <c r="H293" s="22">
        <f>SUM(D294:D306)</f>
        <v>2</v>
      </c>
      <c r="I293" s="22">
        <f>COUNT(D294:D306)*2</f>
        <v>4</v>
      </c>
    </row>
    <row r="294" spans="1:10" ht="105" hidden="1">
      <c r="A294" s="664" t="s">
        <v>1750</v>
      </c>
      <c r="B294" s="92" t="s">
        <v>670</v>
      </c>
      <c r="C294" s="191" t="s">
        <v>2453</v>
      </c>
      <c r="D294" s="477"/>
      <c r="E294" s="21" t="s">
        <v>341</v>
      </c>
      <c r="F294" s="41" t="s">
        <v>2938</v>
      </c>
      <c r="G294" s="44"/>
      <c r="H294" s="81"/>
      <c r="I294" s="81"/>
    </row>
    <row r="295" spans="1:10" ht="15.75" hidden="1">
      <c r="A295" s="664"/>
      <c r="B295" s="92"/>
      <c r="C295" s="191" t="s">
        <v>2939</v>
      </c>
      <c r="D295" s="477"/>
      <c r="E295" s="21" t="s">
        <v>341</v>
      </c>
      <c r="F295" s="41"/>
      <c r="G295" s="44"/>
      <c r="H295" s="81"/>
      <c r="I295" s="81"/>
    </row>
    <row r="296" spans="1:10" ht="31.5" hidden="1">
      <c r="A296" s="664" t="s">
        <v>1753</v>
      </c>
      <c r="B296" s="92" t="s">
        <v>675</v>
      </c>
      <c r="C296" s="41" t="s">
        <v>2940</v>
      </c>
      <c r="D296" s="477"/>
      <c r="E296" s="21" t="s">
        <v>379</v>
      </c>
      <c r="F296" s="584"/>
      <c r="G296" s="44"/>
      <c r="H296" s="81"/>
      <c r="I296" s="81"/>
    </row>
    <row r="297" spans="1:10" ht="15.75" hidden="1">
      <c r="A297" s="664"/>
      <c r="B297" s="92"/>
      <c r="C297" s="200" t="s">
        <v>2941</v>
      </c>
      <c r="D297" s="477"/>
      <c r="E297" s="21" t="s">
        <v>341</v>
      </c>
      <c r="F297" s="584"/>
      <c r="G297" s="44"/>
      <c r="H297" s="81"/>
      <c r="I297" s="81"/>
    </row>
    <row r="298" spans="1:10" ht="15.75" hidden="1">
      <c r="A298" s="664"/>
      <c r="B298" s="92"/>
      <c r="C298" s="41" t="s">
        <v>2455</v>
      </c>
      <c r="D298" s="477"/>
      <c r="E298" s="21" t="s">
        <v>407</v>
      </c>
      <c r="F298" s="584"/>
      <c r="G298" s="44"/>
      <c r="H298" s="81"/>
      <c r="I298" s="81"/>
    </row>
    <row r="299" spans="1:10" ht="75">
      <c r="A299" s="11" t="s">
        <v>677</v>
      </c>
      <c r="B299" s="12" t="s">
        <v>678</v>
      </c>
      <c r="C299" s="13" t="s">
        <v>2942</v>
      </c>
      <c r="D299" s="435">
        <v>1</v>
      </c>
      <c r="E299" s="24" t="s">
        <v>540</v>
      </c>
      <c r="F299" s="13" t="s">
        <v>2943</v>
      </c>
      <c r="G299" s="14"/>
    </row>
    <row r="300" spans="1:10" ht="120" hidden="1">
      <c r="A300" s="664"/>
      <c r="B300" s="92"/>
      <c r="C300" s="41" t="s">
        <v>2944</v>
      </c>
      <c r="D300" s="477"/>
      <c r="E300" s="15" t="s">
        <v>540</v>
      </c>
      <c r="F300" s="41" t="s">
        <v>2945</v>
      </c>
      <c r="G300" s="44"/>
      <c r="H300" s="81"/>
      <c r="I300" s="81"/>
    </row>
    <row r="301" spans="1:10" ht="45" hidden="1">
      <c r="A301" s="664"/>
      <c r="B301" s="92"/>
      <c r="C301" s="202" t="s">
        <v>2946</v>
      </c>
      <c r="D301" s="477"/>
      <c r="E301" s="15" t="s">
        <v>540</v>
      </c>
      <c r="F301" s="41" t="s">
        <v>2947</v>
      </c>
      <c r="G301" s="44"/>
      <c r="H301" s="81"/>
      <c r="I301" s="81"/>
    </row>
    <row r="302" spans="1:10" ht="30" hidden="1">
      <c r="A302" s="664"/>
      <c r="B302" s="92"/>
      <c r="C302" s="41" t="s">
        <v>2948</v>
      </c>
      <c r="D302" s="477"/>
      <c r="E302" s="15" t="s">
        <v>540</v>
      </c>
      <c r="F302" s="191" t="s">
        <v>2949</v>
      </c>
      <c r="G302" s="44"/>
      <c r="H302" s="81"/>
      <c r="I302" s="81"/>
    </row>
    <row r="303" spans="1:10" ht="31.5">
      <c r="A303" s="11" t="s">
        <v>1757</v>
      </c>
      <c r="B303" s="12" t="s">
        <v>684</v>
      </c>
      <c r="C303" s="48" t="s">
        <v>2458</v>
      </c>
      <c r="D303" s="435">
        <v>1</v>
      </c>
      <c r="E303" s="21" t="s">
        <v>377</v>
      </c>
      <c r="F303" s="21"/>
      <c r="G303" s="14"/>
    </row>
    <row r="304" spans="1:10" ht="30" hidden="1">
      <c r="A304" s="664"/>
      <c r="C304" s="136" t="s">
        <v>2950</v>
      </c>
      <c r="D304" s="477"/>
      <c r="E304" s="21" t="s">
        <v>420</v>
      </c>
      <c r="F304" s="19"/>
      <c r="G304" s="44"/>
      <c r="H304" s="81"/>
      <c r="I304" s="81"/>
    </row>
    <row r="305" spans="1:10" ht="15.75" hidden="1">
      <c r="A305" s="664"/>
      <c r="B305" s="92"/>
      <c r="C305" s="18" t="s">
        <v>2951</v>
      </c>
      <c r="D305" s="477"/>
      <c r="E305" s="21" t="s">
        <v>341</v>
      </c>
      <c r="F305" s="19"/>
      <c r="G305" s="44"/>
      <c r="H305" s="81"/>
      <c r="I305" s="81"/>
    </row>
    <row r="306" spans="1:10" ht="30" hidden="1">
      <c r="A306" s="664" t="s">
        <v>688</v>
      </c>
      <c r="B306" s="136" t="s">
        <v>689</v>
      </c>
      <c r="C306" s="16" t="s">
        <v>690</v>
      </c>
      <c r="D306" s="477"/>
      <c r="E306" s="21" t="s">
        <v>420</v>
      </c>
      <c r="F306" s="19"/>
      <c r="G306" s="44"/>
      <c r="H306" s="81"/>
      <c r="I306" s="81"/>
    </row>
    <row r="307" spans="1:10" ht="40.35" customHeight="1">
      <c r="A307" s="1035" t="s">
        <v>1761</v>
      </c>
      <c r="B307" s="1305" t="s">
        <v>100</v>
      </c>
      <c r="C307" s="1306"/>
      <c r="D307" s="1306"/>
      <c r="E307" s="1306"/>
      <c r="F307" s="1306"/>
      <c r="G307" s="1307"/>
      <c r="H307" s="22">
        <f>SUM(D308:D319)</f>
        <v>5</v>
      </c>
      <c r="I307" s="22">
        <f>COUNT(D308:D319)*2</f>
        <v>10</v>
      </c>
    </row>
    <row r="308" spans="1:10" ht="31.5" hidden="1">
      <c r="A308" s="664" t="s">
        <v>691</v>
      </c>
      <c r="B308" s="42" t="s">
        <v>692</v>
      </c>
      <c r="C308" s="41" t="s">
        <v>693</v>
      </c>
      <c r="D308" s="473"/>
      <c r="E308" s="21" t="s">
        <v>341</v>
      </c>
      <c r="F308" s="19"/>
      <c r="G308" s="44"/>
      <c r="H308" s="81"/>
      <c r="I308" s="81"/>
    </row>
    <row r="309" spans="1:10" ht="30" hidden="1">
      <c r="A309" s="664"/>
      <c r="B309" s="42"/>
      <c r="C309" s="41" t="s">
        <v>694</v>
      </c>
      <c r="D309" s="473"/>
      <c r="E309" s="21" t="s">
        <v>341</v>
      </c>
      <c r="F309" s="19"/>
      <c r="G309" s="44"/>
      <c r="H309" s="81"/>
      <c r="I309" s="81"/>
    </row>
    <row r="310" spans="1:10" ht="30">
      <c r="A310" s="11" t="s">
        <v>1765</v>
      </c>
      <c r="B310" s="42" t="s">
        <v>696</v>
      </c>
      <c r="C310" s="13" t="s">
        <v>697</v>
      </c>
      <c r="D310" s="435">
        <v>1</v>
      </c>
      <c r="E310" s="21" t="s">
        <v>341</v>
      </c>
      <c r="F310" s="13" t="s">
        <v>698</v>
      </c>
      <c r="G310" s="14"/>
    </row>
    <row r="311" spans="1:10" ht="15.75" hidden="1">
      <c r="A311" s="664"/>
      <c r="B311" s="135"/>
      <c r="C311" s="16" t="s">
        <v>699</v>
      </c>
      <c r="D311" s="473"/>
      <c r="E311" s="21" t="s">
        <v>341</v>
      </c>
      <c r="F311" s="16"/>
      <c r="G311" s="44"/>
      <c r="H311" s="81"/>
      <c r="I311" s="81"/>
    </row>
    <row r="312" spans="1:10" ht="30">
      <c r="A312" s="11"/>
      <c r="B312" s="42"/>
      <c r="C312" s="16" t="s">
        <v>700</v>
      </c>
      <c r="D312" s="435">
        <v>1</v>
      </c>
      <c r="E312" s="21" t="s">
        <v>341</v>
      </c>
      <c r="F312" s="16"/>
      <c r="G312" s="14"/>
    </row>
    <row r="313" spans="1:10" ht="31.5">
      <c r="A313" s="11" t="s">
        <v>1768</v>
      </c>
      <c r="B313" s="12" t="s">
        <v>702</v>
      </c>
      <c r="C313" s="71" t="s">
        <v>703</v>
      </c>
      <c r="D313" s="435">
        <v>1</v>
      </c>
      <c r="E313" s="21" t="s">
        <v>341</v>
      </c>
      <c r="F313" s="21"/>
      <c r="G313" s="14"/>
    </row>
    <row r="314" spans="1:10" ht="30" hidden="1">
      <c r="A314" s="664"/>
      <c r="B314" s="92"/>
      <c r="C314" s="41" t="s">
        <v>704</v>
      </c>
      <c r="D314" s="473"/>
      <c r="E314" s="21" t="s">
        <v>341</v>
      </c>
      <c r="F314" s="19"/>
      <c r="G314" s="44"/>
      <c r="H314" s="81"/>
      <c r="I314" s="81"/>
    </row>
    <row r="315" spans="1:10" ht="15.75" hidden="1">
      <c r="A315" s="664"/>
      <c r="B315" s="92"/>
      <c r="C315" s="41" t="s">
        <v>705</v>
      </c>
      <c r="D315" s="473"/>
      <c r="E315" s="21" t="s">
        <v>341</v>
      </c>
      <c r="F315" s="19"/>
      <c r="G315" s="44"/>
      <c r="H315" s="81"/>
      <c r="I315" s="81"/>
    </row>
    <row r="316" spans="1:10" ht="15.75" hidden="1">
      <c r="A316" s="664"/>
      <c r="B316" s="92"/>
      <c r="C316" s="41" t="s">
        <v>706</v>
      </c>
      <c r="D316" s="473"/>
      <c r="E316" s="21" t="s">
        <v>341</v>
      </c>
      <c r="F316" s="19"/>
      <c r="G316" s="44"/>
      <c r="H316" s="81"/>
      <c r="I316" s="81"/>
    </row>
    <row r="317" spans="1:10" ht="31.5" hidden="1">
      <c r="A317" s="20" t="s">
        <v>707</v>
      </c>
      <c r="B317" s="92" t="s">
        <v>708</v>
      </c>
      <c r="C317" s="19"/>
      <c r="D317" s="19"/>
      <c r="E317" s="21"/>
      <c r="F317" s="19"/>
      <c r="G317" s="19"/>
      <c r="J317" s="81"/>
    </row>
    <row r="318" spans="1:10" ht="31.5">
      <c r="A318" s="11" t="s">
        <v>1773</v>
      </c>
      <c r="B318" s="12" t="s">
        <v>710</v>
      </c>
      <c r="C318" s="13" t="s">
        <v>2952</v>
      </c>
      <c r="D318" s="435">
        <v>1</v>
      </c>
      <c r="E318" s="21" t="s">
        <v>341</v>
      </c>
      <c r="F318" s="21"/>
      <c r="G318" s="14"/>
    </row>
    <row r="319" spans="1:10" ht="31.5">
      <c r="A319" s="11" t="s">
        <v>712</v>
      </c>
      <c r="B319" s="12" t="s">
        <v>713</v>
      </c>
      <c r="C319" s="13" t="s">
        <v>714</v>
      </c>
      <c r="D319" s="435">
        <v>1</v>
      </c>
      <c r="E319" s="21" t="s">
        <v>341</v>
      </c>
      <c r="F319" s="21"/>
      <c r="G319" s="14"/>
    </row>
    <row r="320" spans="1:10" ht="40.35" customHeight="1">
      <c r="A320" s="1035" t="s">
        <v>1777</v>
      </c>
      <c r="B320" s="1298" t="s">
        <v>98</v>
      </c>
      <c r="C320" s="1299"/>
      <c r="D320" s="1299"/>
      <c r="E320" s="1299"/>
      <c r="F320" s="1299"/>
      <c r="G320" s="1300"/>
      <c r="H320" s="22">
        <f>SUM(D321:D325)</f>
        <v>3</v>
      </c>
      <c r="I320" s="22">
        <f>COUNT(D321:D325)*2</f>
        <v>6</v>
      </c>
    </row>
    <row r="321" spans="1:10" ht="47.25">
      <c r="A321" s="11" t="s">
        <v>1778</v>
      </c>
      <c r="B321" s="12" t="s">
        <v>716</v>
      </c>
      <c r="C321" s="16" t="s">
        <v>717</v>
      </c>
      <c r="D321" s="435">
        <v>1</v>
      </c>
      <c r="E321" s="21" t="s">
        <v>379</v>
      </c>
      <c r="F321" s="21"/>
      <c r="G321" s="14"/>
    </row>
    <row r="322" spans="1:10" ht="31.5">
      <c r="A322" s="11" t="s">
        <v>1781</v>
      </c>
      <c r="B322" s="12" t="s">
        <v>719</v>
      </c>
      <c r="C322" s="13" t="s">
        <v>2695</v>
      </c>
      <c r="D322" s="435">
        <v>1</v>
      </c>
      <c r="E322" s="21" t="s">
        <v>379</v>
      </c>
      <c r="F322" s="21"/>
      <c r="G322" s="14"/>
    </row>
    <row r="323" spans="1:10" ht="15.75" hidden="1">
      <c r="A323" s="664"/>
      <c r="B323" s="92"/>
      <c r="C323" s="16" t="s">
        <v>2953</v>
      </c>
      <c r="D323" s="473"/>
      <c r="E323" s="21" t="s">
        <v>379</v>
      </c>
      <c r="F323" s="19"/>
      <c r="G323" s="44"/>
      <c r="H323" s="81"/>
      <c r="I323" s="81"/>
    </row>
    <row r="324" spans="1:10" ht="15.75" hidden="1">
      <c r="A324" s="664"/>
      <c r="B324" s="92"/>
      <c r="C324" s="16" t="s">
        <v>722</v>
      </c>
      <c r="D324" s="473"/>
      <c r="E324" s="21" t="s">
        <v>379</v>
      </c>
      <c r="F324" s="19"/>
      <c r="G324" s="44"/>
      <c r="H324" s="81"/>
      <c r="I324" s="81"/>
    </row>
    <row r="325" spans="1:10" ht="30">
      <c r="A325" s="11" t="s">
        <v>2465</v>
      </c>
      <c r="B325" s="46" t="s">
        <v>724</v>
      </c>
      <c r="C325" s="16" t="s">
        <v>725</v>
      </c>
      <c r="D325" s="435">
        <v>1</v>
      </c>
      <c r="E325" s="21" t="s">
        <v>341</v>
      </c>
      <c r="F325" s="21"/>
      <c r="G325" s="14"/>
    </row>
    <row r="326" spans="1:10" ht="40.35" customHeight="1">
      <c r="A326" s="1035" t="s">
        <v>97</v>
      </c>
      <c r="B326" s="1305" t="s">
        <v>96</v>
      </c>
      <c r="C326" s="1306"/>
      <c r="D326" s="1306"/>
      <c r="E326" s="1306"/>
      <c r="F326" s="1306"/>
      <c r="G326" s="1307"/>
      <c r="H326" s="22">
        <f>SUM(D327:D330)</f>
        <v>1</v>
      </c>
      <c r="I326" s="22">
        <f>COUNT(D327:D330)*2</f>
        <v>2</v>
      </c>
    </row>
    <row r="327" spans="1:10" ht="31.5">
      <c r="A327" s="35" t="s">
        <v>726</v>
      </c>
      <c r="B327" s="12" t="s">
        <v>727</v>
      </c>
      <c r="C327" s="13" t="s">
        <v>2954</v>
      </c>
      <c r="D327" s="435">
        <v>1</v>
      </c>
      <c r="E327" s="24" t="s">
        <v>653</v>
      </c>
      <c r="F327" s="21"/>
      <c r="G327" s="14"/>
    </row>
    <row r="328" spans="1:10" ht="31.5" hidden="1">
      <c r="A328" s="667" t="s">
        <v>728</v>
      </c>
      <c r="B328" s="92" t="s">
        <v>729</v>
      </c>
      <c r="C328" s="41" t="s">
        <v>2468</v>
      </c>
      <c r="D328" s="473"/>
      <c r="E328" s="15" t="s">
        <v>377</v>
      </c>
      <c r="F328" s="41" t="s">
        <v>2469</v>
      </c>
      <c r="G328" s="44"/>
      <c r="H328" s="81"/>
      <c r="I328" s="81"/>
    </row>
    <row r="329" spans="1:10" ht="30" hidden="1">
      <c r="A329" s="667"/>
      <c r="B329" s="92"/>
      <c r="C329" s="41" t="s">
        <v>2470</v>
      </c>
      <c r="D329" s="473"/>
      <c r="E329" s="15" t="s">
        <v>432</v>
      </c>
      <c r="F329" s="41" t="s">
        <v>2471</v>
      </c>
      <c r="G329" s="44"/>
      <c r="H329" s="81"/>
      <c r="I329" s="81"/>
    </row>
    <row r="330" spans="1:10" ht="45" hidden="1">
      <c r="A330" s="57" t="s">
        <v>730</v>
      </c>
      <c r="B330" s="16" t="s">
        <v>731</v>
      </c>
      <c r="C330" s="19"/>
      <c r="D330" s="19"/>
      <c r="E330" s="21"/>
      <c r="F330" s="19"/>
      <c r="G330" s="19"/>
      <c r="J330" s="81"/>
    </row>
    <row r="331" spans="1:10" ht="40.35" customHeight="1">
      <c r="A331" s="1035" t="s">
        <v>1784</v>
      </c>
      <c r="B331" s="1305" t="s">
        <v>94</v>
      </c>
      <c r="C331" s="1306"/>
      <c r="D331" s="1306"/>
      <c r="E331" s="1306"/>
      <c r="F331" s="1306"/>
      <c r="G331" s="1307"/>
      <c r="H331" s="22">
        <f>SUM(D332:D335)</f>
        <v>2</v>
      </c>
      <c r="I331" s="22">
        <f>COUNT(D332:D335)*2</f>
        <v>4</v>
      </c>
    </row>
    <row r="332" spans="1:10" ht="30">
      <c r="A332" s="11" t="s">
        <v>1785</v>
      </c>
      <c r="B332" s="12" t="s">
        <v>733</v>
      </c>
      <c r="C332" s="13" t="s">
        <v>2955</v>
      </c>
      <c r="D332" s="435">
        <v>1</v>
      </c>
      <c r="E332" s="21" t="s">
        <v>377</v>
      </c>
      <c r="F332" s="21"/>
      <c r="G332" s="14"/>
    </row>
    <row r="333" spans="1:10" ht="30" hidden="1">
      <c r="A333" s="664"/>
      <c r="B333" s="92"/>
      <c r="C333" s="41" t="s">
        <v>2956</v>
      </c>
      <c r="D333" s="473"/>
      <c r="E333" s="21" t="s">
        <v>377</v>
      </c>
      <c r="F333" s="19"/>
      <c r="G333" s="44"/>
      <c r="H333" s="81"/>
      <c r="I333" s="81"/>
    </row>
    <row r="334" spans="1:10" ht="31.5">
      <c r="A334" s="11" t="s">
        <v>1788</v>
      </c>
      <c r="B334" s="12" t="s">
        <v>736</v>
      </c>
      <c r="C334" s="13" t="s">
        <v>2477</v>
      </c>
      <c r="D334" s="435">
        <v>1</v>
      </c>
      <c r="E334" s="21" t="s">
        <v>377</v>
      </c>
      <c r="F334" s="21"/>
      <c r="G334" s="14"/>
    </row>
    <row r="335" spans="1:10" ht="30" hidden="1">
      <c r="A335" s="664" t="s">
        <v>738</v>
      </c>
      <c r="B335" s="16" t="s">
        <v>739</v>
      </c>
      <c r="C335" s="41" t="s">
        <v>740</v>
      </c>
      <c r="D335" s="473"/>
      <c r="E335" s="21" t="s">
        <v>540</v>
      </c>
      <c r="G335" s="44"/>
      <c r="H335" s="81"/>
      <c r="I335" s="81"/>
    </row>
    <row r="336" spans="1:10" ht="40.35" hidden="1" customHeight="1">
      <c r="A336" s="137" t="s">
        <v>93</v>
      </c>
      <c r="B336" s="1366" t="s">
        <v>92</v>
      </c>
      <c r="C336" s="1458"/>
      <c r="D336" s="1458"/>
      <c r="E336" s="1458"/>
      <c r="F336" s="1458"/>
      <c r="G336" s="1459"/>
      <c r="H336" s="22">
        <f>SUM(D337:D338)</f>
        <v>0</v>
      </c>
      <c r="I336" s="22">
        <f>COUNT(D337:D338)*2</f>
        <v>0</v>
      </c>
      <c r="J336" s="81"/>
    </row>
    <row r="337" spans="1:10" ht="47.25" hidden="1">
      <c r="A337" s="20" t="s">
        <v>741</v>
      </c>
      <c r="B337" s="92" t="s">
        <v>742</v>
      </c>
      <c r="C337" s="19"/>
      <c r="D337" s="19"/>
      <c r="E337" s="21"/>
      <c r="F337" s="19"/>
      <c r="G337" s="19"/>
      <c r="J337" s="81"/>
    </row>
    <row r="338" spans="1:10" ht="31.5" hidden="1">
      <c r="A338" s="20" t="s">
        <v>743</v>
      </c>
      <c r="B338" s="12" t="s">
        <v>744</v>
      </c>
      <c r="C338" s="19"/>
      <c r="D338" s="19"/>
      <c r="E338" s="21"/>
      <c r="F338" s="19"/>
      <c r="G338" s="19"/>
      <c r="J338" s="81"/>
    </row>
    <row r="339" spans="1:10" ht="40.35" hidden="1" customHeight="1">
      <c r="A339" s="137" t="s">
        <v>91</v>
      </c>
      <c r="B339" s="1366" t="s">
        <v>90</v>
      </c>
      <c r="C339" s="1458"/>
      <c r="D339" s="1458"/>
      <c r="E339" s="1458"/>
      <c r="F339" s="1458"/>
      <c r="G339" s="1459"/>
      <c r="H339" s="22">
        <f>SUM(D340:D341)</f>
        <v>0</v>
      </c>
      <c r="I339" s="22">
        <f>COUNT(D340:D341)*2</f>
        <v>0</v>
      </c>
      <c r="J339" s="81"/>
    </row>
    <row r="340" spans="1:10" ht="31.5" hidden="1">
      <c r="A340" s="20" t="s">
        <v>745</v>
      </c>
      <c r="B340" s="92" t="s">
        <v>746</v>
      </c>
      <c r="C340" s="19"/>
      <c r="D340" s="19"/>
      <c r="E340" s="21"/>
      <c r="F340" s="19"/>
      <c r="G340" s="19"/>
      <c r="J340" s="81"/>
    </row>
    <row r="341" spans="1:10" ht="31.5" hidden="1">
      <c r="A341" s="20" t="s">
        <v>747</v>
      </c>
      <c r="B341" s="92" t="s">
        <v>748</v>
      </c>
      <c r="C341" s="19"/>
      <c r="D341" s="19"/>
      <c r="E341" s="21"/>
      <c r="F341" s="19"/>
      <c r="G341" s="19"/>
      <c r="J341" s="81"/>
    </row>
    <row r="342" spans="1:10" ht="40.35" hidden="1" customHeight="1">
      <c r="A342" s="137" t="s">
        <v>1791</v>
      </c>
      <c r="B342" s="1366" t="s">
        <v>1792</v>
      </c>
      <c r="C342" s="1458"/>
      <c r="D342" s="1458"/>
      <c r="E342" s="1458"/>
      <c r="F342" s="1458"/>
      <c r="G342" s="1459"/>
      <c r="H342" s="22">
        <f>SUM(D343:D345)</f>
        <v>0</v>
      </c>
      <c r="I342" s="22">
        <f>COUNT(D343:D345)*2</f>
        <v>0</v>
      </c>
      <c r="J342" s="81"/>
    </row>
    <row r="343" spans="1:10" ht="47.25" hidden="1">
      <c r="A343" s="20" t="s">
        <v>1793</v>
      </c>
      <c r="B343" s="92" t="s">
        <v>750</v>
      </c>
      <c r="C343" s="19"/>
      <c r="D343" s="19"/>
      <c r="E343" s="21"/>
      <c r="F343" s="19"/>
      <c r="G343" s="19"/>
      <c r="J343" s="81"/>
    </row>
    <row r="344" spans="1:10" ht="47.25" hidden="1">
      <c r="A344" s="20" t="s">
        <v>752</v>
      </c>
      <c r="B344" s="92" t="s">
        <v>753</v>
      </c>
      <c r="C344" s="19"/>
      <c r="D344" s="19"/>
      <c r="E344" s="21"/>
      <c r="F344" s="19"/>
      <c r="G344" s="19"/>
      <c r="J344" s="81"/>
    </row>
    <row r="345" spans="1:10" ht="31.5" hidden="1">
      <c r="A345" s="20" t="s">
        <v>1795</v>
      </c>
      <c r="B345" s="135" t="s">
        <v>755</v>
      </c>
      <c r="C345" s="19"/>
      <c r="D345" s="19"/>
      <c r="E345" s="21"/>
      <c r="F345" s="19"/>
      <c r="G345" s="19"/>
      <c r="J345" s="81"/>
    </row>
    <row r="346" spans="1:10" ht="40.35" hidden="1" customHeight="1">
      <c r="A346" s="137" t="s">
        <v>1796</v>
      </c>
      <c r="B346" s="1366" t="s">
        <v>1797</v>
      </c>
      <c r="C346" s="1458"/>
      <c r="D346" s="1458"/>
      <c r="E346" s="1458"/>
      <c r="F346" s="1458"/>
      <c r="G346" s="1459"/>
      <c r="H346" s="81">
        <f>SUM(D347:D350)</f>
        <v>0</v>
      </c>
      <c r="I346" s="81">
        <f>COUNT(D347:D350)*2</f>
        <v>0</v>
      </c>
    </row>
    <row r="347" spans="1:10" ht="31.5" hidden="1">
      <c r="A347" s="664" t="s">
        <v>1798</v>
      </c>
      <c r="B347" s="92" t="s">
        <v>758</v>
      </c>
      <c r="C347" s="92" t="s">
        <v>2478</v>
      </c>
      <c r="D347" s="473"/>
      <c r="E347" s="21" t="s">
        <v>420</v>
      </c>
      <c r="F347" s="19"/>
      <c r="G347" s="44"/>
      <c r="H347" s="81"/>
      <c r="I347" s="81"/>
    </row>
    <row r="348" spans="1:10" ht="47.25" hidden="1">
      <c r="A348" s="664" t="s">
        <v>1799</v>
      </c>
      <c r="B348" s="92" t="s">
        <v>761</v>
      </c>
      <c r="C348" s="16" t="s">
        <v>762</v>
      </c>
      <c r="D348" s="473"/>
      <c r="E348" s="21" t="s">
        <v>653</v>
      </c>
      <c r="F348" s="16" t="s">
        <v>763</v>
      </c>
      <c r="G348" s="44"/>
      <c r="H348" s="81"/>
      <c r="I348" s="81"/>
    </row>
    <row r="349" spans="1:10" ht="15.75" hidden="1">
      <c r="A349" s="664"/>
      <c r="B349" s="92"/>
      <c r="C349" s="16" t="s">
        <v>764</v>
      </c>
      <c r="D349" s="473"/>
      <c r="E349" s="21" t="s">
        <v>420</v>
      </c>
      <c r="F349" s="21"/>
      <c r="G349" s="44"/>
      <c r="H349" s="81"/>
      <c r="I349" s="81"/>
    </row>
    <row r="350" spans="1:10" ht="47.25" hidden="1">
      <c r="A350" s="664" t="s">
        <v>1803</v>
      </c>
      <c r="B350" s="92" t="s">
        <v>766</v>
      </c>
      <c r="C350" s="41" t="s">
        <v>767</v>
      </c>
      <c r="D350" s="473"/>
      <c r="E350" s="21" t="s">
        <v>341</v>
      </c>
      <c r="F350" s="19"/>
      <c r="G350" s="44"/>
      <c r="H350" s="81"/>
      <c r="I350" s="81"/>
    </row>
    <row r="351" spans="1:10" ht="40.35" hidden="1" customHeight="1">
      <c r="A351" s="668" t="s">
        <v>85</v>
      </c>
      <c r="B351" s="1366" t="s">
        <v>2479</v>
      </c>
      <c r="C351" s="1458"/>
      <c r="D351" s="1458"/>
      <c r="E351" s="1458"/>
      <c r="F351" s="1458"/>
      <c r="G351" s="1459"/>
      <c r="H351" s="81">
        <f>SUM(D352:D353)</f>
        <v>0</v>
      </c>
      <c r="I351" s="81">
        <f>COUNT(D352:D353)*2</f>
        <v>0</v>
      </c>
    </row>
    <row r="352" spans="1:10" ht="75" hidden="1">
      <c r="A352" s="664" t="s">
        <v>768</v>
      </c>
      <c r="B352" s="23" t="s">
        <v>769</v>
      </c>
      <c r="C352" s="41" t="s">
        <v>770</v>
      </c>
      <c r="D352" s="473"/>
      <c r="E352" s="21" t="s">
        <v>540</v>
      </c>
      <c r="F352" s="23" t="s">
        <v>771</v>
      </c>
      <c r="G352" s="44"/>
      <c r="H352" s="81"/>
      <c r="I352" s="81"/>
    </row>
    <row r="353" spans="1:10" ht="30" hidden="1">
      <c r="A353" s="20" t="s">
        <v>772</v>
      </c>
      <c r="B353" s="23" t="s">
        <v>773</v>
      </c>
      <c r="C353" s="19"/>
      <c r="D353" s="19"/>
      <c r="E353" s="21"/>
      <c r="F353" s="19"/>
      <c r="G353" s="19"/>
      <c r="J353" s="81"/>
    </row>
    <row r="354" spans="1:10" ht="18.75">
      <c r="A354" s="156"/>
      <c r="B354" s="1368" t="s">
        <v>774</v>
      </c>
      <c r="C354" s="1372"/>
      <c r="D354" s="1372"/>
      <c r="E354" s="1372"/>
      <c r="F354" s="1372"/>
      <c r="G354" s="1372"/>
      <c r="H354" s="22">
        <f>H355+H364+H373+H383+H393+H396+H402+H416+H425+H437+H441+H454+H458+H482+H517+H473+H477+H491+H498+H510+H528+H535+H541</f>
        <v>45</v>
      </c>
      <c r="I354" s="22">
        <f>I355+I364+I373+I383+I393+I396+I402+I416+I425+I437+I441+I454+I458+I482+I517+I473+I477+I491+I498+I510+I528+I535+I541</f>
        <v>90</v>
      </c>
    </row>
    <row r="355" spans="1:10" ht="40.35" customHeight="1">
      <c r="A355" s="1035" t="s">
        <v>1805</v>
      </c>
      <c r="B355" s="1305" t="s">
        <v>82</v>
      </c>
      <c r="C355" s="1306"/>
      <c r="D355" s="1306"/>
      <c r="E355" s="1306"/>
      <c r="F355" s="1306"/>
      <c r="G355" s="1307"/>
      <c r="H355" s="22">
        <f>SUM(D356:D363)</f>
        <v>3</v>
      </c>
      <c r="I355" s="22">
        <f>COUNT(D356:D363)*2</f>
        <v>6</v>
      </c>
    </row>
    <row r="356" spans="1:10" ht="31.5">
      <c r="A356" s="11" t="s">
        <v>1806</v>
      </c>
      <c r="B356" s="12" t="s">
        <v>776</v>
      </c>
      <c r="C356" s="16" t="s">
        <v>777</v>
      </c>
      <c r="D356" s="435">
        <v>1</v>
      </c>
      <c r="E356" s="123" t="s">
        <v>648</v>
      </c>
      <c r="F356" s="29"/>
      <c r="G356" s="14"/>
    </row>
    <row r="357" spans="1:10" ht="45">
      <c r="A357" s="11"/>
      <c r="B357" s="12"/>
      <c r="C357" s="16" t="s">
        <v>778</v>
      </c>
      <c r="D357" s="435">
        <v>1</v>
      </c>
      <c r="E357" s="123" t="s">
        <v>648</v>
      </c>
      <c r="F357" s="16" t="s">
        <v>2480</v>
      </c>
      <c r="G357" s="14"/>
    </row>
    <row r="358" spans="1:10" ht="31.5" hidden="1">
      <c r="A358" s="20" t="s">
        <v>780</v>
      </c>
      <c r="B358" s="92" t="s">
        <v>781</v>
      </c>
      <c r="C358" s="92"/>
      <c r="D358" s="19"/>
      <c r="E358" s="21"/>
      <c r="F358" s="19"/>
      <c r="G358" s="19"/>
      <c r="J358" s="81"/>
    </row>
    <row r="359" spans="1:10" ht="31.5">
      <c r="A359" s="11" t="s">
        <v>1809</v>
      </c>
      <c r="B359" s="12" t="s">
        <v>783</v>
      </c>
      <c r="C359" s="13" t="s">
        <v>2957</v>
      </c>
      <c r="D359" s="435">
        <v>1</v>
      </c>
      <c r="E359" s="123" t="s">
        <v>540</v>
      </c>
      <c r="F359" s="21"/>
      <c r="G359" s="14"/>
    </row>
    <row r="360" spans="1:10" ht="15.75" hidden="1">
      <c r="A360" s="664"/>
      <c r="B360" s="92"/>
      <c r="C360" s="41" t="s">
        <v>2700</v>
      </c>
      <c r="D360" s="473"/>
      <c r="E360" s="123" t="s">
        <v>1745</v>
      </c>
      <c r="F360" s="41"/>
      <c r="G360" s="44"/>
      <c r="H360" s="81"/>
      <c r="I360" s="81"/>
    </row>
    <row r="361" spans="1:10" ht="30" hidden="1">
      <c r="A361" s="664"/>
      <c r="B361" s="92"/>
      <c r="C361" s="16" t="s">
        <v>787</v>
      </c>
      <c r="D361" s="473"/>
      <c r="E361" s="123" t="s">
        <v>1745</v>
      </c>
      <c r="F361" s="16"/>
      <c r="G361" s="44"/>
      <c r="H361" s="81"/>
      <c r="I361" s="81"/>
    </row>
    <row r="362" spans="1:10" ht="15.75" hidden="1">
      <c r="A362" s="664"/>
      <c r="B362" s="92"/>
      <c r="C362" s="16" t="s">
        <v>789</v>
      </c>
      <c r="D362" s="473"/>
      <c r="E362" s="29" t="s">
        <v>648</v>
      </c>
      <c r="F362" s="16"/>
      <c r="G362" s="44"/>
      <c r="H362" s="81"/>
      <c r="I362" s="81"/>
    </row>
    <row r="363" spans="1:10" ht="47.25" hidden="1">
      <c r="A363" s="664" t="s">
        <v>1814</v>
      </c>
      <c r="B363" s="12" t="s">
        <v>795</v>
      </c>
      <c r="C363" s="200" t="s">
        <v>2958</v>
      </c>
      <c r="D363" s="473"/>
      <c r="E363" s="123" t="s">
        <v>379</v>
      </c>
      <c r="F363" s="200"/>
      <c r="G363" s="44"/>
      <c r="H363" s="81"/>
      <c r="I363" s="81"/>
    </row>
    <row r="364" spans="1:10" ht="40.35" customHeight="1">
      <c r="A364" s="1035" t="s">
        <v>1817</v>
      </c>
      <c r="B364" s="1305" t="s">
        <v>80</v>
      </c>
      <c r="C364" s="1306"/>
      <c r="D364" s="1306"/>
      <c r="E364" s="1306"/>
      <c r="F364" s="1306"/>
      <c r="G364" s="1307"/>
      <c r="H364" s="22">
        <f>SUM(D365:D372)</f>
        <v>2</v>
      </c>
      <c r="I364" s="22">
        <f>COUNT(D365:D372)*2</f>
        <v>4</v>
      </c>
    </row>
    <row r="365" spans="1:10" ht="60">
      <c r="A365" s="11" t="s">
        <v>1818</v>
      </c>
      <c r="B365" s="12" t="s">
        <v>798</v>
      </c>
      <c r="C365" s="13" t="s">
        <v>2702</v>
      </c>
      <c r="D365" s="435">
        <v>1</v>
      </c>
      <c r="E365" s="48" t="s">
        <v>653</v>
      </c>
      <c r="F365" s="13" t="s">
        <v>2959</v>
      </c>
      <c r="G365" s="14"/>
    </row>
    <row r="366" spans="1:10" ht="15.75" hidden="1">
      <c r="A366" s="664"/>
      <c r="B366" s="92"/>
      <c r="C366" s="41" t="s">
        <v>2703</v>
      </c>
      <c r="D366" s="477"/>
      <c r="E366" s="21" t="s">
        <v>648</v>
      </c>
      <c r="F366" s="34"/>
      <c r="G366" s="44"/>
      <c r="H366" s="81"/>
      <c r="I366" s="81"/>
    </row>
    <row r="367" spans="1:10" ht="30" hidden="1">
      <c r="A367" s="664"/>
      <c r="B367" s="92"/>
      <c r="C367" s="41" t="s">
        <v>2486</v>
      </c>
      <c r="D367" s="477"/>
      <c r="E367" s="21" t="s">
        <v>648</v>
      </c>
      <c r="F367" s="34"/>
      <c r="G367" s="44"/>
      <c r="H367" s="81"/>
      <c r="I367" s="81"/>
    </row>
    <row r="368" spans="1:10" ht="15.75" hidden="1">
      <c r="A368" s="664"/>
      <c r="B368" s="92"/>
      <c r="C368" s="197" t="s">
        <v>2704</v>
      </c>
      <c r="D368" s="477"/>
      <c r="E368" s="21" t="s">
        <v>648</v>
      </c>
      <c r="F368" s="34"/>
      <c r="G368" s="44"/>
      <c r="H368" s="81"/>
      <c r="I368" s="81"/>
    </row>
    <row r="369" spans="1:10" ht="45" hidden="1">
      <c r="A369" s="664"/>
      <c r="B369" s="92"/>
      <c r="C369" s="18" t="s">
        <v>801</v>
      </c>
      <c r="D369" s="477"/>
      <c r="E369" s="247" t="s">
        <v>653</v>
      </c>
      <c r="F369" s="34"/>
      <c r="G369" s="44"/>
      <c r="H369" s="81"/>
      <c r="I369" s="81"/>
    </row>
    <row r="370" spans="1:10" ht="30" hidden="1">
      <c r="A370" s="664"/>
      <c r="B370" s="92"/>
      <c r="C370" s="18" t="s">
        <v>802</v>
      </c>
      <c r="D370" s="477"/>
      <c r="E370" s="15" t="s">
        <v>648</v>
      </c>
      <c r="F370" s="584"/>
      <c r="G370" s="44"/>
      <c r="H370" s="81"/>
      <c r="I370" s="81"/>
    </row>
    <row r="371" spans="1:10" ht="31.5">
      <c r="A371" s="11" t="s">
        <v>1828</v>
      </c>
      <c r="B371" s="12" t="s">
        <v>804</v>
      </c>
      <c r="C371" s="13" t="s">
        <v>2490</v>
      </c>
      <c r="D371" s="435">
        <v>1</v>
      </c>
      <c r="E371" s="174" t="s">
        <v>851</v>
      </c>
      <c r="F371" s="24"/>
      <c r="G371" s="14"/>
    </row>
    <row r="372" spans="1:10" ht="30" hidden="1">
      <c r="A372" s="664"/>
      <c r="B372" s="92"/>
      <c r="C372" s="41" t="s">
        <v>2491</v>
      </c>
      <c r="D372" s="477"/>
      <c r="E372" s="15" t="s">
        <v>851</v>
      </c>
      <c r="F372" s="584"/>
      <c r="G372" s="44"/>
      <c r="H372" s="81"/>
      <c r="I372" s="81"/>
    </row>
    <row r="373" spans="1:10" ht="40.35" customHeight="1">
      <c r="A373" s="1035" t="s">
        <v>1831</v>
      </c>
      <c r="B373" s="1305" t="s">
        <v>1832</v>
      </c>
      <c r="C373" s="1306"/>
      <c r="D373" s="1306"/>
      <c r="E373" s="1306"/>
      <c r="F373" s="1306"/>
      <c r="G373" s="1307"/>
      <c r="H373" s="22">
        <f>SUM(D374:D382)</f>
        <v>3</v>
      </c>
      <c r="I373" s="22">
        <f>COUNT(D374:D382)*2</f>
        <v>6</v>
      </c>
    </row>
    <row r="374" spans="1:10" ht="47.25">
      <c r="A374" s="11" t="s">
        <v>1833</v>
      </c>
      <c r="B374" s="12" t="s">
        <v>1834</v>
      </c>
      <c r="C374" s="13" t="s">
        <v>2960</v>
      </c>
      <c r="D374" s="435">
        <v>1</v>
      </c>
      <c r="E374" s="13" t="s">
        <v>653</v>
      </c>
      <c r="F374" s="12" t="s">
        <v>2961</v>
      </c>
      <c r="G374" s="14"/>
    </row>
    <row r="375" spans="1:10" ht="60">
      <c r="A375" s="11" t="s">
        <v>1839</v>
      </c>
      <c r="B375" s="16" t="s">
        <v>1840</v>
      </c>
      <c r="C375" s="13" t="s">
        <v>813</v>
      </c>
      <c r="D375" s="435">
        <v>1</v>
      </c>
      <c r="E375" s="13" t="s">
        <v>653</v>
      </c>
      <c r="F375" s="21"/>
      <c r="G375" s="14"/>
    </row>
    <row r="376" spans="1:10" ht="30" hidden="1">
      <c r="A376" s="664"/>
      <c r="B376" s="23"/>
      <c r="C376" s="41" t="s">
        <v>816</v>
      </c>
      <c r="D376" s="473"/>
      <c r="E376" s="18" t="s">
        <v>653</v>
      </c>
      <c r="F376" s="19"/>
      <c r="G376" s="44"/>
      <c r="H376" s="81"/>
      <c r="I376" s="81"/>
    </row>
    <row r="377" spans="1:10" hidden="1">
      <c r="A377" s="664"/>
      <c r="B377" s="23"/>
      <c r="C377" s="41" t="s">
        <v>817</v>
      </c>
      <c r="D377" s="473"/>
      <c r="E377" s="18" t="s">
        <v>540</v>
      </c>
      <c r="F377" s="19"/>
      <c r="G377" s="44"/>
      <c r="H377" s="81"/>
      <c r="I377" s="81"/>
    </row>
    <row r="378" spans="1:10" ht="15.75" hidden="1">
      <c r="A378" s="665"/>
      <c r="B378" s="92"/>
      <c r="C378" s="41" t="s">
        <v>818</v>
      </c>
      <c r="D378" s="473"/>
      <c r="E378" s="18" t="s">
        <v>648</v>
      </c>
      <c r="F378" s="19"/>
      <c r="G378" s="44"/>
      <c r="H378" s="81"/>
      <c r="I378" s="81"/>
    </row>
    <row r="379" spans="1:10" ht="31.5">
      <c r="A379" s="80"/>
      <c r="B379" s="12"/>
      <c r="C379" s="12" t="s">
        <v>819</v>
      </c>
      <c r="D379" s="435">
        <v>1</v>
      </c>
      <c r="E379" s="12" t="s">
        <v>540</v>
      </c>
      <c r="F379" s="16" t="s">
        <v>821</v>
      </c>
      <c r="G379" s="14"/>
    </row>
    <row r="380" spans="1:10" ht="31.5" hidden="1">
      <c r="A380" s="665"/>
      <c r="B380" s="92"/>
      <c r="C380" s="195" t="s">
        <v>2494</v>
      </c>
      <c r="D380" s="473"/>
      <c r="E380" s="29" t="s">
        <v>648</v>
      </c>
      <c r="F380" s="23"/>
      <c r="G380" s="44"/>
      <c r="H380" s="81"/>
      <c r="I380" s="81"/>
    </row>
    <row r="381" spans="1:10" ht="31.5" hidden="1">
      <c r="A381" s="664" t="s">
        <v>1854</v>
      </c>
      <c r="B381" s="92" t="s">
        <v>823</v>
      </c>
      <c r="C381" s="41" t="s">
        <v>2495</v>
      </c>
      <c r="D381" s="473"/>
      <c r="E381" s="21" t="s">
        <v>653</v>
      </c>
      <c r="F381" s="19"/>
      <c r="G381" s="44"/>
      <c r="H381" s="81"/>
      <c r="I381" s="81"/>
    </row>
    <row r="382" spans="1:10" ht="31.5" hidden="1">
      <c r="A382" s="20" t="s">
        <v>825</v>
      </c>
      <c r="B382" s="12" t="s">
        <v>1857</v>
      </c>
      <c r="C382" s="19"/>
      <c r="D382" s="19"/>
      <c r="E382" s="21"/>
      <c r="F382" s="19"/>
      <c r="G382" s="19"/>
      <c r="J382" s="81"/>
    </row>
    <row r="383" spans="1:10" ht="40.35" customHeight="1">
      <c r="A383" s="1035" t="s">
        <v>1858</v>
      </c>
      <c r="B383" s="1305" t="s">
        <v>76</v>
      </c>
      <c r="C383" s="1306"/>
      <c r="D383" s="1306"/>
      <c r="E383" s="1306"/>
      <c r="F383" s="1306"/>
      <c r="G383" s="1307"/>
      <c r="H383" s="22">
        <f>SUM(D384:D392)</f>
        <v>4</v>
      </c>
      <c r="I383" s="22">
        <f>COUNT(D384:D392)*2</f>
        <v>8</v>
      </c>
    </row>
    <row r="384" spans="1:10" ht="31.5">
      <c r="A384" s="11" t="s">
        <v>1859</v>
      </c>
      <c r="B384" s="12" t="s">
        <v>828</v>
      </c>
      <c r="C384" s="13" t="s">
        <v>2962</v>
      </c>
      <c r="D384" s="435">
        <v>1</v>
      </c>
      <c r="E384" s="21" t="s">
        <v>379</v>
      </c>
      <c r="F384" s="21"/>
      <c r="G384" s="14"/>
    </row>
    <row r="385" spans="1:9" ht="45">
      <c r="A385" s="11" t="s">
        <v>1861</v>
      </c>
      <c r="B385" s="16" t="s">
        <v>832</v>
      </c>
      <c r="C385" s="12" t="s">
        <v>833</v>
      </c>
      <c r="D385" s="435">
        <v>1</v>
      </c>
      <c r="E385" s="21" t="s">
        <v>648</v>
      </c>
      <c r="F385" s="16" t="s">
        <v>834</v>
      </c>
      <c r="G385" s="14"/>
    </row>
    <row r="386" spans="1:9" ht="31.5">
      <c r="A386" s="11"/>
      <c r="B386" s="16"/>
      <c r="C386" s="12" t="s">
        <v>2497</v>
      </c>
      <c r="D386" s="435">
        <v>1</v>
      </c>
      <c r="E386" s="21" t="s">
        <v>540</v>
      </c>
      <c r="F386" s="16" t="s">
        <v>836</v>
      </c>
      <c r="G386" s="14"/>
    </row>
    <row r="387" spans="1:9" ht="47.25">
      <c r="A387" s="11" t="s">
        <v>1863</v>
      </c>
      <c r="B387" s="12" t="s">
        <v>838</v>
      </c>
      <c r="C387" s="16" t="s">
        <v>839</v>
      </c>
      <c r="D387" s="435">
        <v>1</v>
      </c>
      <c r="E387" s="21" t="s">
        <v>540</v>
      </c>
      <c r="F387" s="21"/>
      <c r="G387" s="14"/>
    </row>
    <row r="388" spans="1:9" ht="15.75" hidden="1">
      <c r="A388" s="664"/>
      <c r="B388" s="92"/>
      <c r="C388" s="16" t="s">
        <v>840</v>
      </c>
      <c r="D388" s="473"/>
      <c r="E388" s="21" t="s">
        <v>648</v>
      </c>
      <c r="F388" s="584"/>
      <c r="G388" s="44"/>
      <c r="H388" s="81"/>
      <c r="I388" s="81"/>
    </row>
    <row r="389" spans="1:9" ht="15.75" hidden="1">
      <c r="A389" s="664"/>
      <c r="B389" s="92"/>
      <c r="C389" s="16" t="s">
        <v>841</v>
      </c>
      <c r="D389" s="473"/>
      <c r="E389" s="21" t="s">
        <v>540</v>
      </c>
      <c r="F389" s="584"/>
      <c r="G389" s="44"/>
      <c r="H389" s="81"/>
      <c r="I389" s="81"/>
    </row>
    <row r="390" spans="1:9" ht="30" hidden="1">
      <c r="A390" s="664" t="s">
        <v>1865</v>
      </c>
      <c r="B390" s="92" t="s">
        <v>843</v>
      </c>
      <c r="C390" s="16" t="s">
        <v>844</v>
      </c>
      <c r="D390" s="473"/>
      <c r="E390" s="21" t="s">
        <v>653</v>
      </c>
      <c r="F390" s="16" t="s">
        <v>845</v>
      </c>
      <c r="G390" s="44"/>
      <c r="H390" s="81"/>
      <c r="I390" s="81"/>
    </row>
    <row r="391" spans="1:9" ht="45" hidden="1">
      <c r="A391" s="664" t="s">
        <v>1866</v>
      </c>
      <c r="B391" s="104" t="s">
        <v>847</v>
      </c>
      <c r="C391" s="214" t="s">
        <v>848</v>
      </c>
      <c r="D391" s="473"/>
      <c r="E391" s="21" t="s">
        <v>653</v>
      </c>
      <c r="F391" s="16" t="s">
        <v>2963</v>
      </c>
      <c r="G391" s="44"/>
      <c r="H391" s="81"/>
      <c r="I391" s="81"/>
    </row>
    <row r="392" spans="1:9" ht="30" hidden="1">
      <c r="A392" s="664"/>
      <c r="B392" s="92"/>
      <c r="C392" s="12" t="s">
        <v>850</v>
      </c>
      <c r="D392" s="473"/>
      <c r="E392" s="21" t="s">
        <v>653</v>
      </c>
      <c r="F392" s="16" t="s">
        <v>852</v>
      </c>
      <c r="G392" s="265"/>
      <c r="H392" s="81"/>
      <c r="I392" s="81"/>
    </row>
    <row r="393" spans="1:9" ht="40.35" customHeight="1">
      <c r="A393" s="1035" t="s">
        <v>1868</v>
      </c>
      <c r="B393" s="1579" t="s">
        <v>1869</v>
      </c>
      <c r="C393" s="1580"/>
      <c r="D393" s="1580"/>
      <c r="E393" s="1580"/>
      <c r="F393" s="1580"/>
      <c r="G393" s="1581"/>
      <c r="H393" s="22">
        <f>SUM(D394:D395)</f>
        <v>2</v>
      </c>
      <c r="I393" s="22">
        <f>COUNT(D394:D395)*2</f>
        <v>4</v>
      </c>
    </row>
    <row r="394" spans="1:9" ht="45">
      <c r="A394" s="11" t="s">
        <v>1870</v>
      </c>
      <c r="B394" s="16" t="s">
        <v>854</v>
      </c>
      <c r="C394" s="126" t="s">
        <v>855</v>
      </c>
      <c r="D394" s="435">
        <v>1</v>
      </c>
      <c r="E394" s="21" t="s">
        <v>379</v>
      </c>
      <c r="F394" s="16" t="s">
        <v>1871</v>
      </c>
      <c r="G394" s="14"/>
    </row>
    <row r="395" spans="1:9" ht="30">
      <c r="A395" s="11" t="s">
        <v>1872</v>
      </c>
      <c r="B395" s="16" t="s">
        <v>858</v>
      </c>
      <c r="C395" s="16" t="s">
        <v>2708</v>
      </c>
      <c r="D395" s="435">
        <v>1</v>
      </c>
      <c r="E395" s="21" t="s">
        <v>379</v>
      </c>
      <c r="F395" s="21"/>
      <c r="G395" s="14"/>
    </row>
    <row r="396" spans="1:9" ht="40.35" customHeight="1">
      <c r="A396" s="1035" t="s">
        <v>1875</v>
      </c>
      <c r="B396" s="1305" t="s">
        <v>1876</v>
      </c>
      <c r="C396" s="1306"/>
      <c r="D396" s="1306"/>
      <c r="E396" s="1306"/>
      <c r="F396" s="1306"/>
      <c r="G396" s="1307"/>
      <c r="H396" s="22">
        <f>SUM(D397:D401)</f>
        <v>3</v>
      </c>
      <c r="I396" s="22">
        <f>COUNT(D397:D401)*2</f>
        <v>6</v>
      </c>
    </row>
    <row r="397" spans="1:9" ht="30">
      <c r="A397" s="11" t="s">
        <v>1877</v>
      </c>
      <c r="B397" s="16" t="s">
        <v>1878</v>
      </c>
      <c r="C397" s="13" t="s">
        <v>2499</v>
      </c>
      <c r="D397" s="435">
        <v>1</v>
      </c>
      <c r="E397" s="21" t="s">
        <v>648</v>
      </c>
      <c r="F397" s="21"/>
      <c r="G397" s="14"/>
    </row>
    <row r="398" spans="1:9" ht="30">
      <c r="A398" s="11" t="s">
        <v>1881</v>
      </c>
      <c r="B398" s="16" t="s">
        <v>864</v>
      </c>
      <c r="C398" s="16" t="s">
        <v>865</v>
      </c>
      <c r="D398" s="435">
        <v>1</v>
      </c>
      <c r="E398" s="21" t="s">
        <v>648</v>
      </c>
      <c r="F398" s="13"/>
      <c r="G398" s="14"/>
    </row>
    <row r="399" spans="1:9" ht="30">
      <c r="A399" s="11"/>
      <c r="B399" s="16"/>
      <c r="C399" s="16" t="s">
        <v>866</v>
      </c>
      <c r="D399" s="435">
        <v>1</v>
      </c>
      <c r="E399" s="21" t="s">
        <v>540</v>
      </c>
      <c r="F399" s="13"/>
      <c r="G399" s="14"/>
    </row>
    <row r="400" spans="1:9" hidden="1">
      <c r="A400" s="664"/>
      <c r="B400" s="23"/>
      <c r="C400" s="16" t="s">
        <v>867</v>
      </c>
      <c r="D400" s="473"/>
      <c r="E400" s="21" t="s">
        <v>648</v>
      </c>
      <c r="F400" s="41"/>
      <c r="G400" s="44"/>
      <c r="H400" s="81"/>
      <c r="I400" s="81"/>
    </row>
    <row r="401" spans="1:10" hidden="1">
      <c r="A401" s="664"/>
      <c r="B401" s="23"/>
      <c r="C401" s="16" t="s">
        <v>2500</v>
      </c>
      <c r="D401" s="473"/>
      <c r="E401" s="21" t="s">
        <v>271</v>
      </c>
      <c r="F401" s="41"/>
      <c r="G401" s="44"/>
      <c r="H401" s="81"/>
      <c r="I401" s="81"/>
    </row>
    <row r="402" spans="1:10" ht="40.35" customHeight="1">
      <c r="A402" s="1035" t="s">
        <v>1885</v>
      </c>
      <c r="B402" s="1298" t="s">
        <v>1886</v>
      </c>
      <c r="C402" s="1299"/>
      <c r="D402" s="1299"/>
      <c r="E402" s="1299"/>
      <c r="F402" s="1299"/>
      <c r="G402" s="1300"/>
      <c r="H402" s="22">
        <f>SUM(D403:D415)</f>
        <v>4</v>
      </c>
      <c r="I402" s="22">
        <f>COUNT(D403:D415)*2</f>
        <v>8</v>
      </c>
    </row>
    <row r="403" spans="1:10" ht="75">
      <c r="A403" s="11" t="s">
        <v>1887</v>
      </c>
      <c r="B403" s="42" t="s">
        <v>2964</v>
      </c>
      <c r="C403" s="16" t="s">
        <v>871</v>
      </c>
      <c r="D403" s="435">
        <v>1</v>
      </c>
      <c r="E403" s="123" t="s">
        <v>271</v>
      </c>
      <c r="F403" s="16" t="s">
        <v>2965</v>
      </c>
      <c r="G403" s="14"/>
    </row>
    <row r="404" spans="1:10" ht="45">
      <c r="A404" s="11"/>
      <c r="B404" s="42"/>
      <c r="C404" s="16" t="s">
        <v>873</v>
      </c>
      <c r="D404" s="435">
        <v>1</v>
      </c>
      <c r="E404" s="123" t="s">
        <v>540</v>
      </c>
      <c r="F404" s="16" t="s">
        <v>874</v>
      </c>
      <c r="G404" s="14"/>
    </row>
    <row r="405" spans="1:10" ht="45" hidden="1">
      <c r="A405" s="664"/>
      <c r="B405" s="135"/>
      <c r="C405" s="16" t="s">
        <v>875</v>
      </c>
      <c r="D405" s="473"/>
      <c r="E405" s="123" t="s">
        <v>540</v>
      </c>
      <c r="F405" s="16" t="s">
        <v>876</v>
      </c>
      <c r="G405" s="44"/>
      <c r="H405" s="81"/>
      <c r="I405" s="81"/>
    </row>
    <row r="406" spans="1:10" ht="31.5" hidden="1">
      <c r="A406" s="664" t="s">
        <v>1891</v>
      </c>
      <c r="B406" s="92" t="s">
        <v>878</v>
      </c>
      <c r="C406" s="12" t="s">
        <v>879</v>
      </c>
      <c r="D406" s="473"/>
      <c r="E406" s="123" t="s">
        <v>648</v>
      </c>
      <c r="F406" s="19"/>
      <c r="G406" s="44"/>
      <c r="H406" s="81"/>
      <c r="I406" s="81"/>
    </row>
    <row r="407" spans="1:10" ht="30" hidden="1">
      <c r="A407" s="664"/>
      <c r="B407" s="92"/>
      <c r="C407" s="16" t="s">
        <v>880</v>
      </c>
      <c r="D407" s="473"/>
      <c r="E407" s="123" t="s">
        <v>653</v>
      </c>
      <c r="F407" s="19"/>
      <c r="G407" s="44"/>
      <c r="H407" s="81"/>
      <c r="I407" s="81"/>
    </row>
    <row r="408" spans="1:10" ht="31.5">
      <c r="A408" s="11" t="s">
        <v>1893</v>
      </c>
      <c r="B408" s="12" t="s">
        <v>882</v>
      </c>
      <c r="C408" s="218" t="s">
        <v>883</v>
      </c>
      <c r="D408" s="435">
        <v>1</v>
      </c>
      <c r="E408" s="123" t="s">
        <v>379</v>
      </c>
      <c r="F408" s="16"/>
      <c r="G408" s="14"/>
    </row>
    <row r="409" spans="1:10" ht="45" hidden="1">
      <c r="A409" s="664"/>
      <c r="C409" s="16" t="s">
        <v>884</v>
      </c>
      <c r="D409" s="473"/>
      <c r="E409" s="123" t="s">
        <v>341</v>
      </c>
      <c r="F409" s="16" t="s">
        <v>2710</v>
      </c>
      <c r="G409" s="44"/>
      <c r="H409" s="81"/>
      <c r="I409" s="81"/>
    </row>
    <row r="410" spans="1:10" ht="45" hidden="1">
      <c r="A410" s="664"/>
      <c r="B410" s="92"/>
      <c r="C410" s="16" t="s">
        <v>886</v>
      </c>
      <c r="D410" s="473"/>
      <c r="E410" s="123" t="s">
        <v>341</v>
      </c>
      <c r="F410" s="23" t="s">
        <v>887</v>
      </c>
      <c r="G410" s="44"/>
      <c r="H410" s="81"/>
      <c r="I410" s="81"/>
    </row>
    <row r="411" spans="1:10" ht="30" hidden="1">
      <c r="A411" s="664"/>
      <c r="B411" s="92"/>
      <c r="C411" s="16" t="s">
        <v>888</v>
      </c>
      <c r="D411" s="473"/>
      <c r="E411" s="123" t="s">
        <v>653</v>
      </c>
      <c r="F411" s="16"/>
      <c r="G411" s="44"/>
      <c r="H411" s="81"/>
      <c r="I411" s="81"/>
    </row>
    <row r="412" spans="1:10" ht="45">
      <c r="A412" s="11" t="s">
        <v>1896</v>
      </c>
      <c r="B412" s="12" t="s">
        <v>890</v>
      </c>
      <c r="C412" s="16" t="s">
        <v>6889</v>
      </c>
      <c r="D412" s="435">
        <v>1</v>
      </c>
      <c r="E412" s="123" t="s">
        <v>540</v>
      </c>
      <c r="F412" s="29"/>
      <c r="G412" s="14"/>
    </row>
    <row r="413" spans="1:10" ht="30" hidden="1">
      <c r="A413" s="664"/>
      <c r="B413" s="92"/>
      <c r="C413" s="23" t="s">
        <v>2713</v>
      </c>
      <c r="D413" s="473"/>
      <c r="E413" s="123" t="s">
        <v>540</v>
      </c>
      <c r="F413" s="23" t="s">
        <v>2714</v>
      </c>
      <c r="G413" s="44"/>
      <c r="H413" s="81"/>
      <c r="I413" s="81"/>
    </row>
    <row r="414" spans="1:10" ht="36" hidden="1" customHeight="1">
      <c r="A414" s="664"/>
      <c r="B414" s="92"/>
      <c r="C414" s="41" t="s">
        <v>2711</v>
      </c>
      <c r="D414" s="473"/>
      <c r="E414" s="29" t="s">
        <v>271</v>
      </c>
      <c r="F414" s="23" t="s">
        <v>2712</v>
      </c>
      <c r="G414" s="44"/>
      <c r="H414" s="81"/>
      <c r="I414" s="81"/>
    </row>
    <row r="415" spans="1:10" ht="31.5" hidden="1">
      <c r="A415" s="20" t="s">
        <v>1899</v>
      </c>
      <c r="B415" s="92" t="s">
        <v>893</v>
      </c>
      <c r="C415" s="16"/>
      <c r="D415" s="19"/>
      <c r="E415" s="21"/>
      <c r="F415" s="19"/>
      <c r="G415" s="19"/>
      <c r="J415" s="81"/>
    </row>
    <row r="416" spans="1:10" ht="40.35" customHeight="1">
      <c r="A416" s="1035" t="s">
        <v>1900</v>
      </c>
      <c r="B416" s="1305" t="s">
        <v>1901</v>
      </c>
      <c r="C416" s="1306"/>
      <c r="D416" s="1306"/>
      <c r="E416" s="1306"/>
      <c r="F416" s="1306"/>
      <c r="G416" s="1307"/>
      <c r="H416" s="22">
        <f>SUM(D417:D424)</f>
        <v>4</v>
      </c>
      <c r="I416" s="22">
        <f>COUNT(D417:D424)*2</f>
        <v>8</v>
      </c>
    </row>
    <row r="417" spans="1:9" ht="31.5">
      <c r="A417" s="11" t="s">
        <v>1902</v>
      </c>
      <c r="B417" s="12" t="s">
        <v>897</v>
      </c>
      <c r="C417" s="13" t="s">
        <v>2966</v>
      </c>
      <c r="D417" s="435">
        <v>1</v>
      </c>
      <c r="E417" s="21" t="s">
        <v>648</v>
      </c>
      <c r="F417" s="21"/>
      <c r="G417" s="14"/>
    </row>
    <row r="418" spans="1:9" ht="31.5">
      <c r="A418" s="11" t="s">
        <v>1905</v>
      </c>
      <c r="B418" s="12" t="s">
        <v>901</v>
      </c>
      <c r="C418" s="16" t="s">
        <v>902</v>
      </c>
      <c r="D418" s="435">
        <v>1</v>
      </c>
      <c r="E418" s="21" t="s">
        <v>648</v>
      </c>
      <c r="F418" s="16" t="s">
        <v>903</v>
      </c>
      <c r="G418" s="14"/>
    </row>
    <row r="419" spans="1:9" ht="31.5">
      <c r="A419" s="11" t="s">
        <v>1907</v>
      </c>
      <c r="B419" s="12" t="s">
        <v>905</v>
      </c>
      <c r="C419" s="16" t="s">
        <v>906</v>
      </c>
      <c r="D419" s="435">
        <v>1</v>
      </c>
      <c r="E419" s="21" t="s">
        <v>648</v>
      </c>
      <c r="F419" s="16" t="s">
        <v>907</v>
      </c>
      <c r="G419" s="14"/>
    </row>
    <row r="420" spans="1:9" ht="31.5">
      <c r="A420" s="11" t="s">
        <v>1908</v>
      </c>
      <c r="B420" s="42" t="s">
        <v>909</v>
      </c>
      <c r="C420" s="48" t="s">
        <v>2967</v>
      </c>
      <c r="D420" s="435">
        <v>1</v>
      </c>
      <c r="E420" s="21" t="s">
        <v>648</v>
      </c>
      <c r="F420" s="13" t="s">
        <v>2968</v>
      </c>
      <c r="G420" s="14"/>
    </row>
    <row r="421" spans="1:9" ht="60" hidden="1">
      <c r="A421" s="664" t="s">
        <v>1913</v>
      </c>
      <c r="B421" s="92" t="s">
        <v>913</v>
      </c>
      <c r="C421" s="41" t="s">
        <v>1914</v>
      </c>
      <c r="D421" s="473"/>
      <c r="E421" s="21" t="s">
        <v>369</v>
      </c>
      <c r="F421" s="41" t="s">
        <v>2969</v>
      </c>
      <c r="G421" s="44"/>
      <c r="H421" s="81"/>
      <c r="I421" s="81"/>
    </row>
    <row r="422" spans="1:9" ht="105" hidden="1">
      <c r="A422" s="664" t="s">
        <v>1916</v>
      </c>
      <c r="B422" s="92" t="s">
        <v>917</v>
      </c>
      <c r="C422" s="41" t="s">
        <v>1917</v>
      </c>
      <c r="D422" s="473"/>
      <c r="E422" s="21" t="s">
        <v>648</v>
      </c>
      <c r="F422" s="41" t="s">
        <v>2717</v>
      </c>
      <c r="G422" s="44"/>
      <c r="H422" s="81"/>
      <c r="I422" s="81"/>
    </row>
    <row r="423" spans="1:9" ht="30" hidden="1">
      <c r="A423" s="664"/>
      <c r="B423" s="92"/>
      <c r="C423" s="23" t="s">
        <v>920</v>
      </c>
      <c r="D423" s="473"/>
      <c r="E423" s="21" t="s">
        <v>648</v>
      </c>
      <c r="F423" s="19"/>
      <c r="G423" s="44"/>
      <c r="H423" s="81"/>
      <c r="I423" s="81"/>
    </row>
    <row r="424" spans="1:9" ht="31.5" hidden="1">
      <c r="A424" s="664" t="s">
        <v>1920</v>
      </c>
      <c r="B424" s="92" t="s">
        <v>922</v>
      </c>
      <c r="C424" s="58" t="s">
        <v>2508</v>
      </c>
      <c r="D424" s="473"/>
      <c r="E424" s="21" t="s">
        <v>341</v>
      </c>
      <c r="F424" s="19"/>
      <c r="G424" s="44"/>
      <c r="H424" s="81"/>
      <c r="I424" s="81"/>
    </row>
    <row r="425" spans="1:9" ht="40.35" customHeight="1">
      <c r="A425" s="1035" t="s">
        <v>1921</v>
      </c>
      <c r="B425" s="1305" t="s">
        <v>66</v>
      </c>
      <c r="C425" s="1306"/>
      <c r="D425" s="1306"/>
      <c r="E425" s="1306"/>
      <c r="F425" s="1306"/>
      <c r="G425" s="1307"/>
      <c r="H425" s="22">
        <f>SUM(D426:D436)</f>
        <v>3</v>
      </c>
      <c r="I425" s="22">
        <f>COUNT(D426:D436)*2</f>
        <v>6</v>
      </c>
    </row>
    <row r="426" spans="1:9" ht="31.5">
      <c r="A426" s="11" t="s">
        <v>1922</v>
      </c>
      <c r="B426" s="12" t="s">
        <v>925</v>
      </c>
      <c r="C426" s="109" t="s">
        <v>2970</v>
      </c>
      <c r="D426" s="435">
        <v>1</v>
      </c>
      <c r="E426" s="21" t="s">
        <v>540</v>
      </c>
      <c r="F426" s="109" t="s">
        <v>2971</v>
      </c>
      <c r="G426" s="14"/>
    </row>
    <row r="427" spans="1:9" ht="15.75" hidden="1">
      <c r="A427" s="664"/>
      <c r="B427" s="92"/>
      <c r="C427" s="16" t="s">
        <v>2509</v>
      </c>
      <c r="D427" s="473"/>
      <c r="E427" s="21" t="s">
        <v>540</v>
      </c>
      <c r="F427" s="19"/>
      <c r="G427" s="44"/>
      <c r="H427" s="81"/>
      <c r="I427" s="81"/>
    </row>
    <row r="428" spans="1:9" ht="30" hidden="1">
      <c r="A428" s="664"/>
      <c r="B428" s="92"/>
      <c r="C428" s="191" t="s">
        <v>928</v>
      </c>
      <c r="D428" s="473"/>
      <c r="E428" s="21" t="s">
        <v>540</v>
      </c>
      <c r="F428" s="19"/>
      <c r="G428" s="44"/>
      <c r="H428" s="81"/>
      <c r="I428" s="81"/>
    </row>
    <row r="429" spans="1:9" ht="30" hidden="1">
      <c r="A429" s="664"/>
      <c r="B429" s="92"/>
      <c r="C429" s="191" t="s">
        <v>929</v>
      </c>
      <c r="D429" s="473"/>
      <c r="E429" s="21" t="s">
        <v>432</v>
      </c>
      <c r="F429" s="19"/>
      <c r="G429" s="44"/>
      <c r="H429" s="81"/>
      <c r="I429" s="81"/>
    </row>
    <row r="430" spans="1:9" ht="30" hidden="1">
      <c r="A430" s="664"/>
      <c r="B430" s="92"/>
      <c r="C430" s="194" t="s">
        <v>930</v>
      </c>
      <c r="D430" s="473"/>
      <c r="E430" s="21" t="s">
        <v>540</v>
      </c>
      <c r="F430" s="19"/>
      <c r="G430" s="44"/>
      <c r="H430" s="81"/>
      <c r="I430" s="81"/>
    </row>
    <row r="431" spans="1:9" ht="31.5">
      <c r="A431" s="11" t="s">
        <v>1923</v>
      </c>
      <c r="B431" s="12" t="s">
        <v>932</v>
      </c>
      <c r="C431" s="16" t="s">
        <v>933</v>
      </c>
      <c r="D431" s="435">
        <v>1</v>
      </c>
      <c r="E431" s="21" t="s">
        <v>934</v>
      </c>
      <c r="F431" s="16" t="s">
        <v>935</v>
      </c>
      <c r="G431" s="14"/>
    </row>
    <row r="432" spans="1:9" ht="45" hidden="1">
      <c r="A432" s="664"/>
      <c r="B432" s="92"/>
      <c r="C432" s="41" t="s">
        <v>936</v>
      </c>
      <c r="D432" s="473"/>
      <c r="E432" s="21" t="s">
        <v>648</v>
      </c>
      <c r="F432" s="41"/>
      <c r="G432" s="44"/>
      <c r="H432" s="81"/>
      <c r="I432" s="81"/>
    </row>
    <row r="433" spans="1:10" ht="30" hidden="1">
      <c r="A433" s="664"/>
      <c r="B433" s="92"/>
      <c r="C433" s="16" t="s">
        <v>937</v>
      </c>
      <c r="D433" s="473"/>
      <c r="E433" s="21" t="s">
        <v>540</v>
      </c>
      <c r="F433" s="16"/>
      <c r="G433" s="44"/>
      <c r="H433" s="81"/>
      <c r="I433" s="81"/>
    </row>
    <row r="434" spans="1:10" ht="45" hidden="1">
      <c r="A434" s="664"/>
      <c r="B434" s="92"/>
      <c r="C434" s="41" t="s">
        <v>2972</v>
      </c>
      <c r="D434" s="473"/>
      <c r="E434" s="21" t="s">
        <v>653</v>
      </c>
      <c r="F434" s="19"/>
      <c r="G434" s="44"/>
      <c r="H434" s="81"/>
      <c r="I434" s="81"/>
    </row>
    <row r="435" spans="1:10" ht="31.5">
      <c r="A435" s="11" t="s">
        <v>1924</v>
      </c>
      <c r="B435" s="12" t="s">
        <v>939</v>
      </c>
      <c r="C435" s="13" t="s">
        <v>2973</v>
      </c>
      <c r="D435" s="435">
        <v>1</v>
      </c>
      <c r="E435" s="24" t="s">
        <v>432</v>
      </c>
      <c r="F435" s="13" t="s">
        <v>2974</v>
      </c>
      <c r="G435" s="14"/>
    </row>
    <row r="436" spans="1:10" ht="30" hidden="1">
      <c r="A436" s="664"/>
      <c r="B436" s="92"/>
      <c r="C436" s="41" t="s">
        <v>2512</v>
      </c>
      <c r="D436" s="473"/>
      <c r="E436" s="21" t="s">
        <v>432</v>
      </c>
      <c r="F436" s="41"/>
      <c r="G436" s="44"/>
      <c r="H436" s="81"/>
      <c r="I436" s="81"/>
    </row>
    <row r="437" spans="1:10" ht="40.35" customHeight="1">
      <c r="A437" s="1035" t="s">
        <v>1925</v>
      </c>
      <c r="B437" s="1305" t="s">
        <v>64</v>
      </c>
      <c r="C437" s="1306"/>
      <c r="D437" s="1306"/>
      <c r="E437" s="1306"/>
      <c r="F437" s="1306"/>
      <c r="G437" s="1307"/>
      <c r="H437" s="22">
        <f>SUM(D438:D440)</f>
        <v>1</v>
      </c>
      <c r="I437" s="22">
        <f>COUNT(D438:D440)*2</f>
        <v>2</v>
      </c>
    </row>
    <row r="438" spans="1:10" ht="45" hidden="1">
      <c r="A438" s="20" t="s">
        <v>1926</v>
      </c>
      <c r="B438" s="23" t="s">
        <v>943</v>
      </c>
      <c r="C438" s="19"/>
      <c r="D438" s="19"/>
      <c r="E438" s="21"/>
      <c r="F438" s="19"/>
      <c r="G438" s="19"/>
      <c r="J438" s="81"/>
    </row>
    <row r="439" spans="1:10" ht="30" hidden="1">
      <c r="A439" s="20" t="s">
        <v>944</v>
      </c>
      <c r="B439" s="23" t="s">
        <v>945</v>
      </c>
      <c r="C439" s="19"/>
      <c r="D439" s="19"/>
      <c r="E439" s="21"/>
      <c r="F439" s="19"/>
      <c r="G439" s="19"/>
      <c r="J439" s="81"/>
    </row>
    <row r="440" spans="1:10" ht="63">
      <c r="A440" s="11" t="s">
        <v>1927</v>
      </c>
      <c r="B440" s="12" t="s">
        <v>947</v>
      </c>
      <c r="C440" s="13" t="s">
        <v>2975</v>
      </c>
      <c r="D440" s="435">
        <v>1</v>
      </c>
      <c r="E440" s="21" t="s">
        <v>653</v>
      </c>
      <c r="F440" s="21"/>
      <c r="G440" s="14"/>
    </row>
    <row r="441" spans="1:10" ht="40.35" customHeight="1">
      <c r="A441" s="1035" t="s">
        <v>2513</v>
      </c>
      <c r="B441" s="1305" t="s">
        <v>62</v>
      </c>
      <c r="C441" s="1306"/>
      <c r="D441" s="1306"/>
      <c r="E441" s="1306"/>
      <c r="F441" s="1306"/>
      <c r="G441" s="1307"/>
      <c r="H441" s="22">
        <f>SUM(D442:D453)</f>
        <v>7</v>
      </c>
      <c r="I441" s="22">
        <f>COUNT(D442:D453)*2</f>
        <v>14</v>
      </c>
    </row>
    <row r="442" spans="1:10" ht="31.5">
      <c r="A442" s="11" t="s">
        <v>1929</v>
      </c>
      <c r="B442" s="12" t="s">
        <v>949</v>
      </c>
      <c r="C442" s="13" t="s">
        <v>2976</v>
      </c>
      <c r="D442" s="435">
        <v>1</v>
      </c>
      <c r="E442" s="21" t="s">
        <v>540</v>
      </c>
      <c r="F442" s="21"/>
      <c r="G442" s="14"/>
    </row>
    <row r="443" spans="1:10" ht="31.5" hidden="1">
      <c r="A443" s="20" t="s">
        <v>1930</v>
      </c>
      <c r="B443" s="92" t="s">
        <v>956</v>
      </c>
      <c r="C443" s="19"/>
      <c r="D443" s="19"/>
      <c r="E443" s="21"/>
      <c r="F443" s="19"/>
      <c r="G443" s="19"/>
      <c r="J443" s="81"/>
    </row>
    <row r="444" spans="1:10" ht="31.5">
      <c r="A444" s="11" t="s">
        <v>2514</v>
      </c>
      <c r="B444" s="12" t="s">
        <v>962</v>
      </c>
      <c r="C444" s="16" t="s">
        <v>968</v>
      </c>
      <c r="D444" s="435">
        <v>1</v>
      </c>
      <c r="E444" s="29" t="s">
        <v>540</v>
      </c>
      <c r="F444" s="21"/>
      <c r="G444" s="14"/>
    </row>
    <row r="445" spans="1:10" ht="30" hidden="1">
      <c r="A445" s="664"/>
      <c r="B445" s="92"/>
      <c r="C445" s="16" t="s">
        <v>967</v>
      </c>
      <c r="D445" s="473"/>
      <c r="E445" s="21" t="s">
        <v>540</v>
      </c>
      <c r="F445" s="19"/>
      <c r="G445" s="44"/>
      <c r="H445" s="81"/>
      <c r="I445" s="81"/>
    </row>
    <row r="446" spans="1:10" ht="47.25">
      <c r="A446" s="11" t="s">
        <v>1931</v>
      </c>
      <c r="B446" s="42" t="s">
        <v>970</v>
      </c>
      <c r="C446" s="13" t="s">
        <v>2977</v>
      </c>
      <c r="D446" s="435">
        <v>1</v>
      </c>
      <c r="E446" s="21" t="s">
        <v>540</v>
      </c>
      <c r="F446" s="21"/>
      <c r="G446" s="14"/>
    </row>
    <row r="447" spans="1:10" ht="30">
      <c r="A447" s="11"/>
      <c r="B447" s="42"/>
      <c r="C447" s="13" t="s">
        <v>2978</v>
      </c>
      <c r="D447" s="435">
        <v>1</v>
      </c>
      <c r="E447" s="21" t="s">
        <v>540</v>
      </c>
      <c r="F447" s="21"/>
      <c r="G447" s="14"/>
    </row>
    <row r="448" spans="1:10" ht="45">
      <c r="A448" s="11"/>
      <c r="B448" s="42"/>
      <c r="C448" s="13" t="s">
        <v>2979</v>
      </c>
      <c r="D448" s="435">
        <v>1</v>
      </c>
      <c r="E448" s="21" t="s">
        <v>540</v>
      </c>
      <c r="F448" s="21"/>
      <c r="G448" s="14"/>
    </row>
    <row r="449" spans="1:10" ht="30">
      <c r="A449" s="11"/>
      <c r="B449" s="42"/>
      <c r="C449" s="13" t="s">
        <v>2980</v>
      </c>
      <c r="D449" s="435">
        <v>1</v>
      </c>
      <c r="E449" s="21" t="s">
        <v>377</v>
      </c>
      <c r="F449" s="21"/>
      <c r="G449" s="14"/>
    </row>
    <row r="450" spans="1:10" ht="45">
      <c r="A450" s="11"/>
      <c r="B450" s="42"/>
      <c r="C450" s="13" t="s">
        <v>2981</v>
      </c>
      <c r="D450" s="435">
        <v>1</v>
      </c>
      <c r="E450" s="21" t="s">
        <v>377</v>
      </c>
      <c r="F450" s="21"/>
      <c r="G450" s="14"/>
    </row>
    <row r="451" spans="1:10" ht="60" hidden="1">
      <c r="A451" s="664"/>
      <c r="B451" s="135"/>
      <c r="C451" s="197" t="s">
        <v>2982</v>
      </c>
      <c r="D451" s="473"/>
      <c r="E451" s="21" t="s">
        <v>540</v>
      </c>
      <c r="F451" s="19"/>
      <c r="G451" s="44"/>
      <c r="H451" s="81"/>
      <c r="I451" s="81"/>
    </row>
    <row r="452" spans="1:10" ht="45" hidden="1">
      <c r="A452" s="664"/>
      <c r="B452" s="135"/>
      <c r="C452" s="41" t="s">
        <v>2983</v>
      </c>
      <c r="D452" s="473"/>
      <c r="E452" s="21" t="s">
        <v>540</v>
      </c>
      <c r="F452" s="19"/>
      <c r="G452" s="44"/>
      <c r="H452" s="81"/>
      <c r="I452" s="81"/>
    </row>
    <row r="453" spans="1:10" ht="31.5" hidden="1">
      <c r="A453" s="20" t="s">
        <v>1933</v>
      </c>
      <c r="B453" s="92" t="s">
        <v>981</v>
      </c>
      <c r="C453" s="19"/>
      <c r="D453" s="19"/>
      <c r="E453" s="21"/>
      <c r="F453" s="19"/>
      <c r="G453" s="19"/>
      <c r="J453" s="81"/>
    </row>
    <row r="454" spans="1:10" ht="40.35" hidden="1" customHeight="1">
      <c r="A454" s="668" t="s">
        <v>1934</v>
      </c>
      <c r="B454" s="1366" t="s">
        <v>60</v>
      </c>
      <c r="C454" s="1458"/>
      <c r="D454" s="1458"/>
      <c r="E454" s="1458"/>
      <c r="F454" s="1458"/>
      <c r="G454" s="1459"/>
      <c r="H454" s="81">
        <f>SUM(D455:D457)</f>
        <v>0</v>
      </c>
      <c r="I454" s="81">
        <f>COUNT(D455:D457)*2</f>
        <v>0</v>
      </c>
    </row>
    <row r="455" spans="1:10" ht="31.5" hidden="1">
      <c r="A455" s="664" t="s">
        <v>1935</v>
      </c>
      <c r="B455" s="92" t="s">
        <v>990</v>
      </c>
      <c r="C455" s="16" t="s">
        <v>991</v>
      </c>
      <c r="D455" s="477"/>
      <c r="E455" s="21" t="s">
        <v>341</v>
      </c>
      <c r="F455" s="41"/>
      <c r="G455" s="44"/>
      <c r="H455" s="81"/>
      <c r="I455" s="81"/>
    </row>
    <row r="456" spans="1:10" ht="31.5" hidden="1">
      <c r="A456" s="20" t="s">
        <v>992</v>
      </c>
      <c r="B456" s="92" t="s">
        <v>993</v>
      </c>
      <c r="C456" s="1"/>
      <c r="D456" s="584"/>
      <c r="E456" s="21"/>
      <c r="F456" s="584"/>
      <c r="G456" s="19"/>
      <c r="J456" s="81"/>
    </row>
    <row r="457" spans="1:10" ht="31.5" hidden="1">
      <c r="A457" s="664" t="s">
        <v>1936</v>
      </c>
      <c r="B457" s="92" t="s">
        <v>995</v>
      </c>
      <c r="C457" s="200" t="s">
        <v>2984</v>
      </c>
      <c r="D457" s="477"/>
      <c r="E457" s="21" t="s">
        <v>540</v>
      </c>
      <c r="F457" s="584"/>
      <c r="G457" s="44"/>
      <c r="H457" s="81"/>
      <c r="I457" s="81"/>
    </row>
    <row r="458" spans="1:10" ht="40.35" customHeight="1">
      <c r="A458" s="1035" t="s">
        <v>1939</v>
      </c>
      <c r="B458" s="1305" t="s">
        <v>58</v>
      </c>
      <c r="C458" s="1306"/>
      <c r="D458" s="1306"/>
      <c r="E458" s="1306"/>
      <c r="F458" s="1306"/>
      <c r="G458" s="1307"/>
      <c r="H458" s="22">
        <f>SUM(D459:D472)</f>
        <v>1</v>
      </c>
      <c r="I458" s="22">
        <f>COUNT(D459:D472)*2</f>
        <v>2</v>
      </c>
    </row>
    <row r="459" spans="1:10" ht="31.5" hidden="1">
      <c r="A459" s="20" t="s">
        <v>997</v>
      </c>
      <c r="B459" s="92" t="s">
        <v>998</v>
      </c>
      <c r="C459" s="19"/>
      <c r="D459" s="19"/>
      <c r="E459" s="21"/>
      <c r="F459" s="19"/>
      <c r="G459" s="19"/>
      <c r="J459" s="81"/>
    </row>
    <row r="460" spans="1:10" ht="31.5" hidden="1">
      <c r="A460" s="20" t="s">
        <v>999</v>
      </c>
      <c r="B460" s="92" t="s">
        <v>1000</v>
      </c>
      <c r="C460" s="19"/>
      <c r="D460" s="19"/>
      <c r="E460" s="21"/>
      <c r="F460" s="19"/>
      <c r="G460" s="19"/>
      <c r="J460" s="81"/>
    </row>
    <row r="461" spans="1:10" ht="31.5" hidden="1">
      <c r="A461" s="20" t="s">
        <v>1001</v>
      </c>
      <c r="B461" s="92" t="s">
        <v>1002</v>
      </c>
      <c r="C461" s="19"/>
      <c r="D461" s="19"/>
      <c r="E461" s="21"/>
      <c r="F461" s="19"/>
      <c r="G461" s="19"/>
      <c r="J461" s="81"/>
    </row>
    <row r="462" spans="1:10" ht="31.5" hidden="1">
      <c r="A462" s="20" t="s">
        <v>1003</v>
      </c>
      <c r="B462" s="92" t="s">
        <v>1004</v>
      </c>
      <c r="C462" s="19"/>
      <c r="D462" s="19"/>
      <c r="E462" s="21"/>
      <c r="F462" s="19"/>
      <c r="G462" s="19"/>
      <c r="J462" s="81"/>
    </row>
    <row r="463" spans="1:10" ht="31.5" hidden="1">
      <c r="A463" s="20" t="s">
        <v>1940</v>
      </c>
      <c r="B463" s="92" t="s">
        <v>1006</v>
      </c>
      <c r="C463" s="19"/>
      <c r="D463" s="19"/>
      <c r="E463" s="21"/>
      <c r="F463" s="19"/>
      <c r="G463" s="19"/>
      <c r="J463" s="81"/>
    </row>
    <row r="464" spans="1:10" ht="31.5" hidden="1">
      <c r="A464" s="20" t="s">
        <v>1007</v>
      </c>
      <c r="B464" s="92" t="s">
        <v>1008</v>
      </c>
      <c r="C464" s="19"/>
      <c r="D464" s="19"/>
      <c r="E464" s="21"/>
      <c r="F464" s="19"/>
      <c r="G464" s="19"/>
      <c r="J464" s="81"/>
    </row>
    <row r="465" spans="1:10" ht="15.75" hidden="1">
      <c r="A465" s="20" t="s">
        <v>1009</v>
      </c>
      <c r="B465" s="92" t="s">
        <v>1010</v>
      </c>
      <c r="C465" s="19"/>
      <c r="D465" s="19"/>
      <c r="E465" s="21"/>
      <c r="F465" s="19"/>
      <c r="G465" s="19"/>
      <c r="J465" s="81"/>
    </row>
    <row r="466" spans="1:10" ht="31.5">
      <c r="A466" s="11" t="s">
        <v>1011</v>
      </c>
      <c r="B466" s="12" t="s">
        <v>1012</v>
      </c>
      <c r="C466" s="13" t="s">
        <v>2985</v>
      </c>
      <c r="D466" s="435">
        <v>1</v>
      </c>
      <c r="E466" s="21" t="s">
        <v>653</v>
      </c>
      <c r="F466" s="13" t="s">
        <v>2986</v>
      </c>
      <c r="G466" s="14"/>
    </row>
    <row r="467" spans="1:10" ht="31.5" hidden="1">
      <c r="A467" s="664" t="s">
        <v>1014</v>
      </c>
      <c r="B467" s="12" t="s">
        <v>1015</v>
      </c>
      <c r="C467" s="41" t="s">
        <v>1016</v>
      </c>
      <c r="D467" s="477"/>
      <c r="E467" s="21" t="s">
        <v>648</v>
      </c>
      <c r="F467" s="19"/>
      <c r="G467" s="44"/>
      <c r="H467" s="81"/>
      <c r="I467" s="81"/>
    </row>
    <row r="468" spans="1:10" ht="30" hidden="1">
      <c r="A468" s="664"/>
      <c r="B468" s="12"/>
      <c r="C468" s="41" t="s">
        <v>1017</v>
      </c>
      <c r="D468" s="477"/>
      <c r="E468" s="21" t="s">
        <v>271</v>
      </c>
      <c r="F468" s="19"/>
      <c r="G468" s="44"/>
      <c r="H468" s="81"/>
      <c r="I468" s="81"/>
    </row>
    <row r="469" spans="1:10" ht="30" hidden="1">
      <c r="A469" s="664"/>
      <c r="B469" s="12"/>
      <c r="C469" s="41" t="s">
        <v>1018</v>
      </c>
      <c r="D469" s="477"/>
      <c r="E469" s="21" t="s">
        <v>648</v>
      </c>
      <c r="F469" s="19"/>
      <c r="G469" s="44"/>
      <c r="H469" s="81"/>
      <c r="I469" s="81"/>
    </row>
    <row r="470" spans="1:10" ht="30" hidden="1">
      <c r="A470" s="664"/>
      <c r="B470" s="12"/>
      <c r="C470" s="41" t="s">
        <v>1019</v>
      </c>
      <c r="D470" s="477"/>
      <c r="E470" s="21" t="s">
        <v>540</v>
      </c>
      <c r="F470" s="19"/>
      <c r="G470" s="44"/>
      <c r="H470" s="81"/>
      <c r="I470" s="81"/>
    </row>
    <row r="471" spans="1:10" ht="30" hidden="1">
      <c r="A471" s="664"/>
      <c r="B471" s="12"/>
      <c r="C471" s="194" t="s">
        <v>2516</v>
      </c>
      <c r="D471" s="477"/>
      <c r="E471" s="21" t="s">
        <v>648</v>
      </c>
      <c r="F471" s="19"/>
      <c r="G471" s="44"/>
      <c r="H471" s="81"/>
      <c r="I471" s="81"/>
    </row>
    <row r="472" spans="1:10" ht="47.25" hidden="1">
      <c r="A472" s="664" t="s">
        <v>1021</v>
      </c>
      <c r="B472" s="12" t="s">
        <v>1022</v>
      </c>
      <c r="C472" s="41" t="s">
        <v>1023</v>
      </c>
      <c r="D472" s="477"/>
      <c r="E472" s="21" t="s">
        <v>648</v>
      </c>
      <c r="F472" s="19"/>
      <c r="G472" s="44"/>
      <c r="H472" s="81"/>
      <c r="I472" s="81"/>
    </row>
    <row r="473" spans="1:10" ht="40.35" hidden="1" customHeight="1">
      <c r="A473" s="137" t="s">
        <v>57</v>
      </c>
      <c r="B473" s="1366" t="s">
        <v>2517</v>
      </c>
      <c r="C473" s="1458"/>
      <c r="D473" s="1458"/>
      <c r="E473" s="1458"/>
      <c r="F473" s="1458"/>
      <c r="G473" s="1459"/>
      <c r="H473" s="22">
        <f>SUM(D474:D476)</f>
        <v>0</v>
      </c>
      <c r="I473" s="22">
        <f>COUNT(D474:D476)*2</f>
        <v>0</v>
      </c>
      <c r="J473" s="81"/>
    </row>
    <row r="474" spans="1:10" ht="47.25" hidden="1">
      <c r="A474" s="20" t="s">
        <v>1024</v>
      </c>
      <c r="B474" s="92" t="s">
        <v>2518</v>
      </c>
      <c r="C474" s="19"/>
      <c r="D474" s="19"/>
      <c r="E474" s="21"/>
      <c r="F474" s="19"/>
      <c r="G474" s="19"/>
      <c r="J474" s="81"/>
    </row>
    <row r="475" spans="1:10" ht="47.25" hidden="1">
      <c r="A475" s="20" t="s">
        <v>1026</v>
      </c>
      <c r="B475" s="92" t="s">
        <v>2520</v>
      </c>
      <c r="C475" s="19"/>
      <c r="D475" s="19"/>
      <c r="E475" s="21"/>
      <c r="F475" s="19"/>
      <c r="G475" s="19"/>
      <c r="J475" s="81"/>
    </row>
    <row r="476" spans="1:10" ht="31.5" hidden="1">
      <c r="A476" s="20" t="s">
        <v>1028</v>
      </c>
      <c r="B476" s="92" t="s">
        <v>2521</v>
      </c>
      <c r="C476" s="19"/>
      <c r="D476" s="19"/>
      <c r="E476" s="21"/>
      <c r="F476" s="19"/>
      <c r="G476" s="19"/>
      <c r="J476" s="81"/>
    </row>
    <row r="477" spans="1:10" ht="40.35" hidden="1" customHeight="1">
      <c r="A477" s="137" t="s">
        <v>1947</v>
      </c>
      <c r="B477" s="1366" t="s">
        <v>1948</v>
      </c>
      <c r="C477" s="1458"/>
      <c r="D477" s="1458"/>
      <c r="E477" s="1458"/>
      <c r="F477" s="1458"/>
      <c r="G477" s="1459"/>
      <c r="H477" s="22">
        <f>SUM(D478:D481)</f>
        <v>0</v>
      </c>
      <c r="I477" s="22">
        <f>COUNT(D478:D481)*2</f>
        <v>0</v>
      </c>
      <c r="J477" s="81"/>
    </row>
    <row r="478" spans="1:10" ht="31.5" hidden="1">
      <c r="A478" s="20" t="s">
        <v>1949</v>
      </c>
      <c r="B478" s="92" t="s">
        <v>1950</v>
      </c>
      <c r="C478" s="19"/>
      <c r="D478" s="19"/>
      <c r="E478" s="21"/>
      <c r="F478" s="19"/>
      <c r="G478" s="19"/>
      <c r="J478" s="81"/>
    </row>
    <row r="479" spans="1:10" ht="31.5" hidden="1">
      <c r="A479" s="20" t="s">
        <v>1036</v>
      </c>
      <c r="B479" s="92" t="s">
        <v>1951</v>
      </c>
      <c r="C479" s="19"/>
      <c r="D479" s="19"/>
      <c r="E479" s="21"/>
      <c r="F479" s="19"/>
      <c r="G479" s="19"/>
      <c r="J479" s="81"/>
    </row>
    <row r="480" spans="1:10" ht="31.5" hidden="1">
      <c r="A480" s="20" t="s">
        <v>1038</v>
      </c>
      <c r="B480" s="92" t="s">
        <v>1952</v>
      </c>
      <c r="C480" s="19"/>
      <c r="D480" s="19"/>
      <c r="E480" s="21"/>
      <c r="F480" s="19"/>
      <c r="G480" s="19"/>
      <c r="J480" s="81"/>
    </row>
    <row r="481" spans="1:10" ht="31.5" hidden="1">
      <c r="A481" s="20" t="s">
        <v>1040</v>
      </c>
      <c r="B481" s="92" t="s">
        <v>1953</v>
      </c>
      <c r="C481" s="19"/>
      <c r="D481" s="19"/>
      <c r="E481" s="21"/>
      <c r="F481" s="19"/>
      <c r="G481" s="19"/>
      <c r="J481" s="81"/>
    </row>
    <row r="482" spans="1:10" ht="40.35" customHeight="1">
      <c r="A482" s="1035" t="s">
        <v>1954</v>
      </c>
      <c r="B482" s="1305" t="s">
        <v>52</v>
      </c>
      <c r="C482" s="1306"/>
      <c r="D482" s="1306"/>
      <c r="E482" s="1306"/>
      <c r="F482" s="1306"/>
      <c r="G482" s="1307"/>
      <c r="H482" s="22">
        <f>SUM(D483:D489)</f>
        <v>4</v>
      </c>
      <c r="I482" s="22">
        <f>COUNT(D483:D489)*2</f>
        <v>8</v>
      </c>
    </row>
    <row r="483" spans="1:10" ht="31.5">
      <c r="A483" s="11" t="s">
        <v>2522</v>
      </c>
      <c r="B483" s="12" t="s">
        <v>1043</v>
      </c>
      <c r="C483" s="12" t="s">
        <v>1044</v>
      </c>
      <c r="D483" s="435">
        <v>1</v>
      </c>
      <c r="E483" s="21" t="s">
        <v>420</v>
      </c>
      <c r="F483" s="21"/>
      <c r="G483" s="14"/>
    </row>
    <row r="484" spans="1:10" ht="45" hidden="1">
      <c r="A484" s="664"/>
      <c r="C484" s="41" t="s">
        <v>2987</v>
      </c>
      <c r="D484" s="473"/>
      <c r="E484" s="21" t="s">
        <v>653</v>
      </c>
      <c r="F484" s="19"/>
      <c r="G484" s="44"/>
      <c r="H484" s="81"/>
      <c r="I484" s="81"/>
    </row>
    <row r="485" spans="1:10" hidden="1">
      <c r="A485" s="664"/>
      <c r="C485" s="16" t="s">
        <v>1045</v>
      </c>
      <c r="D485" s="473"/>
      <c r="E485" s="21" t="s">
        <v>648</v>
      </c>
      <c r="F485" s="19"/>
      <c r="G485" s="44"/>
      <c r="H485" s="81"/>
      <c r="I485" s="81"/>
    </row>
    <row r="486" spans="1:10" ht="31.5">
      <c r="A486" s="11" t="s">
        <v>1955</v>
      </c>
      <c r="B486" s="12" t="s">
        <v>1047</v>
      </c>
      <c r="C486" s="13" t="s">
        <v>2525</v>
      </c>
      <c r="D486" s="435">
        <v>1</v>
      </c>
      <c r="E486" s="21" t="s">
        <v>540</v>
      </c>
      <c r="F486" s="21"/>
      <c r="G486" s="14"/>
    </row>
    <row r="487" spans="1:10" ht="30">
      <c r="A487" s="11"/>
      <c r="B487" s="12"/>
      <c r="C487" s="13" t="s">
        <v>2988</v>
      </c>
      <c r="D487" s="435">
        <v>1</v>
      </c>
      <c r="E487" s="21" t="s">
        <v>540</v>
      </c>
      <c r="F487" s="21"/>
      <c r="G487" s="14"/>
    </row>
    <row r="488" spans="1:10" ht="45">
      <c r="A488" s="11"/>
      <c r="B488" s="12"/>
      <c r="C488" s="13" t="s">
        <v>2523</v>
      </c>
      <c r="D488" s="435">
        <v>1</v>
      </c>
      <c r="E488" s="21" t="s">
        <v>540</v>
      </c>
      <c r="F488" s="21"/>
      <c r="G488" s="14"/>
    </row>
    <row r="489" spans="1:10" ht="47.25" hidden="1">
      <c r="A489" s="20" t="s">
        <v>1054</v>
      </c>
      <c r="B489" s="12" t="s">
        <v>1059</v>
      </c>
      <c r="C489" s="19"/>
      <c r="D489" s="19"/>
      <c r="E489" s="21"/>
      <c r="F489" s="19"/>
      <c r="G489" s="19"/>
      <c r="J489" s="81"/>
    </row>
    <row r="490" spans="1:10" ht="15.75">
      <c r="A490" s="11"/>
      <c r="B490" s="1376" t="s">
        <v>4621</v>
      </c>
      <c r="C490" s="1315"/>
      <c r="D490" s="1582"/>
      <c r="E490" s="1315"/>
      <c r="F490" s="1315"/>
      <c r="G490" s="1315"/>
    </row>
    <row r="491" spans="1:10" ht="40.35" hidden="1" customHeight="1">
      <c r="A491" s="137" t="s">
        <v>51</v>
      </c>
      <c r="B491" s="1366" t="s">
        <v>1960</v>
      </c>
      <c r="C491" s="1458"/>
      <c r="D491" s="1458"/>
      <c r="E491" s="1458"/>
      <c r="F491" s="1458"/>
      <c r="G491" s="1459"/>
      <c r="H491" s="22">
        <f>SUM(D492:D497)</f>
        <v>0</v>
      </c>
      <c r="I491" s="22">
        <f>COUNT(D492:D497)*2</f>
        <v>0</v>
      </c>
      <c r="J491" s="81"/>
    </row>
    <row r="492" spans="1:10" ht="47.25" hidden="1">
      <c r="A492" s="20" t="s">
        <v>1060</v>
      </c>
      <c r="B492" s="92" t="s">
        <v>1061</v>
      </c>
      <c r="C492" s="92"/>
      <c r="D492" s="19"/>
      <c r="E492" s="21"/>
      <c r="F492" s="19"/>
      <c r="G492" s="19"/>
      <c r="J492" s="81"/>
    </row>
    <row r="493" spans="1:10" ht="47.25" hidden="1">
      <c r="A493" s="20" t="s">
        <v>1062</v>
      </c>
      <c r="B493" s="92" t="s">
        <v>1961</v>
      </c>
      <c r="C493" s="19"/>
      <c r="D493" s="19"/>
      <c r="E493" s="21"/>
      <c r="F493" s="19"/>
      <c r="G493" s="19"/>
      <c r="J493" s="81"/>
    </row>
    <row r="494" spans="1:10" ht="47.25" hidden="1">
      <c r="A494" s="20" t="s">
        <v>1064</v>
      </c>
      <c r="B494" s="92" t="s">
        <v>1962</v>
      </c>
      <c r="C494" s="19"/>
      <c r="D494" s="19"/>
      <c r="E494" s="21"/>
      <c r="F494" s="19"/>
      <c r="G494" s="19"/>
      <c r="J494" s="81"/>
    </row>
    <row r="495" spans="1:10" ht="63" hidden="1">
      <c r="A495" s="20" t="s">
        <v>1066</v>
      </c>
      <c r="B495" s="92" t="s">
        <v>1067</v>
      </c>
      <c r="C495" s="19"/>
      <c r="D495" s="19"/>
      <c r="E495" s="21"/>
      <c r="F495" s="19"/>
      <c r="G495" s="19"/>
      <c r="J495" s="81"/>
    </row>
    <row r="496" spans="1:10" ht="47.25" hidden="1">
      <c r="A496" s="20" t="s">
        <v>1068</v>
      </c>
      <c r="B496" s="12" t="s">
        <v>1069</v>
      </c>
      <c r="C496" s="19"/>
      <c r="D496" s="19"/>
      <c r="E496" s="21"/>
      <c r="F496" s="19"/>
      <c r="G496" s="19"/>
      <c r="J496" s="81"/>
    </row>
    <row r="497" spans="1:10" ht="30" hidden="1">
      <c r="A497" s="20" t="s">
        <v>1070</v>
      </c>
      <c r="B497" s="23" t="s">
        <v>1071</v>
      </c>
      <c r="C497" s="19"/>
      <c r="D497" s="19"/>
      <c r="E497" s="21"/>
      <c r="F497" s="19"/>
      <c r="G497" s="19"/>
      <c r="J497" s="81"/>
    </row>
    <row r="498" spans="1:10" ht="40.35" hidden="1" customHeight="1">
      <c r="A498" s="137" t="s">
        <v>49</v>
      </c>
      <c r="B498" s="1366" t="s">
        <v>1963</v>
      </c>
      <c r="C498" s="1458"/>
      <c r="D498" s="1458"/>
      <c r="E498" s="1458"/>
      <c r="F498" s="1458"/>
      <c r="G498" s="1459"/>
      <c r="H498" s="22">
        <f>SUM(D499:D509)</f>
        <v>0</v>
      </c>
      <c r="I498" s="22">
        <f>COUNT(D499:D509)*2</f>
        <v>0</v>
      </c>
      <c r="J498" s="81"/>
    </row>
    <row r="499" spans="1:10" ht="40.35" hidden="1" customHeight="1">
      <c r="A499" s="20" t="s">
        <v>1072</v>
      </c>
      <c r="B499" s="16" t="s">
        <v>1964</v>
      </c>
      <c r="C499" s="21"/>
      <c r="D499" s="21"/>
      <c r="E499" s="21"/>
      <c r="F499" s="21"/>
      <c r="G499" s="388"/>
      <c r="J499" s="81"/>
    </row>
    <row r="500" spans="1:10" ht="40.35" hidden="1" customHeight="1">
      <c r="A500" s="20" t="s">
        <v>1073</v>
      </c>
      <c r="B500" s="16" t="s">
        <v>1975</v>
      </c>
      <c r="C500" s="21"/>
      <c r="D500" s="21"/>
      <c r="E500" s="21"/>
      <c r="F500" s="21"/>
      <c r="G500" s="388"/>
      <c r="J500" s="81"/>
    </row>
    <row r="501" spans="1:10" ht="40.35" hidden="1" customHeight="1">
      <c r="A501" s="20" t="s">
        <v>1075</v>
      </c>
      <c r="B501" s="147" t="s">
        <v>1985</v>
      </c>
      <c r="C501" s="21"/>
      <c r="D501" s="21"/>
      <c r="E501" s="21"/>
      <c r="F501" s="21"/>
      <c r="G501" s="388"/>
      <c r="J501" s="81"/>
    </row>
    <row r="502" spans="1:10" ht="40.35" hidden="1" customHeight="1">
      <c r="A502" s="20" t="s">
        <v>1076</v>
      </c>
      <c r="B502" s="16" t="s">
        <v>1074</v>
      </c>
      <c r="C502" s="21"/>
      <c r="D502" s="21"/>
      <c r="E502" s="21"/>
      <c r="F502" s="21"/>
      <c r="G502" s="388"/>
      <c r="J502" s="81"/>
    </row>
    <row r="503" spans="1:10" ht="40.35" hidden="1" customHeight="1">
      <c r="A503" s="20" t="s">
        <v>1995</v>
      </c>
      <c r="B503" s="16" t="s">
        <v>1996</v>
      </c>
      <c r="C503" s="21"/>
      <c r="D503" s="21"/>
      <c r="E503" s="21"/>
      <c r="F503" s="21"/>
      <c r="G503" s="388"/>
      <c r="J503" s="81"/>
    </row>
    <row r="504" spans="1:10" ht="40.35" hidden="1" customHeight="1">
      <c r="A504" s="20" t="s">
        <v>2001</v>
      </c>
      <c r="B504" s="16" t="s">
        <v>2002</v>
      </c>
      <c r="C504" s="21"/>
      <c r="D504" s="21"/>
      <c r="E504" s="21"/>
      <c r="F504" s="21"/>
      <c r="G504" s="388"/>
      <c r="J504" s="81"/>
    </row>
    <row r="505" spans="1:10" ht="40.35" hidden="1" customHeight="1">
      <c r="A505" s="20" t="s">
        <v>2013</v>
      </c>
      <c r="B505" s="16" t="s">
        <v>2014</v>
      </c>
      <c r="C505" s="21"/>
      <c r="D505" s="21"/>
      <c r="E505" s="21"/>
      <c r="F505" s="21"/>
      <c r="G505" s="388"/>
      <c r="J505" s="81"/>
    </row>
    <row r="506" spans="1:10" ht="40.35" hidden="1" customHeight="1">
      <c r="A506" s="20" t="s">
        <v>2018</v>
      </c>
      <c r="B506" s="16" t="s">
        <v>2019</v>
      </c>
      <c r="C506" s="21"/>
      <c r="D506" s="21"/>
      <c r="E506" s="21"/>
      <c r="F506" s="21"/>
      <c r="G506" s="388"/>
      <c r="J506" s="81"/>
    </row>
    <row r="507" spans="1:10" ht="30" hidden="1">
      <c r="A507" s="20" t="s">
        <v>2026</v>
      </c>
      <c r="B507" s="16" t="s">
        <v>2027</v>
      </c>
      <c r="C507" s="21"/>
      <c r="D507" s="21"/>
      <c r="E507" s="21"/>
      <c r="F507" s="21"/>
      <c r="G507" s="388"/>
      <c r="J507" s="81"/>
    </row>
    <row r="508" spans="1:10" ht="30" hidden="1">
      <c r="A508" s="20" t="s">
        <v>2030</v>
      </c>
      <c r="B508" s="16" t="s">
        <v>2031</v>
      </c>
      <c r="C508" s="21"/>
      <c r="D508" s="21"/>
      <c r="E508" s="21"/>
      <c r="F508" s="21"/>
      <c r="G508" s="388"/>
      <c r="J508" s="81"/>
    </row>
    <row r="509" spans="1:10" ht="45" hidden="1">
      <c r="A509" s="20" t="s">
        <v>2038</v>
      </c>
      <c r="B509" s="16" t="s">
        <v>2039</v>
      </c>
      <c r="C509" s="21"/>
      <c r="D509" s="21"/>
      <c r="E509" s="21"/>
      <c r="F509" s="21"/>
      <c r="G509" s="388"/>
      <c r="J509" s="81"/>
    </row>
    <row r="510" spans="1:10" ht="40.35" hidden="1" customHeight="1">
      <c r="A510" s="137" t="s">
        <v>47</v>
      </c>
      <c r="B510" s="1366" t="s">
        <v>2042</v>
      </c>
      <c r="C510" s="1458"/>
      <c r="D510" s="1458"/>
      <c r="E510" s="1458"/>
      <c r="F510" s="1458"/>
      <c r="G510" s="1459"/>
      <c r="H510" s="22">
        <f>SUM(D511:D516)</f>
        <v>0</v>
      </c>
      <c r="I510" s="22">
        <f>COUNT(D511:D516)*2</f>
        <v>0</v>
      </c>
      <c r="J510" s="81"/>
    </row>
    <row r="511" spans="1:10" ht="45" hidden="1">
      <c r="A511" s="20" t="s">
        <v>1077</v>
      </c>
      <c r="B511" s="16" t="s">
        <v>2043</v>
      </c>
      <c r="C511" s="19"/>
      <c r="D511" s="19"/>
      <c r="E511" s="21"/>
      <c r="F511" s="19"/>
      <c r="G511" s="19"/>
      <c r="J511" s="81"/>
    </row>
    <row r="512" spans="1:10" ht="45" hidden="1">
      <c r="A512" s="20" t="s">
        <v>1078</v>
      </c>
      <c r="B512" s="16" t="s">
        <v>2052</v>
      </c>
      <c r="C512" s="19"/>
      <c r="D512" s="19"/>
      <c r="E512" s="21"/>
      <c r="F512" s="19"/>
      <c r="G512" s="19"/>
      <c r="J512" s="81"/>
    </row>
    <row r="513" spans="1:10" ht="30" hidden="1">
      <c r="A513" s="20" t="s">
        <v>1079</v>
      </c>
      <c r="B513" s="16" t="s">
        <v>2055</v>
      </c>
      <c r="C513" s="19"/>
      <c r="D513" s="19"/>
      <c r="E513" s="21"/>
      <c r="F513" s="19"/>
      <c r="G513" s="19"/>
      <c r="J513" s="81"/>
    </row>
    <row r="514" spans="1:10" ht="45" hidden="1">
      <c r="A514" s="20" t="s">
        <v>1080</v>
      </c>
      <c r="B514" s="16" t="s">
        <v>2061</v>
      </c>
      <c r="C514" s="19"/>
      <c r="D514" s="19"/>
      <c r="E514" s="21"/>
      <c r="F514" s="19"/>
      <c r="G514" s="19"/>
      <c r="J514" s="81"/>
    </row>
    <row r="515" spans="1:10" ht="45" hidden="1">
      <c r="A515" s="20" t="s">
        <v>1081</v>
      </c>
      <c r="B515" s="16" t="s">
        <v>6096</v>
      </c>
      <c r="C515" s="19"/>
      <c r="D515" s="19"/>
      <c r="E515" s="21"/>
      <c r="F515" s="19"/>
      <c r="G515" s="19"/>
      <c r="J515" s="81"/>
    </row>
    <row r="516" spans="1:10" ht="31.5" hidden="1">
      <c r="A516" s="20" t="s">
        <v>6094</v>
      </c>
      <c r="B516" s="94" t="s">
        <v>1082</v>
      </c>
      <c r="C516" s="19"/>
      <c r="D516" s="19"/>
      <c r="E516" s="21"/>
      <c r="F516" s="19"/>
      <c r="G516" s="19"/>
      <c r="J516" s="81"/>
    </row>
    <row r="517" spans="1:10" ht="40.35" customHeight="1">
      <c r="A517" s="1035" t="s">
        <v>45</v>
      </c>
      <c r="B517" s="1305" t="s">
        <v>44</v>
      </c>
      <c r="C517" s="1306"/>
      <c r="D517" s="1306"/>
      <c r="E517" s="1306"/>
      <c r="F517" s="1306"/>
      <c r="G517" s="1307"/>
      <c r="H517" s="22">
        <f>SUM(D518:D527)</f>
        <v>4</v>
      </c>
      <c r="I517" s="22">
        <f>COUNT(D518:D527)*2</f>
        <v>8</v>
      </c>
    </row>
    <row r="518" spans="1:10" ht="31.5">
      <c r="A518" s="11" t="s">
        <v>1083</v>
      </c>
      <c r="B518" s="12" t="s">
        <v>1084</v>
      </c>
      <c r="C518" s="16" t="s">
        <v>2989</v>
      </c>
      <c r="D518" s="435">
        <v>1</v>
      </c>
      <c r="E518" s="24" t="s">
        <v>540</v>
      </c>
      <c r="F518" s="13" t="s">
        <v>2990</v>
      </c>
      <c r="G518" s="14"/>
    </row>
    <row r="519" spans="1:10" ht="45" hidden="1">
      <c r="A519" s="664" t="s">
        <v>1085</v>
      </c>
      <c r="B519" s="23" t="s">
        <v>1086</v>
      </c>
      <c r="C519" s="41" t="s">
        <v>2991</v>
      </c>
      <c r="D519" s="477"/>
      <c r="E519" s="15" t="s">
        <v>540</v>
      </c>
      <c r="F519" s="584" t="s">
        <v>6812</v>
      </c>
      <c r="G519" s="44"/>
      <c r="H519" s="81"/>
      <c r="I519" s="81"/>
    </row>
    <row r="520" spans="1:10" ht="31.5" hidden="1">
      <c r="A520" s="664" t="s">
        <v>1087</v>
      </c>
      <c r="B520" s="92" t="s">
        <v>1088</v>
      </c>
      <c r="C520" s="41" t="s">
        <v>2991</v>
      </c>
      <c r="D520" s="477"/>
      <c r="E520" s="15" t="s">
        <v>540</v>
      </c>
      <c r="F520" s="584" t="s">
        <v>6813</v>
      </c>
      <c r="G520" s="44"/>
      <c r="H520" s="81"/>
      <c r="I520" s="81"/>
    </row>
    <row r="521" spans="1:10" ht="31.5">
      <c r="A521" s="11" t="s">
        <v>1089</v>
      </c>
      <c r="B521" s="12" t="s">
        <v>6099</v>
      </c>
      <c r="C521" s="13" t="s">
        <v>2991</v>
      </c>
      <c r="D521" s="435">
        <v>1</v>
      </c>
      <c r="E521" s="24" t="s">
        <v>540</v>
      </c>
      <c r="F521" s="24" t="s">
        <v>6813</v>
      </c>
      <c r="G521" s="14"/>
    </row>
    <row r="522" spans="1:10" ht="31.5">
      <c r="A522" s="11" t="s">
        <v>1090</v>
      </c>
      <c r="B522" s="12" t="s">
        <v>6098</v>
      </c>
      <c r="C522" s="13" t="s">
        <v>2991</v>
      </c>
      <c r="D522" s="435">
        <v>1</v>
      </c>
      <c r="E522" s="24" t="s">
        <v>540</v>
      </c>
      <c r="F522" s="24" t="s">
        <v>6813</v>
      </c>
      <c r="G522" s="14"/>
    </row>
    <row r="523" spans="1:10" ht="31.5">
      <c r="A523" s="11" t="s">
        <v>1092</v>
      </c>
      <c r="B523" s="12" t="s">
        <v>6527</v>
      </c>
      <c r="C523" s="13" t="s">
        <v>2991</v>
      </c>
      <c r="D523" s="435">
        <v>1</v>
      </c>
      <c r="E523" s="24" t="s">
        <v>540</v>
      </c>
      <c r="F523" s="24" t="s">
        <v>6813</v>
      </c>
      <c r="G523" s="14"/>
    </row>
    <row r="524" spans="1:10" ht="47.25" hidden="1">
      <c r="A524" s="137" t="s">
        <v>1094</v>
      </c>
      <c r="B524" s="12" t="s">
        <v>1091</v>
      </c>
      <c r="C524" s="19"/>
      <c r="D524" s="19"/>
      <c r="E524" s="21"/>
      <c r="F524" s="19"/>
      <c r="G524" s="19"/>
      <c r="J524" s="81"/>
    </row>
    <row r="525" spans="1:10" ht="31.5" hidden="1">
      <c r="A525" s="137" t="s">
        <v>3403</v>
      </c>
      <c r="B525" s="92" t="s">
        <v>1093</v>
      </c>
      <c r="C525" s="19"/>
      <c r="D525" s="19"/>
      <c r="E525" s="21"/>
      <c r="F525" s="19"/>
      <c r="G525" s="19"/>
      <c r="J525" s="81"/>
    </row>
    <row r="526" spans="1:10" ht="31.5" hidden="1">
      <c r="A526" s="137" t="s">
        <v>3404</v>
      </c>
      <c r="B526" s="92" t="s">
        <v>1095</v>
      </c>
      <c r="C526" s="19"/>
      <c r="D526" s="19"/>
      <c r="E526" s="21"/>
      <c r="F526" s="19"/>
      <c r="G526" s="19"/>
      <c r="J526" s="81"/>
    </row>
    <row r="527" spans="1:10" ht="47.25" hidden="1">
      <c r="A527" s="20" t="s">
        <v>6101</v>
      </c>
      <c r="B527" s="12" t="s">
        <v>6511</v>
      </c>
      <c r="C527" s="19"/>
      <c r="D527" s="19"/>
      <c r="E527" s="21"/>
      <c r="F527" s="19"/>
      <c r="G527" s="19"/>
      <c r="J527" s="81"/>
    </row>
    <row r="528" spans="1:10" ht="40.35" hidden="1" customHeight="1">
      <c r="A528" s="137" t="s">
        <v>43</v>
      </c>
      <c r="B528" s="1366" t="s">
        <v>2064</v>
      </c>
      <c r="C528" s="1458"/>
      <c r="D528" s="1458"/>
      <c r="E528" s="1458"/>
      <c r="F528" s="1458"/>
      <c r="G528" s="1459"/>
      <c r="H528" s="22">
        <f>SUM(D529:D534)</f>
        <v>0</v>
      </c>
      <c r="I528" s="22">
        <f>COUNT(D529:D534)*2</f>
        <v>0</v>
      </c>
      <c r="J528" s="81"/>
    </row>
    <row r="529" spans="1:10" ht="31.5" hidden="1">
      <c r="A529" s="20" t="s">
        <v>1096</v>
      </c>
      <c r="B529" s="92" t="s">
        <v>1097</v>
      </c>
      <c r="C529" s="19"/>
      <c r="D529" s="19"/>
      <c r="E529" s="21"/>
      <c r="F529" s="19"/>
      <c r="G529" s="19"/>
      <c r="J529" s="81"/>
    </row>
    <row r="530" spans="1:10" ht="31.5" hidden="1">
      <c r="A530" s="20" t="s">
        <v>1098</v>
      </c>
      <c r="B530" s="92" t="s">
        <v>2065</v>
      </c>
      <c r="C530" s="19"/>
      <c r="D530" s="19"/>
      <c r="E530" s="21"/>
      <c r="F530" s="19"/>
      <c r="G530" s="19"/>
      <c r="J530" s="81"/>
    </row>
    <row r="531" spans="1:10" ht="31.5" hidden="1">
      <c r="A531" s="20" t="s">
        <v>1100</v>
      </c>
      <c r="B531" s="92" t="s">
        <v>2066</v>
      </c>
      <c r="C531" s="19"/>
      <c r="D531" s="19"/>
      <c r="E531" s="21"/>
      <c r="F531" s="19"/>
      <c r="G531" s="19"/>
      <c r="J531" s="81"/>
    </row>
    <row r="532" spans="1:10" ht="31.5" hidden="1">
      <c r="A532" s="20" t="s">
        <v>1102</v>
      </c>
      <c r="B532" s="92" t="s">
        <v>2067</v>
      </c>
      <c r="C532" s="19"/>
      <c r="D532" s="19"/>
      <c r="E532" s="21"/>
      <c r="F532" s="19"/>
      <c r="G532" s="19"/>
      <c r="J532" s="81"/>
    </row>
    <row r="533" spans="1:10" ht="31.5" hidden="1">
      <c r="A533" s="20" t="s">
        <v>1104</v>
      </c>
      <c r="B533" s="92" t="s">
        <v>2068</v>
      </c>
      <c r="C533" s="19"/>
      <c r="D533" s="19"/>
      <c r="E533" s="21"/>
      <c r="F533" s="19"/>
      <c r="G533" s="19"/>
      <c r="J533" s="81"/>
    </row>
    <row r="534" spans="1:10" ht="31.5" hidden="1">
      <c r="A534" s="20" t="s">
        <v>1106</v>
      </c>
      <c r="B534" s="92" t="s">
        <v>2069</v>
      </c>
      <c r="C534" s="19"/>
      <c r="D534" s="19"/>
      <c r="E534" s="21"/>
      <c r="F534" s="19"/>
      <c r="G534" s="19"/>
      <c r="J534" s="81"/>
    </row>
    <row r="535" spans="1:10" ht="40.35" hidden="1" customHeight="1">
      <c r="A535" s="137" t="s">
        <v>41</v>
      </c>
      <c r="B535" s="1366" t="s">
        <v>2070</v>
      </c>
      <c r="C535" s="1458"/>
      <c r="D535" s="1458"/>
      <c r="E535" s="1458"/>
      <c r="F535" s="1458"/>
      <c r="G535" s="1459"/>
      <c r="H535" s="22">
        <f>SUM(D536:D539)</f>
        <v>0</v>
      </c>
      <c r="I535" s="22">
        <f>COUNT(D536:D539)*2</f>
        <v>0</v>
      </c>
      <c r="J535" s="81"/>
    </row>
    <row r="536" spans="1:10" ht="15.75" hidden="1">
      <c r="A536" s="20" t="s">
        <v>1108</v>
      </c>
      <c r="B536" s="92" t="s">
        <v>2071</v>
      </c>
      <c r="C536" s="19"/>
      <c r="D536" s="19"/>
      <c r="E536" s="21"/>
      <c r="F536" s="19"/>
      <c r="G536" s="19"/>
      <c r="J536" s="81"/>
    </row>
    <row r="537" spans="1:10" ht="15.75" hidden="1">
      <c r="A537" s="20" t="s">
        <v>1110</v>
      </c>
      <c r="B537" s="92" t="s">
        <v>2072</v>
      </c>
      <c r="C537" s="19"/>
      <c r="D537" s="19"/>
      <c r="E537" s="21"/>
      <c r="F537" s="19"/>
      <c r="G537" s="19"/>
      <c r="J537" s="81"/>
    </row>
    <row r="538" spans="1:10" ht="15.75" hidden="1">
      <c r="A538" s="20" t="s">
        <v>1112</v>
      </c>
      <c r="B538" s="92" t="s">
        <v>2073</v>
      </c>
      <c r="C538" s="19"/>
      <c r="D538" s="19"/>
      <c r="E538" s="21"/>
      <c r="F538" s="19"/>
      <c r="G538" s="19"/>
      <c r="J538" s="81"/>
    </row>
    <row r="539" spans="1:10" ht="31.5" hidden="1">
      <c r="A539" s="20" t="s">
        <v>1114</v>
      </c>
      <c r="B539" s="92" t="s">
        <v>2074</v>
      </c>
      <c r="C539" s="19"/>
      <c r="D539" s="19"/>
      <c r="E539" s="21"/>
      <c r="F539" s="19"/>
      <c r="G539" s="19"/>
      <c r="J539" s="81"/>
    </row>
    <row r="540" spans="1:10" ht="28.5" hidden="1" customHeight="1">
      <c r="A540" s="20"/>
      <c r="B540" s="1314" t="s">
        <v>6403</v>
      </c>
      <c r="C540" s="1315"/>
      <c r="D540" s="1315"/>
      <c r="E540" s="1315"/>
      <c r="F540" s="1315"/>
      <c r="G540" s="1315"/>
      <c r="J540" s="81"/>
    </row>
    <row r="541" spans="1:10" ht="40.35" hidden="1" customHeight="1">
      <c r="A541" s="137" t="s">
        <v>39</v>
      </c>
      <c r="B541" s="1366" t="s">
        <v>2075</v>
      </c>
      <c r="C541" s="1458"/>
      <c r="D541" s="1458"/>
      <c r="E541" s="1458"/>
      <c r="F541" s="1458"/>
      <c r="G541" s="1459"/>
      <c r="H541" s="22">
        <f>SUM(D542:D551)</f>
        <v>0</v>
      </c>
      <c r="I541" s="22">
        <f>COUNT(D542:D551)*2</f>
        <v>0</v>
      </c>
      <c r="J541" s="81"/>
    </row>
    <row r="542" spans="1:10" ht="47.25" hidden="1">
      <c r="A542" s="20" t="s">
        <v>1116</v>
      </c>
      <c r="B542" s="92" t="s">
        <v>293</v>
      </c>
      <c r="C542" s="19"/>
      <c r="D542" s="19"/>
      <c r="E542" s="21"/>
      <c r="F542" s="19"/>
      <c r="G542" s="19"/>
      <c r="J542" s="81"/>
    </row>
    <row r="543" spans="1:10" ht="47.25" hidden="1">
      <c r="A543" s="20" t="s">
        <v>1118</v>
      </c>
      <c r="B543" s="92" t="s">
        <v>295</v>
      </c>
      <c r="C543" s="19"/>
      <c r="D543" s="19"/>
      <c r="E543" s="21"/>
      <c r="F543" s="19"/>
      <c r="G543" s="19"/>
      <c r="J543" s="81"/>
    </row>
    <row r="544" spans="1:10" ht="47.25" hidden="1">
      <c r="A544" s="20" t="s">
        <v>1120</v>
      </c>
      <c r="B544" s="92" t="s">
        <v>297</v>
      </c>
      <c r="C544" s="19"/>
      <c r="D544" s="19"/>
      <c r="E544" s="21"/>
      <c r="F544" s="19"/>
      <c r="G544" s="19"/>
      <c r="J544" s="81"/>
    </row>
    <row r="545" spans="1:10" ht="31.5" hidden="1">
      <c r="A545" s="20" t="s">
        <v>1122</v>
      </c>
      <c r="B545" s="92" t="s">
        <v>299</v>
      </c>
      <c r="C545" s="19"/>
      <c r="D545" s="19"/>
      <c r="E545" s="21"/>
      <c r="F545" s="19"/>
      <c r="G545" s="19"/>
      <c r="J545" s="81"/>
    </row>
    <row r="546" spans="1:10" ht="47.25" hidden="1">
      <c r="A546" s="20" t="s">
        <v>1124</v>
      </c>
      <c r="B546" s="92" t="s">
        <v>2076</v>
      </c>
      <c r="C546" s="19"/>
      <c r="D546" s="19"/>
      <c r="E546" s="21"/>
      <c r="F546" s="19"/>
      <c r="G546" s="19"/>
      <c r="J546" s="81"/>
    </row>
    <row r="547" spans="1:10" ht="31.5" hidden="1">
      <c r="A547" s="20" t="s">
        <v>1126</v>
      </c>
      <c r="B547" s="92" t="s">
        <v>303</v>
      </c>
      <c r="C547" s="19"/>
      <c r="D547" s="19"/>
      <c r="E547" s="21"/>
      <c r="F547" s="19"/>
      <c r="G547" s="19"/>
      <c r="J547" s="81"/>
    </row>
    <row r="548" spans="1:10" ht="47.25" hidden="1">
      <c r="A548" s="20" t="s">
        <v>1128</v>
      </c>
      <c r="B548" s="92" t="s">
        <v>305</v>
      </c>
      <c r="C548" s="19"/>
      <c r="D548" s="19"/>
      <c r="E548" s="21"/>
      <c r="F548" s="19"/>
      <c r="G548" s="19"/>
      <c r="J548" s="81"/>
    </row>
    <row r="549" spans="1:10" ht="63" hidden="1">
      <c r="A549" s="20" t="s">
        <v>1130</v>
      </c>
      <c r="B549" s="92" t="s">
        <v>2077</v>
      </c>
      <c r="C549" s="19"/>
      <c r="D549" s="19"/>
      <c r="E549" s="21"/>
      <c r="F549" s="19"/>
      <c r="G549" s="19"/>
      <c r="J549" s="81"/>
    </row>
    <row r="550" spans="1:10" ht="31.5" hidden="1">
      <c r="A550" s="20" t="s">
        <v>1132</v>
      </c>
      <c r="B550" s="92" t="s">
        <v>2078</v>
      </c>
      <c r="C550" s="19"/>
      <c r="D550" s="19"/>
      <c r="E550" s="21"/>
      <c r="F550" s="19"/>
      <c r="G550" s="19"/>
      <c r="J550" s="81"/>
    </row>
    <row r="551" spans="1:10" ht="47.25" hidden="1">
      <c r="A551" s="20" t="s">
        <v>1134</v>
      </c>
      <c r="B551" s="92" t="s">
        <v>2079</v>
      </c>
      <c r="C551" s="19"/>
      <c r="D551" s="19"/>
      <c r="E551" s="21"/>
      <c r="F551" s="19"/>
      <c r="G551" s="19"/>
      <c r="J551" s="81"/>
    </row>
    <row r="552" spans="1:10" ht="18.75">
      <c r="A552" s="156"/>
      <c r="B552" s="1368" t="s">
        <v>1136</v>
      </c>
      <c r="C552" s="1372"/>
      <c r="D552" s="1372"/>
      <c r="E552" s="1372"/>
      <c r="F552" s="1372"/>
      <c r="G552" s="266"/>
      <c r="H552" s="22">
        <f>H553+H561+H574+H583+H598+H616</f>
        <v>31</v>
      </c>
      <c r="I552" s="22">
        <f>I553+I561+I574+I583+I598+I616</f>
        <v>62</v>
      </c>
    </row>
    <row r="553" spans="1:10" ht="40.35" customHeight="1">
      <c r="A553" s="1035" t="s">
        <v>2080</v>
      </c>
      <c r="B553" s="1305" t="s">
        <v>2081</v>
      </c>
      <c r="C553" s="1306"/>
      <c r="D553" s="1306"/>
      <c r="E553" s="1306"/>
      <c r="F553" s="1306"/>
      <c r="G553" s="1307"/>
      <c r="H553" s="22">
        <f>SUM(D554:D560)</f>
        <v>3</v>
      </c>
      <c r="I553" s="22">
        <f>COUNT(D554:D560)*2</f>
        <v>6</v>
      </c>
    </row>
    <row r="554" spans="1:10" ht="31.5" hidden="1">
      <c r="A554" s="67" t="s">
        <v>1137</v>
      </c>
      <c r="B554" s="92" t="s">
        <v>2082</v>
      </c>
      <c r="C554" s="584"/>
      <c r="D554" s="584"/>
      <c r="E554" s="15"/>
      <c r="F554" s="584"/>
      <c r="G554" s="584"/>
      <c r="J554" s="81"/>
    </row>
    <row r="555" spans="1:10" ht="47.25">
      <c r="A555" s="157" t="s">
        <v>2083</v>
      </c>
      <c r="B555" s="12" t="s">
        <v>2084</v>
      </c>
      <c r="C555" s="13" t="s">
        <v>1141</v>
      </c>
      <c r="D555" s="435">
        <v>1</v>
      </c>
      <c r="E555" s="24" t="s">
        <v>540</v>
      </c>
      <c r="F555" s="13" t="s">
        <v>1142</v>
      </c>
      <c r="G555" s="1068"/>
    </row>
    <row r="556" spans="1:10" ht="45">
      <c r="A556" s="157" t="s">
        <v>1143</v>
      </c>
      <c r="B556" s="12" t="s">
        <v>2087</v>
      </c>
      <c r="C556" s="13" t="s">
        <v>2547</v>
      </c>
      <c r="D556" s="435">
        <v>1</v>
      </c>
      <c r="E556" s="24" t="s">
        <v>540</v>
      </c>
      <c r="F556" s="13" t="s">
        <v>2548</v>
      </c>
      <c r="G556" s="1068"/>
    </row>
    <row r="557" spans="1:10" ht="31.5" hidden="1">
      <c r="A557" s="669" t="s">
        <v>2088</v>
      </c>
      <c r="B557" s="92" t="s">
        <v>2089</v>
      </c>
      <c r="C557" s="16" t="s">
        <v>1147</v>
      </c>
      <c r="D557" s="482"/>
      <c r="E557" s="15" t="s">
        <v>540</v>
      </c>
      <c r="F557" s="18" t="s">
        <v>2549</v>
      </c>
      <c r="G557" s="158"/>
      <c r="H557" s="81"/>
      <c r="I557" s="81"/>
    </row>
    <row r="558" spans="1:10" ht="15.75" hidden="1">
      <c r="A558" s="669"/>
      <c r="B558" s="92"/>
      <c r="C558" s="16" t="s">
        <v>1149</v>
      </c>
      <c r="D558" s="482"/>
      <c r="E558" s="15" t="s">
        <v>540</v>
      </c>
      <c r="F558" s="15"/>
      <c r="G558" s="158"/>
      <c r="H558" s="81"/>
      <c r="I558" s="81"/>
    </row>
    <row r="559" spans="1:10" ht="47.25" hidden="1">
      <c r="A559" s="669" t="s">
        <v>2092</v>
      </c>
      <c r="B559" s="92" t="s">
        <v>2093</v>
      </c>
      <c r="C559" s="212" t="s">
        <v>1152</v>
      </c>
      <c r="D559" s="482"/>
      <c r="E559" s="15" t="s">
        <v>540</v>
      </c>
      <c r="F559" s="23" t="s">
        <v>1153</v>
      </c>
      <c r="G559" s="158"/>
      <c r="H559" s="81"/>
      <c r="I559" s="81"/>
    </row>
    <row r="560" spans="1:10" ht="31.5">
      <c r="A560" s="157" t="s">
        <v>1154</v>
      </c>
      <c r="B560" s="56" t="s">
        <v>2094</v>
      </c>
      <c r="C560" s="13" t="s">
        <v>1156</v>
      </c>
      <c r="D560" s="435">
        <v>1</v>
      </c>
      <c r="E560" s="24" t="s">
        <v>540</v>
      </c>
      <c r="F560" s="24"/>
      <c r="G560" s="1068"/>
    </row>
    <row r="561" spans="1:9" ht="40.35" customHeight="1">
      <c r="A561" s="1035" t="s">
        <v>2095</v>
      </c>
      <c r="B561" s="1305" t="s">
        <v>2096</v>
      </c>
      <c r="C561" s="1306"/>
      <c r="D561" s="1306"/>
      <c r="E561" s="1306"/>
      <c r="F561" s="1306"/>
      <c r="G561" s="1307"/>
      <c r="H561" s="22">
        <f>SUM(D562:D573)</f>
        <v>9</v>
      </c>
      <c r="I561" s="22">
        <f>COUNT(D562:D573)*2</f>
        <v>18</v>
      </c>
    </row>
    <row r="562" spans="1:9" ht="31.5">
      <c r="A562" s="157" t="s">
        <v>2097</v>
      </c>
      <c r="B562" s="12" t="s">
        <v>1158</v>
      </c>
      <c r="C562" s="16" t="s">
        <v>1159</v>
      </c>
      <c r="D562" s="435">
        <v>1</v>
      </c>
      <c r="E562" s="24" t="s">
        <v>341</v>
      </c>
      <c r="F562" s="13" t="s">
        <v>2993</v>
      </c>
      <c r="G562" s="1068"/>
    </row>
    <row r="563" spans="1:9" ht="30">
      <c r="A563" s="157"/>
      <c r="B563" s="12"/>
      <c r="C563" s="16" t="s">
        <v>1161</v>
      </c>
      <c r="D563" s="435">
        <v>1</v>
      </c>
      <c r="E563" s="24" t="s">
        <v>379</v>
      </c>
      <c r="F563" s="13" t="s">
        <v>1162</v>
      </c>
      <c r="G563" s="1068"/>
    </row>
    <row r="564" spans="1:9" ht="30">
      <c r="A564" s="157"/>
      <c r="B564" s="12"/>
      <c r="C564" s="16" t="s">
        <v>1163</v>
      </c>
      <c r="D564" s="435">
        <v>1</v>
      </c>
      <c r="E564" s="24" t="s">
        <v>379</v>
      </c>
      <c r="F564" s="13" t="s">
        <v>1164</v>
      </c>
      <c r="G564" s="1068"/>
    </row>
    <row r="565" spans="1:9" ht="45">
      <c r="A565" s="157"/>
      <c r="B565" s="12"/>
      <c r="C565" s="16" t="s">
        <v>2550</v>
      </c>
      <c r="D565" s="435">
        <v>1</v>
      </c>
      <c r="E565" s="24" t="s">
        <v>379</v>
      </c>
      <c r="F565" s="13" t="s">
        <v>2994</v>
      </c>
      <c r="G565" s="1068"/>
    </row>
    <row r="566" spans="1:9" ht="45">
      <c r="A566" s="157"/>
      <c r="B566" s="12"/>
      <c r="C566" s="16" t="s">
        <v>1167</v>
      </c>
      <c r="D566" s="435">
        <v>1</v>
      </c>
      <c r="E566" s="24" t="s">
        <v>341</v>
      </c>
      <c r="F566" s="13" t="s">
        <v>1168</v>
      </c>
      <c r="G566" s="1068"/>
    </row>
    <row r="567" spans="1:9" ht="15.75">
      <c r="A567" s="157"/>
      <c r="B567" s="12"/>
      <c r="C567" s="13" t="s">
        <v>2995</v>
      </c>
      <c r="D567" s="435">
        <v>1</v>
      </c>
      <c r="E567" s="24" t="s">
        <v>341</v>
      </c>
      <c r="F567" s="13"/>
      <c r="G567" s="1068"/>
    </row>
    <row r="568" spans="1:9" ht="30" hidden="1">
      <c r="A568" s="669"/>
      <c r="B568" s="92"/>
      <c r="C568" s="13" t="s">
        <v>2996</v>
      </c>
      <c r="D568" s="477"/>
      <c r="E568" s="15" t="s">
        <v>341</v>
      </c>
      <c r="F568" s="41"/>
      <c r="G568" s="158"/>
      <c r="H568" s="81"/>
      <c r="I568" s="81"/>
    </row>
    <row r="569" spans="1:9" ht="47.25">
      <c r="A569" s="157" t="s">
        <v>2103</v>
      </c>
      <c r="B569" s="12" t="s">
        <v>2104</v>
      </c>
      <c r="C569" s="16" t="s">
        <v>1171</v>
      </c>
      <c r="D569" s="435">
        <v>1</v>
      </c>
      <c r="E569" s="24" t="s">
        <v>271</v>
      </c>
      <c r="F569" s="13" t="s">
        <v>1172</v>
      </c>
      <c r="G569" s="1068"/>
    </row>
    <row r="570" spans="1:9">
      <c r="A570" s="157"/>
      <c r="B570" s="174"/>
      <c r="C570" s="16" t="s">
        <v>1173</v>
      </c>
      <c r="D570" s="435">
        <v>1</v>
      </c>
      <c r="E570" s="24" t="s">
        <v>420</v>
      </c>
      <c r="F570" s="24"/>
      <c r="G570" s="1068"/>
    </row>
    <row r="571" spans="1:9" ht="30">
      <c r="A571" s="157"/>
      <c r="B571" s="174"/>
      <c r="C571" s="13" t="s">
        <v>2735</v>
      </c>
      <c r="D571" s="435">
        <v>1</v>
      </c>
      <c r="E571" s="24" t="s">
        <v>680</v>
      </c>
      <c r="F571" s="13"/>
      <c r="G571" s="1068"/>
    </row>
    <row r="572" spans="1:9" ht="31.5" hidden="1">
      <c r="A572" s="669" t="s">
        <v>2107</v>
      </c>
      <c r="B572" s="92" t="s">
        <v>2108</v>
      </c>
      <c r="C572" s="16" t="s">
        <v>1176</v>
      </c>
      <c r="D572" s="477"/>
      <c r="E572" s="15" t="s">
        <v>341</v>
      </c>
      <c r="F572" s="15"/>
      <c r="G572" s="158"/>
      <c r="H572" s="81"/>
      <c r="I572" s="81"/>
    </row>
    <row r="573" spans="1:9" ht="45" hidden="1">
      <c r="A573" s="669"/>
      <c r="B573" s="92"/>
      <c r="C573" s="23" t="s">
        <v>2551</v>
      </c>
      <c r="D573" s="477"/>
      <c r="E573" s="21" t="s">
        <v>379</v>
      </c>
      <c r="F573" s="18" t="s">
        <v>2552</v>
      </c>
      <c r="G573" s="158"/>
      <c r="H573" s="81"/>
      <c r="I573" s="81"/>
    </row>
    <row r="574" spans="1:9" ht="40.35" customHeight="1">
      <c r="A574" s="1035" t="s">
        <v>2113</v>
      </c>
      <c r="B574" s="1305" t="s">
        <v>2114</v>
      </c>
      <c r="C574" s="1306"/>
      <c r="D574" s="1306"/>
      <c r="E574" s="1306"/>
      <c r="F574" s="1306"/>
      <c r="G574" s="1307"/>
      <c r="H574" s="22">
        <f>SUM(D575:D582)</f>
        <v>3</v>
      </c>
      <c r="I574" s="22">
        <f>COUNT(D575:D582)*2</f>
        <v>6</v>
      </c>
    </row>
    <row r="575" spans="1:9" ht="31.5">
      <c r="A575" s="157" t="s">
        <v>2115</v>
      </c>
      <c r="B575" s="12" t="s">
        <v>2116</v>
      </c>
      <c r="C575" s="13" t="s">
        <v>6890</v>
      </c>
      <c r="D575" s="435">
        <v>1</v>
      </c>
      <c r="E575" s="24" t="s">
        <v>379</v>
      </c>
      <c r="F575" s="13" t="s">
        <v>6891</v>
      </c>
      <c r="G575" s="14"/>
    </row>
    <row r="576" spans="1:9" ht="15.75" hidden="1">
      <c r="A576" s="669"/>
      <c r="B576" s="92"/>
      <c r="C576" s="41" t="s">
        <v>2997</v>
      </c>
      <c r="D576" s="477"/>
      <c r="E576" s="15" t="s">
        <v>379</v>
      </c>
      <c r="F576" s="41"/>
      <c r="G576" s="250"/>
      <c r="H576" s="81"/>
      <c r="I576" s="81"/>
    </row>
    <row r="577" spans="1:9" ht="15.75" hidden="1">
      <c r="A577" s="669"/>
      <c r="B577" s="165"/>
      <c r="C577" s="18" t="s">
        <v>2998</v>
      </c>
      <c r="D577" s="477"/>
      <c r="E577" s="15" t="s">
        <v>379</v>
      </c>
      <c r="F577" s="584" t="s">
        <v>2999</v>
      </c>
      <c r="G577" s="250"/>
      <c r="H577" s="81"/>
      <c r="I577" s="81"/>
    </row>
    <row r="578" spans="1:9" ht="15.75" hidden="1">
      <c r="A578" s="669"/>
      <c r="B578" s="165"/>
      <c r="C578" s="18" t="s">
        <v>3000</v>
      </c>
      <c r="D578" s="477"/>
      <c r="E578" s="15" t="s">
        <v>379</v>
      </c>
      <c r="F578" s="584" t="s">
        <v>2999</v>
      </c>
      <c r="G578" s="250"/>
      <c r="H578" s="81"/>
      <c r="I578" s="81"/>
    </row>
    <row r="579" spans="1:9" ht="15.75" hidden="1">
      <c r="A579" s="669"/>
      <c r="B579" s="165"/>
      <c r="C579" s="18" t="s">
        <v>3001</v>
      </c>
      <c r="D579" s="477"/>
      <c r="E579" s="15" t="s">
        <v>379</v>
      </c>
      <c r="F579" s="584" t="s">
        <v>2999</v>
      </c>
      <c r="G579" s="250"/>
      <c r="H579" s="81"/>
      <c r="I579" s="81"/>
    </row>
    <row r="580" spans="1:9" ht="15.75">
      <c r="A580" s="157"/>
      <c r="B580" s="63"/>
      <c r="C580" s="13" t="s">
        <v>1183</v>
      </c>
      <c r="D580" s="435">
        <v>1</v>
      </c>
      <c r="E580" s="24" t="s">
        <v>379</v>
      </c>
      <c r="F580" s="24" t="s">
        <v>3002</v>
      </c>
      <c r="G580" s="14"/>
    </row>
    <row r="581" spans="1:9" ht="31.5">
      <c r="A581" s="157" t="s">
        <v>2126</v>
      </c>
      <c r="B581" s="12" t="s">
        <v>2127</v>
      </c>
      <c r="C581" s="13" t="s">
        <v>1187</v>
      </c>
      <c r="D581" s="435">
        <v>1</v>
      </c>
      <c r="E581" s="24" t="s">
        <v>379</v>
      </c>
      <c r="F581" s="24"/>
      <c r="G581" s="14"/>
    </row>
    <row r="582" spans="1:9" ht="30" hidden="1">
      <c r="A582" s="669"/>
      <c r="B582" s="92"/>
      <c r="C582" s="18" t="s">
        <v>1186</v>
      </c>
      <c r="D582" s="477"/>
      <c r="E582" s="15" t="s">
        <v>420</v>
      </c>
      <c r="F582" s="584"/>
      <c r="G582" s="250"/>
      <c r="H582" s="81"/>
      <c r="I582" s="81"/>
    </row>
    <row r="583" spans="1:9" ht="40.35" customHeight="1">
      <c r="A583" s="1035" t="s">
        <v>2129</v>
      </c>
      <c r="B583" s="1305" t="s">
        <v>2130</v>
      </c>
      <c r="C583" s="1306"/>
      <c r="D583" s="1306"/>
      <c r="E583" s="1306"/>
      <c r="F583" s="1306"/>
      <c r="G583" s="1307"/>
      <c r="H583" s="22">
        <f>SUM(D584:D597)</f>
        <v>5</v>
      </c>
      <c r="I583" s="22">
        <f>COUNT(D584:D597)*2</f>
        <v>10</v>
      </c>
    </row>
    <row r="584" spans="1:9" ht="84" customHeight="1">
      <c r="A584" s="157" t="s">
        <v>2131</v>
      </c>
      <c r="B584" s="16" t="s">
        <v>2132</v>
      </c>
      <c r="C584" s="13" t="s">
        <v>3003</v>
      </c>
      <c r="D584" s="435">
        <v>1</v>
      </c>
      <c r="E584" s="24" t="s">
        <v>271</v>
      </c>
      <c r="F584" s="13" t="s">
        <v>3004</v>
      </c>
      <c r="G584" s="14"/>
    </row>
    <row r="585" spans="1:9" ht="60">
      <c r="A585" s="157"/>
      <c r="B585" s="13"/>
      <c r="C585" s="13" t="s">
        <v>2554</v>
      </c>
      <c r="D585" s="435">
        <v>1</v>
      </c>
      <c r="E585" s="24" t="s">
        <v>271</v>
      </c>
      <c r="F585" s="13" t="s">
        <v>3005</v>
      </c>
      <c r="G585" s="14"/>
    </row>
    <row r="586" spans="1:9" hidden="1">
      <c r="A586" s="669"/>
      <c r="B586" s="34"/>
      <c r="C586" s="23" t="s">
        <v>2556</v>
      </c>
      <c r="D586" s="482"/>
      <c r="E586" s="15" t="s">
        <v>271</v>
      </c>
      <c r="F586" s="19" t="s">
        <v>1195</v>
      </c>
      <c r="G586" s="250"/>
      <c r="H586" s="81"/>
      <c r="I586" s="81"/>
    </row>
    <row r="587" spans="1:9" ht="30" hidden="1">
      <c r="A587" s="669"/>
      <c r="B587" s="34"/>
      <c r="C587" s="23" t="s">
        <v>1196</v>
      </c>
      <c r="D587" s="482"/>
      <c r="E587" s="15" t="s">
        <v>271</v>
      </c>
      <c r="F587" s="18" t="s">
        <v>1197</v>
      </c>
      <c r="G587" s="250"/>
      <c r="H587" s="81"/>
      <c r="I587" s="81"/>
    </row>
    <row r="588" spans="1:9" ht="30" hidden="1">
      <c r="A588" s="669"/>
      <c r="B588" s="34"/>
      <c r="C588" s="18" t="s">
        <v>1198</v>
      </c>
      <c r="D588" s="482"/>
      <c r="E588" s="15" t="s">
        <v>271</v>
      </c>
      <c r="F588" s="41" t="s">
        <v>1199</v>
      </c>
      <c r="G588" s="250"/>
      <c r="H588" s="81"/>
      <c r="I588" s="81"/>
    </row>
    <row r="589" spans="1:9" hidden="1">
      <c r="A589" s="669"/>
      <c r="B589" s="34"/>
      <c r="C589" s="251" t="s">
        <v>1200</v>
      </c>
      <c r="D589" s="482"/>
      <c r="E589" s="15" t="s">
        <v>271</v>
      </c>
      <c r="F589" s="41"/>
      <c r="G589" s="250"/>
      <c r="H589" s="81"/>
      <c r="I589" s="81"/>
    </row>
    <row r="590" spans="1:9" ht="45">
      <c r="A590" s="157" t="s">
        <v>2137</v>
      </c>
      <c r="B590" s="16" t="s">
        <v>2138</v>
      </c>
      <c r="C590" s="65" t="s">
        <v>2139</v>
      </c>
      <c r="D590" s="435">
        <v>1</v>
      </c>
      <c r="E590" s="1058" t="s">
        <v>379</v>
      </c>
      <c r="F590" s="16" t="s">
        <v>2557</v>
      </c>
      <c r="G590" s="14"/>
    </row>
    <row r="591" spans="1:9" ht="45">
      <c r="A591" s="157"/>
      <c r="B591" s="13"/>
      <c r="C591" s="65" t="s">
        <v>1205</v>
      </c>
      <c r="D591" s="435">
        <v>1</v>
      </c>
      <c r="E591" s="1058" t="s">
        <v>379</v>
      </c>
      <c r="F591" s="16" t="s">
        <v>1206</v>
      </c>
      <c r="G591" s="14"/>
    </row>
    <row r="592" spans="1:9" ht="30">
      <c r="A592" s="157"/>
      <c r="B592" s="13"/>
      <c r="C592" s="16" t="s">
        <v>3006</v>
      </c>
      <c r="D592" s="435">
        <v>1</v>
      </c>
      <c r="E592" s="1058" t="s">
        <v>379</v>
      </c>
      <c r="F592" s="16" t="s">
        <v>3007</v>
      </c>
      <c r="G592" s="14"/>
    </row>
    <row r="593" spans="1:9" ht="45" hidden="1">
      <c r="A593" s="669"/>
      <c r="B593" s="34"/>
      <c r="C593" s="71" t="s">
        <v>1207</v>
      </c>
      <c r="D593" s="482"/>
      <c r="E593" s="252" t="s">
        <v>379</v>
      </c>
      <c r="F593" s="101" t="s">
        <v>3008</v>
      </c>
      <c r="G593" s="250"/>
      <c r="H593" s="81"/>
      <c r="I593" s="81"/>
    </row>
    <row r="594" spans="1:9" hidden="1">
      <c r="A594" s="669"/>
      <c r="B594" s="34"/>
      <c r="C594" s="18" t="s">
        <v>3009</v>
      </c>
      <c r="D594" s="482"/>
      <c r="E594" s="252" t="s">
        <v>379</v>
      </c>
      <c r="F594" s="15"/>
      <c r="G594" s="250"/>
      <c r="H594" s="81"/>
      <c r="I594" s="81"/>
    </row>
    <row r="595" spans="1:9" hidden="1">
      <c r="A595" s="669"/>
      <c r="B595" s="34"/>
      <c r="C595" s="18" t="s">
        <v>1209</v>
      </c>
      <c r="D595" s="482"/>
      <c r="E595" s="252" t="s">
        <v>379</v>
      </c>
      <c r="F595" s="15"/>
      <c r="G595" s="250"/>
      <c r="H595" s="81"/>
      <c r="I595" s="81"/>
    </row>
    <row r="596" spans="1:9" ht="30" hidden="1">
      <c r="A596" s="669"/>
      <c r="B596" s="34"/>
      <c r="C596" s="41" t="s">
        <v>3010</v>
      </c>
      <c r="D596" s="482"/>
      <c r="E596" s="252" t="s">
        <v>379</v>
      </c>
      <c r="F596" s="41"/>
      <c r="G596" s="250"/>
      <c r="H596" s="81"/>
      <c r="I596" s="81"/>
    </row>
    <row r="597" spans="1:9" ht="30" hidden="1">
      <c r="A597" s="669"/>
      <c r="B597" s="34"/>
      <c r="C597" s="41" t="s">
        <v>3011</v>
      </c>
      <c r="D597" s="482"/>
      <c r="E597" s="252" t="s">
        <v>379</v>
      </c>
      <c r="F597" s="41" t="s">
        <v>2144</v>
      </c>
      <c r="G597" s="250"/>
      <c r="H597" s="81"/>
      <c r="I597" s="81"/>
    </row>
    <row r="598" spans="1:9" ht="40.35" customHeight="1">
      <c r="A598" s="1035" t="s">
        <v>2145</v>
      </c>
      <c r="B598" s="1305" t="s">
        <v>28</v>
      </c>
      <c r="C598" s="1306"/>
      <c r="D598" s="1306"/>
      <c r="E598" s="1306"/>
      <c r="F598" s="1306"/>
      <c r="G598" s="1307"/>
      <c r="H598" s="22">
        <f>SUM(D599:D615)</f>
        <v>4</v>
      </c>
      <c r="I598" s="22">
        <f>COUNT(D599:D615)*2</f>
        <v>8</v>
      </c>
    </row>
    <row r="599" spans="1:9" ht="30">
      <c r="A599" s="157" t="s">
        <v>2146</v>
      </c>
      <c r="B599" s="16" t="s">
        <v>1211</v>
      </c>
      <c r="C599" s="13" t="s">
        <v>1212</v>
      </c>
      <c r="D599" s="435">
        <v>1</v>
      </c>
      <c r="E599" s="24" t="s">
        <v>341</v>
      </c>
      <c r="F599" s="24"/>
      <c r="G599" s="14"/>
    </row>
    <row r="600" spans="1:9" ht="30" hidden="1">
      <c r="A600" s="669"/>
      <c r="B600" s="23"/>
      <c r="C600" s="41" t="s">
        <v>2147</v>
      </c>
      <c r="D600" s="477"/>
      <c r="E600" s="15" t="s">
        <v>341</v>
      </c>
      <c r="F600" s="584"/>
      <c r="G600" s="250"/>
      <c r="H600" s="81"/>
      <c r="I600" s="81"/>
    </row>
    <row r="601" spans="1:9" hidden="1">
      <c r="A601" s="669"/>
      <c r="B601" s="23"/>
      <c r="C601" s="41" t="s">
        <v>3012</v>
      </c>
      <c r="D601" s="477"/>
      <c r="E601" s="15" t="s">
        <v>341</v>
      </c>
      <c r="F601" s="584"/>
      <c r="G601" s="250"/>
      <c r="H601" s="81"/>
      <c r="I601" s="81"/>
    </row>
    <row r="602" spans="1:9" ht="30" hidden="1">
      <c r="A602" s="669"/>
      <c r="B602" s="23"/>
      <c r="C602" s="41" t="s">
        <v>3013</v>
      </c>
      <c r="D602" s="477"/>
      <c r="E602" s="15" t="s">
        <v>341</v>
      </c>
      <c r="F602" s="584" t="s">
        <v>3014</v>
      </c>
      <c r="G602" s="250"/>
      <c r="H602" s="81"/>
      <c r="I602" s="81"/>
    </row>
    <row r="603" spans="1:9" ht="30" hidden="1">
      <c r="A603" s="669"/>
      <c r="B603" s="23"/>
      <c r="C603" s="41" t="s">
        <v>3015</v>
      </c>
      <c r="D603" s="477"/>
      <c r="E603" s="15" t="s">
        <v>341</v>
      </c>
      <c r="F603" s="584"/>
      <c r="G603" s="250"/>
      <c r="H603" s="81"/>
      <c r="I603" s="81"/>
    </row>
    <row r="604" spans="1:9" ht="45" hidden="1">
      <c r="A604" s="669" t="s">
        <v>2148</v>
      </c>
      <c r="B604" s="23" t="s">
        <v>2149</v>
      </c>
      <c r="C604" s="16" t="s">
        <v>1215</v>
      </c>
      <c r="D604" s="477"/>
      <c r="E604" s="15" t="s">
        <v>379</v>
      </c>
      <c r="F604" s="18" t="s">
        <v>1216</v>
      </c>
      <c r="G604" s="250"/>
      <c r="H604" s="81"/>
      <c r="I604" s="81"/>
    </row>
    <row r="605" spans="1:9" ht="30" hidden="1">
      <c r="A605" s="669"/>
      <c r="B605" s="34"/>
      <c r="C605" s="16" t="s">
        <v>1217</v>
      </c>
      <c r="D605" s="477"/>
      <c r="E605" s="15" t="s">
        <v>379</v>
      </c>
      <c r="F605" s="18" t="s">
        <v>2558</v>
      </c>
      <c r="G605" s="250"/>
      <c r="H605" s="81"/>
      <c r="I605" s="81"/>
    </row>
    <row r="606" spans="1:9" ht="45">
      <c r="A606" s="157" t="s">
        <v>2152</v>
      </c>
      <c r="B606" s="16" t="s">
        <v>2153</v>
      </c>
      <c r="C606" s="16" t="s">
        <v>1221</v>
      </c>
      <c r="D606" s="435">
        <v>1</v>
      </c>
      <c r="E606" s="24" t="s">
        <v>540</v>
      </c>
      <c r="F606" s="24"/>
      <c r="G606" s="14"/>
    </row>
    <row r="607" spans="1:9" ht="30" hidden="1">
      <c r="A607" s="669"/>
      <c r="B607" s="34"/>
      <c r="C607" s="16" t="s">
        <v>2156</v>
      </c>
      <c r="D607" s="477"/>
      <c r="E607" s="15" t="s">
        <v>540</v>
      </c>
      <c r="F607" s="15"/>
      <c r="G607" s="250"/>
      <c r="H607" s="81"/>
      <c r="I607" s="81"/>
    </row>
    <row r="608" spans="1:9" ht="30">
      <c r="A608" s="157"/>
      <c r="B608" s="13"/>
      <c r="C608" s="16" t="s">
        <v>1223</v>
      </c>
      <c r="D608" s="435">
        <v>1</v>
      </c>
      <c r="E608" s="24" t="s">
        <v>540</v>
      </c>
      <c r="F608" s="24"/>
      <c r="G608" s="14"/>
    </row>
    <row r="609" spans="1:9" ht="30" hidden="1">
      <c r="A609" s="669"/>
      <c r="B609" s="34"/>
      <c r="C609" s="16" t="s">
        <v>1224</v>
      </c>
      <c r="D609" s="477"/>
      <c r="E609" s="15" t="s">
        <v>379</v>
      </c>
      <c r="F609" s="18" t="s">
        <v>1225</v>
      </c>
      <c r="G609" s="250"/>
      <c r="H609" s="81"/>
      <c r="I609" s="81"/>
    </row>
    <row r="610" spans="1:9" ht="45" hidden="1">
      <c r="A610" s="669"/>
      <c r="B610" s="34"/>
      <c r="C610" s="16" t="s">
        <v>1226</v>
      </c>
      <c r="D610" s="477"/>
      <c r="E610" s="15" t="s">
        <v>379</v>
      </c>
      <c r="F610" s="18" t="s">
        <v>1227</v>
      </c>
      <c r="G610" s="250"/>
      <c r="H610" s="81"/>
      <c r="I610" s="81"/>
    </row>
    <row r="611" spans="1:9" hidden="1">
      <c r="A611" s="669"/>
      <c r="B611" s="34"/>
      <c r="C611" s="16" t="s">
        <v>3016</v>
      </c>
      <c r="D611" s="477"/>
      <c r="E611" s="15" t="s">
        <v>379</v>
      </c>
      <c r="F611" s="18"/>
      <c r="G611" s="250"/>
      <c r="H611" s="81"/>
      <c r="I611" s="81"/>
    </row>
    <row r="612" spans="1:9" hidden="1">
      <c r="A612" s="669"/>
      <c r="B612" s="34"/>
      <c r="C612" s="16" t="s">
        <v>3017</v>
      </c>
      <c r="D612" s="477"/>
      <c r="E612" s="15" t="s">
        <v>540</v>
      </c>
      <c r="F612" s="18"/>
      <c r="G612" s="250"/>
      <c r="H612" s="81"/>
      <c r="I612" s="81"/>
    </row>
    <row r="613" spans="1:9" hidden="1">
      <c r="A613" s="669"/>
      <c r="B613" s="34"/>
      <c r="C613" s="16" t="s">
        <v>3018</v>
      </c>
      <c r="D613" s="477"/>
      <c r="E613" s="15" t="s">
        <v>341</v>
      </c>
      <c r="F613" s="18"/>
      <c r="G613" s="250"/>
      <c r="H613" s="81"/>
      <c r="I613" s="81"/>
    </row>
    <row r="614" spans="1:9" ht="30" hidden="1">
      <c r="A614" s="669" t="s">
        <v>2159</v>
      </c>
      <c r="B614" s="23" t="s">
        <v>2160</v>
      </c>
      <c r="C614" s="41" t="s">
        <v>2559</v>
      </c>
      <c r="D614" s="477"/>
      <c r="E614" s="15" t="s">
        <v>379</v>
      </c>
      <c r="F614" s="584"/>
      <c r="G614" s="250"/>
      <c r="H614" s="81"/>
      <c r="I614" s="81"/>
    </row>
    <row r="615" spans="1:9" ht="135">
      <c r="A615" s="670" t="s">
        <v>1232</v>
      </c>
      <c r="B615" s="16" t="s">
        <v>2161</v>
      </c>
      <c r="C615" s="13" t="s">
        <v>3019</v>
      </c>
      <c r="D615" s="435">
        <v>1</v>
      </c>
      <c r="E615" s="24" t="s">
        <v>341</v>
      </c>
      <c r="F615" s="13" t="s">
        <v>3020</v>
      </c>
      <c r="G615" s="14"/>
    </row>
    <row r="616" spans="1:9" ht="40.35" customHeight="1">
      <c r="A616" s="1035" t="s">
        <v>2162</v>
      </c>
      <c r="B616" s="1305" t="s">
        <v>26</v>
      </c>
      <c r="C616" s="1306"/>
      <c r="D616" s="1306"/>
      <c r="E616" s="1306"/>
      <c r="F616" s="1306"/>
      <c r="G616" s="1307"/>
      <c r="H616" s="22">
        <f>SUM(D617:D631)</f>
        <v>7</v>
      </c>
      <c r="I616" s="22">
        <f>COUNT(D617:D631)*2</f>
        <v>14</v>
      </c>
    </row>
    <row r="617" spans="1:9" ht="31.5">
      <c r="A617" s="157" t="s">
        <v>2164</v>
      </c>
      <c r="B617" s="63" t="s">
        <v>1235</v>
      </c>
      <c r="C617" s="13" t="s">
        <v>3021</v>
      </c>
      <c r="D617" s="495">
        <v>1</v>
      </c>
      <c r="E617" s="16" t="s">
        <v>341</v>
      </c>
      <c r="F617" s="13" t="s">
        <v>3476</v>
      </c>
      <c r="G617" s="14"/>
    </row>
    <row r="618" spans="1:9" ht="30" hidden="1">
      <c r="A618" s="669"/>
      <c r="B618" s="165"/>
      <c r="C618" s="18" t="s">
        <v>6532</v>
      </c>
      <c r="D618" s="479"/>
      <c r="E618" s="60" t="s">
        <v>341</v>
      </c>
      <c r="F618" s="204"/>
      <c r="G618" s="250"/>
      <c r="H618" s="81"/>
      <c r="I618" s="81"/>
    </row>
    <row r="619" spans="1:9" ht="105">
      <c r="A619" s="157"/>
      <c r="B619" s="63"/>
      <c r="C619" s="13" t="s">
        <v>6531</v>
      </c>
      <c r="D619" s="495">
        <v>1</v>
      </c>
      <c r="E619" s="16" t="s">
        <v>379</v>
      </c>
      <c r="F619" s="13" t="s">
        <v>6542</v>
      </c>
      <c r="G619" s="14"/>
    </row>
    <row r="620" spans="1:9" ht="90">
      <c r="A620" s="157"/>
      <c r="B620" s="63"/>
      <c r="C620" s="13" t="s">
        <v>2168</v>
      </c>
      <c r="D620" s="495">
        <v>1</v>
      </c>
      <c r="E620" s="16" t="s">
        <v>341</v>
      </c>
      <c r="F620" s="13" t="s">
        <v>6541</v>
      </c>
      <c r="G620" s="14"/>
    </row>
    <row r="621" spans="1:9" ht="30">
      <c r="A621" s="157"/>
      <c r="B621" s="13"/>
      <c r="C621" s="13" t="s">
        <v>1237</v>
      </c>
      <c r="D621" s="495">
        <v>1</v>
      </c>
      <c r="E621" s="16" t="s">
        <v>341</v>
      </c>
      <c r="F621" s="13" t="s">
        <v>3477</v>
      </c>
      <c r="G621" s="14"/>
    </row>
    <row r="622" spans="1:9" ht="30" hidden="1">
      <c r="A622" s="669"/>
      <c r="B622" s="34"/>
      <c r="C622" s="16" t="s">
        <v>1238</v>
      </c>
      <c r="D622" s="479"/>
      <c r="E622" s="60"/>
      <c r="F622" s="204"/>
      <c r="G622" s="250"/>
      <c r="H622" s="81"/>
      <c r="I622" s="81"/>
    </row>
    <row r="623" spans="1:9" ht="120">
      <c r="A623" s="157" t="s">
        <v>2169</v>
      </c>
      <c r="B623" s="63" t="s">
        <v>1240</v>
      </c>
      <c r="C623" s="16" t="s">
        <v>6892</v>
      </c>
      <c r="D623" s="491">
        <v>1</v>
      </c>
      <c r="E623" s="24" t="s">
        <v>341</v>
      </c>
      <c r="F623" s="13" t="s">
        <v>6540</v>
      </c>
      <c r="G623" s="29"/>
    </row>
    <row r="624" spans="1:9" ht="15.75" hidden="1">
      <c r="A624" s="669"/>
      <c r="B624" s="165"/>
      <c r="C624" s="16" t="s">
        <v>1241</v>
      </c>
      <c r="D624" s="43"/>
      <c r="E624" s="24" t="s">
        <v>341</v>
      </c>
      <c r="F624" s="13" t="s">
        <v>6539</v>
      </c>
      <c r="G624" s="250"/>
      <c r="H624" s="81"/>
      <c r="I624" s="81"/>
    </row>
    <row r="625" spans="1:10" ht="30">
      <c r="A625" s="157"/>
      <c r="B625" s="63"/>
      <c r="C625" s="16" t="s">
        <v>1243</v>
      </c>
      <c r="D625" s="43">
        <v>1</v>
      </c>
      <c r="E625" s="24" t="s">
        <v>271</v>
      </c>
      <c r="F625" s="13" t="s">
        <v>1244</v>
      </c>
      <c r="G625" s="14"/>
    </row>
    <row r="626" spans="1:10" ht="45">
      <c r="A626" s="157"/>
      <c r="B626" s="63"/>
      <c r="C626" s="16" t="s">
        <v>1245</v>
      </c>
      <c r="D626" s="43">
        <v>1</v>
      </c>
      <c r="E626" s="24" t="s">
        <v>420</v>
      </c>
      <c r="F626" s="13" t="s">
        <v>1246</v>
      </c>
      <c r="G626" s="14"/>
    </row>
    <row r="627" spans="1:10" ht="45" hidden="1">
      <c r="A627" s="669"/>
      <c r="B627" s="165"/>
      <c r="C627" s="16" t="s">
        <v>6535</v>
      </c>
      <c r="D627" s="43"/>
      <c r="E627" s="15" t="s">
        <v>341</v>
      </c>
      <c r="F627" s="23" t="s">
        <v>6538</v>
      </c>
      <c r="G627" s="250"/>
      <c r="H627" s="81"/>
      <c r="I627" s="81"/>
    </row>
    <row r="628" spans="1:10" ht="31.5" hidden="1">
      <c r="A628" s="669" t="s">
        <v>2174</v>
      </c>
      <c r="B628" s="165" t="s">
        <v>1248</v>
      </c>
      <c r="C628" s="101" t="s">
        <v>1249</v>
      </c>
      <c r="D628" s="479"/>
      <c r="E628" s="230" t="s">
        <v>271</v>
      </c>
      <c r="F628" s="584"/>
      <c r="G628" s="250"/>
      <c r="H628" s="81"/>
      <c r="I628" s="81"/>
    </row>
    <row r="629" spans="1:10" ht="15.75" hidden="1">
      <c r="A629" s="669"/>
      <c r="B629" s="165"/>
      <c r="C629" s="74" t="s">
        <v>1250</v>
      </c>
      <c r="D629" s="479"/>
      <c r="E629" s="60" t="s">
        <v>271</v>
      </c>
      <c r="F629" s="584"/>
      <c r="G629" s="250"/>
      <c r="H629" s="81"/>
      <c r="I629" s="81"/>
    </row>
    <row r="630" spans="1:10" ht="30" hidden="1">
      <c r="A630" s="669"/>
      <c r="B630" s="165"/>
      <c r="C630" s="74" t="s">
        <v>1251</v>
      </c>
      <c r="D630" s="479"/>
      <c r="E630" s="60"/>
      <c r="F630" s="584"/>
      <c r="G630" s="250"/>
      <c r="H630" s="81"/>
      <c r="I630" s="81"/>
    </row>
    <row r="631" spans="1:10" ht="15.75" hidden="1">
      <c r="A631" s="669"/>
      <c r="B631" s="165"/>
      <c r="C631" s="606" t="s">
        <v>6533</v>
      </c>
      <c r="D631" s="479"/>
      <c r="E631" s="60" t="s">
        <v>540</v>
      </c>
      <c r="F631" s="584"/>
      <c r="G631" s="250"/>
      <c r="H631" s="81"/>
      <c r="I631" s="81"/>
    </row>
    <row r="632" spans="1:10" ht="18.75">
      <c r="A632" s="156"/>
      <c r="B632" s="1368" t="s">
        <v>2177</v>
      </c>
      <c r="C632" s="1372"/>
      <c r="D632" s="1372"/>
      <c r="E632" s="1372"/>
      <c r="F632" s="1372"/>
      <c r="G632" s="1372"/>
      <c r="H632" s="22">
        <f>H633+H636+H640+H644+H657+H661+H667+H675+H679+H686</f>
        <v>15</v>
      </c>
      <c r="I632" s="22">
        <f>I633+I636+I640+I644+I657+I661+I667+I675+I679+I686</f>
        <v>30</v>
      </c>
    </row>
    <row r="633" spans="1:10" ht="40.35" hidden="1" customHeight="1">
      <c r="A633" s="668" t="s">
        <v>25</v>
      </c>
      <c r="B633" s="1366" t="s">
        <v>24</v>
      </c>
      <c r="C633" s="1458"/>
      <c r="D633" s="1458"/>
      <c r="E633" s="1458"/>
      <c r="F633" s="1458"/>
      <c r="G633" s="1459"/>
      <c r="H633" s="81">
        <f>SUM(D634:D635)</f>
        <v>0</v>
      </c>
      <c r="I633" s="81">
        <f>COUNT(D634:D635)*2</f>
        <v>0</v>
      </c>
    </row>
    <row r="634" spans="1:10" ht="47.25" hidden="1">
      <c r="A634" s="667" t="s">
        <v>1254</v>
      </c>
      <c r="B634" s="92" t="s">
        <v>1255</v>
      </c>
      <c r="C634" s="63" t="s">
        <v>1256</v>
      </c>
      <c r="D634" s="473"/>
      <c r="E634" s="21" t="s">
        <v>540</v>
      </c>
      <c r="F634" s="19"/>
      <c r="G634" s="44"/>
      <c r="H634" s="81"/>
      <c r="I634" s="81"/>
    </row>
    <row r="635" spans="1:10" ht="47.25" hidden="1" customHeight="1">
      <c r="A635" s="57" t="s">
        <v>1257</v>
      </c>
      <c r="B635" s="23" t="s">
        <v>1258</v>
      </c>
      <c r="C635" s="19"/>
      <c r="D635" s="19"/>
      <c r="E635" s="21"/>
      <c r="F635" s="19"/>
      <c r="G635" s="19"/>
      <c r="J635" s="81"/>
    </row>
    <row r="636" spans="1:10" ht="40.35" hidden="1" customHeight="1">
      <c r="A636" s="668" t="s">
        <v>23</v>
      </c>
      <c r="B636" s="1366" t="s">
        <v>2180</v>
      </c>
      <c r="C636" s="1458"/>
      <c r="D636" s="1458"/>
      <c r="E636" s="1458"/>
      <c r="F636" s="1458"/>
      <c r="G636" s="1459"/>
      <c r="H636" s="81">
        <f>SUM(D637:D639)</f>
        <v>0</v>
      </c>
      <c r="I636" s="81">
        <f>COUNT(D637:D639)*2</f>
        <v>0</v>
      </c>
    </row>
    <row r="637" spans="1:10" ht="54" hidden="1" customHeight="1">
      <c r="A637" s="667" t="s">
        <v>1259</v>
      </c>
      <c r="B637" s="92" t="s">
        <v>2181</v>
      </c>
      <c r="C637" s="41" t="s">
        <v>3022</v>
      </c>
      <c r="D637" s="473"/>
      <c r="E637" s="21" t="s">
        <v>648</v>
      </c>
      <c r="F637" s="19"/>
      <c r="G637" s="44"/>
      <c r="H637" s="81"/>
      <c r="I637" s="81"/>
    </row>
    <row r="638" spans="1:10" ht="63.75" hidden="1" customHeight="1">
      <c r="A638" s="57" t="s">
        <v>1261</v>
      </c>
      <c r="B638" s="92" t="s">
        <v>2183</v>
      </c>
      <c r="C638" s="200"/>
      <c r="D638" s="19"/>
      <c r="E638" s="21"/>
      <c r="F638" s="19"/>
      <c r="G638" s="19"/>
      <c r="J638" s="81"/>
    </row>
    <row r="639" spans="1:10" ht="78" hidden="1" customHeight="1">
      <c r="A639" s="57" t="s">
        <v>1263</v>
      </c>
      <c r="B639" s="92" t="s">
        <v>2185</v>
      </c>
      <c r="C639" s="200"/>
      <c r="D639" s="19"/>
      <c r="E639" s="21"/>
      <c r="F639" s="19"/>
      <c r="G639" s="19"/>
      <c r="J639" s="81"/>
    </row>
    <row r="640" spans="1:10" ht="40.35" hidden="1" customHeight="1">
      <c r="A640" s="668" t="s">
        <v>2187</v>
      </c>
      <c r="B640" s="1366" t="s">
        <v>2188</v>
      </c>
      <c r="C640" s="1458"/>
      <c r="D640" s="1458"/>
      <c r="E640" s="1458"/>
      <c r="F640" s="1458"/>
      <c r="G640" s="1459"/>
      <c r="H640" s="81">
        <f>SUM(D641:D643)</f>
        <v>0</v>
      </c>
      <c r="I640" s="81">
        <f>COUNT(D641:D643)*2</f>
        <v>0</v>
      </c>
    </row>
    <row r="641" spans="1:10" ht="63" hidden="1">
      <c r="A641" s="664" t="s">
        <v>2189</v>
      </c>
      <c r="B641" s="92" t="s">
        <v>2190</v>
      </c>
      <c r="C641" s="165" t="s">
        <v>3023</v>
      </c>
      <c r="D641" s="473"/>
      <c r="E641" s="21" t="s">
        <v>540</v>
      </c>
      <c r="F641" s="19"/>
      <c r="G641" s="44"/>
      <c r="H641" s="81"/>
      <c r="I641" s="81"/>
    </row>
    <row r="642" spans="1:10" ht="23.25" hidden="1" customHeight="1">
      <c r="A642" s="20" t="s">
        <v>2193</v>
      </c>
      <c r="B642" s="92" t="s">
        <v>2194</v>
      </c>
      <c r="C642" s="19"/>
      <c r="D642" s="44"/>
      <c r="E642" s="21"/>
      <c r="F642" s="19"/>
      <c r="G642" s="19"/>
      <c r="J642" s="81"/>
    </row>
    <row r="643" spans="1:10" ht="47.25" hidden="1">
      <c r="A643" s="664" t="s">
        <v>2195</v>
      </c>
      <c r="B643" s="135" t="s">
        <v>2196</v>
      </c>
      <c r="C643" s="165" t="s">
        <v>1274</v>
      </c>
      <c r="D643" s="473"/>
      <c r="E643" s="21" t="s">
        <v>540</v>
      </c>
      <c r="F643" s="165" t="s">
        <v>1275</v>
      </c>
      <c r="G643" s="44"/>
      <c r="H643" s="81"/>
      <c r="I643" s="81"/>
    </row>
    <row r="644" spans="1:10" ht="40.35" customHeight="1">
      <c r="A644" s="1035" t="s">
        <v>2198</v>
      </c>
      <c r="B644" s="1305" t="s">
        <v>2199</v>
      </c>
      <c r="C644" s="1306"/>
      <c r="D644" s="1306"/>
      <c r="E644" s="1306"/>
      <c r="F644" s="1306"/>
      <c r="G644" s="1307"/>
      <c r="H644" s="22">
        <f>SUM(D645:D656)</f>
        <v>9</v>
      </c>
      <c r="I644" s="22">
        <f>COUNT(D645:D656)*2</f>
        <v>18</v>
      </c>
    </row>
    <row r="645" spans="1:10" ht="31.5">
      <c r="A645" s="11" t="s">
        <v>2200</v>
      </c>
      <c r="B645" s="12" t="s">
        <v>1277</v>
      </c>
      <c r="C645" s="126" t="s">
        <v>1278</v>
      </c>
      <c r="D645" s="435">
        <v>1</v>
      </c>
      <c r="E645" s="21" t="s">
        <v>648</v>
      </c>
      <c r="F645" s="21"/>
      <c r="G645" s="14"/>
    </row>
    <row r="646" spans="1:10" ht="30" hidden="1">
      <c r="A646" s="664"/>
      <c r="B646" s="165"/>
      <c r="C646" s="16" t="s">
        <v>1279</v>
      </c>
      <c r="D646" s="473"/>
      <c r="E646" s="21" t="s">
        <v>377</v>
      </c>
      <c r="F646" s="19"/>
      <c r="G646" s="44"/>
      <c r="H646" s="81"/>
      <c r="I646" s="81"/>
    </row>
    <row r="647" spans="1:10" ht="60">
      <c r="A647" s="11" t="s">
        <v>2202</v>
      </c>
      <c r="B647" s="12" t="s">
        <v>1281</v>
      </c>
      <c r="C647" s="96" t="s">
        <v>3024</v>
      </c>
      <c r="D647" s="435">
        <v>1</v>
      </c>
      <c r="E647" s="21" t="s">
        <v>648</v>
      </c>
      <c r="F647" s="16" t="s">
        <v>2741</v>
      </c>
      <c r="G647" s="14"/>
    </row>
    <row r="648" spans="1:10" ht="45">
      <c r="A648" s="11"/>
      <c r="B648" s="12"/>
      <c r="C648" s="96" t="s">
        <v>2567</v>
      </c>
      <c r="D648" s="435">
        <v>1</v>
      </c>
      <c r="E648" s="21" t="s">
        <v>648</v>
      </c>
      <c r="F648" s="16" t="s">
        <v>3025</v>
      </c>
      <c r="G648" s="14"/>
    </row>
    <row r="649" spans="1:10" ht="90">
      <c r="A649" s="11"/>
      <c r="B649" s="12"/>
      <c r="C649" s="96" t="s">
        <v>2569</v>
      </c>
      <c r="D649" s="435">
        <v>1</v>
      </c>
      <c r="E649" s="21" t="s">
        <v>648</v>
      </c>
      <c r="F649" s="16" t="s">
        <v>3026</v>
      </c>
      <c r="G649" s="14"/>
    </row>
    <row r="650" spans="1:10" ht="60">
      <c r="A650" s="11"/>
      <c r="B650" s="12"/>
      <c r="C650" s="96" t="s">
        <v>2209</v>
      </c>
      <c r="D650" s="435">
        <v>1</v>
      </c>
      <c r="E650" s="21" t="s">
        <v>648</v>
      </c>
      <c r="F650" s="16" t="s">
        <v>3027</v>
      </c>
      <c r="G650" s="14"/>
    </row>
    <row r="651" spans="1:10" ht="90">
      <c r="A651" s="11"/>
      <c r="B651" s="12"/>
      <c r="C651" s="96" t="s">
        <v>2211</v>
      </c>
      <c r="D651" s="435">
        <v>1</v>
      </c>
      <c r="E651" s="21" t="s">
        <v>648</v>
      </c>
      <c r="F651" s="16" t="s">
        <v>3028</v>
      </c>
      <c r="G651" s="14"/>
    </row>
    <row r="652" spans="1:10" ht="45">
      <c r="A652" s="11"/>
      <c r="B652" s="12"/>
      <c r="C652" s="96" t="s">
        <v>2573</v>
      </c>
      <c r="D652" s="435">
        <v>1</v>
      </c>
      <c r="E652" s="21" t="s">
        <v>648</v>
      </c>
      <c r="F652" s="16" t="s">
        <v>2746</v>
      </c>
      <c r="G652" s="14"/>
    </row>
    <row r="653" spans="1:10" ht="105">
      <c r="A653" s="11"/>
      <c r="B653" s="12"/>
      <c r="C653" s="96" t="s">
        <v>2215</v>
      </c>
      <c r="D653" s="435">
        <v>1</v>
      </c>
      <c r="E653" s="21" t="s">
        <v>648</v>
      </c>
      <c r="F653" s="16" t="s">
        <v>2747</v>
      </c>
      <c r="G653" s="14"/>
    </row>
    <row r="654" spans="1:10" ht="75">
      <c r="A654" s="11"/>
      <c r="B654" s="12"/>
      <c r="C654" s="96" t="s">
        <v>2576</v>
      </c>
      <c r="D654" s="435">
        <v>1</v>
      </c>
      <c r="E654" s="21" t="s">
        <v>648</v>
      </c>
      <c r="F654" s="16" t="s">
        <v>2748</v>
      </c>
      <c r="G654" s="14"/>
    </row>
    <row r="655" spans="1:10" ht="62.25" hidden="1" customHeight="1">
      <c r="A655" s="664" t="s">
        <v>2219</v>
      </c>
      <c r="B655" s="92" t="s">
        <v>2220</v>
      </c>
      <c r="C655" s="34" t="s">
        <v>2587</v>
      </c>
      <c r="D655" s="473"/>
      <c r="E655" s="21" t="s">
        <v>540</v>
      </c>
      <c r="F655" s="19"/>
      <c r="G655" s="44"/>
      <c r="H655" s="81"/>
      <c r="I655" s="81"/>
    </row>
    <row r="656" spans="1:10" ht="213" hidden="1" customHeight="1">
      <c r="A656" s="664" t="s">
        <v>2223</v>
      </c>
      <c r="B656" s="92" t="s">
        <v>1299</v>
      </c>
      <c r="C656" s="200" t="s">
        <v>1300</v>
      </c>
      <c r="D656" s="473"/>
      <c r="E656" s="21" t="s">
        <v>341</v>
      </c>
      <c r="F656" s="41" t="s">
        <v>3029</v>
      </c>
      <c r="G656" s="44"/>
      <c r="H656" s="81"/>
      <c r="I656" s="81"/>
    </row>
    <row r="657" spans="1:10" ht="40.35" customHeight="1">
      <c r="A657" s="1035" t="s">
        <v>2230</v>
      </c>
      <c r="B657" s="1305" t="s">
        <v>2231</v>
      </c>
      <c r="C657" s="1306"/>
      <c r="D657" s="1306"/>
      <c r="E657" s="1306"/>
      <c r="F657" s="1306"/>
      <c r="G657" s="1307"/>
      <c r="H657" s="22">
        <f>SUM(D658:D660)</f>
        <v>3</v>
      </c>
      <c r="I657" s="22">
        <f>COUNT(D658:D660)*2</f>
        <v>6</v>
      </c>
    </row>
    <row r="658" spans="1:10" ht="15.75">
      <c r="A658" s="11" t="s">
        <v>2232</v>
      </c>
      <c r="B658" s="12" t="s">
        <v>2233</v>
      </c>
      <c r="C658" s="13" t="s">
        <v>1305</v>
      </c>
      <c r="D658" s="435">
        <v>1</v>
      </c>
      <c r="E658" s="21" t="s">
        <v>540</v>
      </c>
      <c r="F658" s="21"/>
      <c r="G658" s="14"/>
    </row>
    <row r="659" spans="1:10" ht="31.5">
      <c r="A659" s="11" t="s">
        <v>2235</v>
      </c>
      <c r="B659" s="12" t="s">
        <v>2589</v>
      </c>
      <c r="C659" s="13" t="s">
        <v>1308</v>
      </c>
      <c r="D659" s="435">
        <v>1</v>
      </c>
      <c r="E659" s="21" t="s">
        <v>540</v>
      </c>
      <c r="F659" s="21"/>
      <c r="G659" s="14"/>
    </row>
    <row r="660" spans="1:10" ht="31.5">
      <c r="A660" s="11" t="s">
        <v>1309</v>
      </c>
      <c r="B660" s="12" t="s">
        <v>2590</v>
      </c>
      <c r="C660" s="16" t="s">
        <v>1311</v>
      </c>
      <c r="D660" s="435">
        <v>1</v>
      </c>
      <c r="E660" s="21" t="s">
        <v>540</v>
      </c>
      <c r="F660" s="21"/>
      <c r="G660" s="14"/>
    </row>
    <row r="661" spans="1:10" ht="40.35" customHeight="1">
      <c r="A661" s="1035" t="s">
        <v>2239</v>
      </c>
      <c r="B661" s="1305" t="s">
        <v>14</v>
      </c>
      <c r="C661" s="1306"/>
      <c r="D661" s="1306"/>
      <c r="E661" s="1306"/>
      <c r="F661" s="1306"/>
      <c r="G661" s="1307"/>
      <c r="H661" s="22">
        <f>SUM(D662:D666)</f>
        <v>1</v>
      </c>
      <c r="I661" s="22">
        <f>COUNT(D662:D666)*2</f>
        <v>2</v>
      </c>
    </row>
    <row r="662" spans="1:10" ht="31.5" hidden="1">
      <c r="A662" s="664" t="s">
        <v>2240</v>
      </c>
      <c r="B662" s="92" t="s">
        <v>1313</v>
      </c>
      <c r="C662" s="18" t="s">
        <v>1314</v>
      </c>
      <c r="D662" s="473"/>
      <c r="E662" s="21" t="s">
        <v>653</v>
      </c>
      <c r="F662" s="19"/>
      <c r="G662" s="44"/>
      <c r="H662" s="81"/>
      <c r="I662" s="81"/>
    </row>
    <row r="663" spans="1:10" ht="31.5">
      <c r="A663" s="11" t="s">
        <v>1315</v>
      </c>
      <c r="B663" s="12" t="s">
        <v>1316</v>
      </c>
      <c r="C663" s="13" t="s">
        <v>2592</v>
      </c>
      <c r="D663" s="435">
        <v>1</v>
      </c>
      <c r="E663" s="21" t="s">
        <v>653</v>
      </c>
      <c r="F663" s="21"/>
      <c r="G663" s="14"/>
    </row>
    <row r="664" spans="1:10" ht="31.5" hidden="1">
      <c r="A664" s="664" t="s">
        <v>1320</v>
      </c>
      <c r="B664" s="135" t="s">
        <v>1321</v>
      </c>
      <c r="C664" s="101" t="s">
        <v>1322</v>
      </c>
      <c r="D664" s="473"/>
      <c r="E664" s="21" t="s">
        <v>653</v>
      </c>
      <c r="F664" s="19"/>
      <c r="G664" s="44"/>
      <c r="H664" s="81"/>
      <c r="I664" s="81"/>
    </row>
    <row r="665" spans="1:10" ht="31.5" hidden="1">
      <c r="A665" s="664" t="s">
        <v>2250</v>
      </c>
      <c r="B665" s="92" t="s">
        <v>1324</v>
      </c>
      <c r="C665" s="584" t="s">
        <v>1325</v>
      </c>
      <c r="D665" s="473"/>
      <c r="E665" s="21" t="s">
        <v>653</v>
      </c>
      <c r="F665" s="19"/>
      <c r="G665" s="44"/>
      <c r="H665" s="81"/>
      <c r="I665" s="81"/>
    </row>
    <row r="666" spans="1:10" ht="47.25" hidden="1">
      <c r="A666" s="664" t="s">
        <v>2252</v>
      </c>
      <c r="B666" s="12" t="s">
        <v>3030</v>
      </c>
      <c r="C666" s="18" t="s">
        <v>1328</v>
      </c>
      <c r="D666" s="473"/>
      <c r="E666" s="21" t="s">
        <v>653</v>
      </c>
      <c r="F666" s="19"/>
      <c r="G666" s="44"/>
      <c r="H666" s="81"/>
      <c r="I666" s="81"/>
    </row>
    <row r="667" spans="1:10" ht="40.35" hidden="1" customHeight="1">
      <c r="A667" s="668" t="s">
        <v>2256</v>
      </c>
      <c r="B667" s="1318" t="s">
        <v>1329</v>
      </c>
      <c r="C667" s="1319"/>
      <c r="D667" s="1303"/>
      <c r="E667" s="1319"/>
      <c r="F667" s="1319"/>
      <c r="G667" s="1478"/>
      <c r="H667" s="81">
        <f>SUM(D668:D674)</f>
        <v>0</v>
      </c>
      <c r="I667" s="81">
        <f>COUNT(D668:D674)*2</f>
        <v>0</v>
      </c>
    </row>
    <row r="668" spans="1:10" ht="57.75" hidden="1" customHeight="1">
      <c r="A668" s="20" t="s">
        <v>1330</v>
      </c>
      <c r="B668" s="41" t="s">
        <v>1332</v>
      </c>
      <c r="C668" s="41" t="s">
        <v>1333</v>
      </c>
      <c r="D668" s="74"/>
      <c r="E668" s="19" t="s">
        <v>540</v>
      </c>
      <c r="F668" s="75" t="s">
        <v>1334</v>
      </c>
      <c r="G668" s="19"/>
      <c r="J668" s="81"/>
    </row>
    <row r="669" spans="1:10" ht="57.75" hidden="1" customHeight="1">
      <c r="A669" s="20" t="s">
        <v>1335</v>
      </c>
      <c r="B669" s="41" t="s">
        <v>1336</v>
      </c>
      <c r="C669" s="41" t="s">
        <v>1337</v>
      </c>
      <c r="D669" s="74"/>
      <c r="E669" s="19" t="s">
        <v>540</v>
      </c>
      <c r="F669" s="75" t="s">
        <v>1338</v>
      </c>
      <c r="G669" s="44"/>
      <c r="J669" s="81"/>
    </row>
    <row r="670" spans="1:10" ht="57.75" hidden="1" customHeight="1">
      <c r="A670" s="20" t="s">
        <v>1339</v>
      </c>
      <c r="B670" s="41" t="s">
        <v>1340</v>
      </c>
      <c r="C670" s="41" t="s">
        <v>1341</v>
      </c>
      <c r="D670" s="74"/>
      <c r="E670" s="19" t="s">
        <v>540</v>
      </c>
      <c r="F670" s="75" t="s">
        <v>1342</v>
      </c>
      <c r="G670" s="44"/>
      <c r="J670" s="81"/>
    </row>
    <row r="671" spans="1:10" ht="57.75" hidden="1" customHeight="1">
      <c r="A671" s="671" t="s">
        <v>1343</v>
      </c>
      <c r="B671" s="41" t="s">
        <v>1344</v>
      </c>
      <c r="C671" s="41" t="s">
        <v>1345</v>
      </c>
      <c r="D671" s="473"/>
      <c r="E671" s="19" t="s">
        <v>540</v>
      </c>
      <c r="F671" s="75" t="s">
        <v>1346</v>
      </c>
      <c r="G671" s="131"/>
      <c r="H671" s="81"/>
      <c r="I671" s="81"/>
    </row>
    <row r="672" spans="1:10" ht="75" hidden="1">
      <c r="A672" s="671" t="s">
        <v>1347</v>
      </c>
      <c r="B672" s="41" t="s">
        <v>1348</v>
      </c>
      <c r="C672" s="41" t="s">
        <v>1349</v>
      </c>
      <c r="D672" s="473"/>
      <c r="E672" s="19" t="s">
        <v>540</v>
      </c>
      <c r="F672" s="75" t="s">
        <v>1350</v>
      </c>
      <c r="G672" s="131"/>
      <c r="H672" s="81"/>
      <c r="I672" s="81"/>
    </row>
    <row r="673" spans="1:10" ht="90" hidden="1">
      <c r="A673" s="20" t="s">
        <v>1351</v>
      </c>
      <c r="B673" s="41" t="s">
        <v>1352</v>
      </c>
      <c r="C673" s="41" t="s">
        <v>1353</v>
      </c>
      <c r="D673" s="74"/>
      <c r="E673" s="19" t="s">
        <v>540</v>
      </c>
      <c r="F673" s="75" t="s">
        <v>1354</v>
      </c>
      <c r="G673" s="44"/>
      <c r="J673" s="81"/>
    </row>
    <row r="674" spans="1:10" ht="105" hidden="1">
      <c r="A674" s="671" t="s">
        <v>1355</v>
      </c>
      <c r="B674" s="41" t="s">
        <v>1356</v>
      </c>
      <c r="C674" s="41" t="s">
        <v>1357</v>
      </c>
      <c r="D674" s="445"/>
      <c r="E674" s="19" t="s">
        <v>540</v>
      </c>
      <c r="F674" s="75" t="s">
        <v>1358</v>
      </c>
      <c r="G674" s="44"/>
      <c r="H674" s="81"/>
      <c r="I674" s="81"/>
    </row>
    <row r="675" spans="1:10" ht="40.35" customHeight="1">
      <c r="A675" s="1035" t="s">
        <v>2259</v>
      </c>
      <c r="B675" s="1305" t="s">
        <v>2260</v>
      </c>
      <c r="C675" s="1306"/>
      <c r="D675" s="1306"/>
      <c r="E675" s="1306"/>
      <c r="F675" s="1306"/>
      <c r="G675" s="1307"/>
      <c r="H675" s="22">
        <f>SUM(D676:D678)</f>
        <v>2</v>
      </c>
      <c r="I675" s="22">
        <f>COUNT(D676:D678)*2</f>
        <v>4</v>
      </c>
    </row>
    <row r="676" spans="1:10" ht="31.5">
      <c r="A676" s="11" t="s">
        <v>2261</v>
      </c>
      <c r="B676" s="12" t="s">
        <v>2262</v>
      </c>
      <c r="C676" s="16" t="s">
        <v>1361</v>
      </c>
      <c r="D676" s="435">
        <v>1</v>
      </c>
      <c r="E676" s="21" t="s">
        <v>540</v>
      </c>
      <c r="F676" s="21" t="s">
        <v>1362</v>
      </c>
      <c r="G676" s="14"/>
    </row>
    <row r="677" spans="1:10" ht="15.75" hidden="1">
      <c r="A677" s="665"/>
      <c r="B677" s="165"/>
      <c r="C677" s="16" t="s">
        <v>1363</v>
      </c>
      <c r="D677" s="473"/>
      <c r="E677" s="21" t="s">
        <v>271</v>
      </c>
      <c r="F677" s="21" t="s">
        <v>1364</v>
      </c>
      <c r="G677" s="44"/>
      <c r="H677" s="81"/>
      <c r="I677" s="81"/>
    </row>
    <row r="678" spans="1:10" ht="31.5">
      <c r="A678" s="11" t="s">
        <v>2263</v>
      </c>
      <c r="B678" s="12" t="s">
        <v>2264</v>
      </c>
      <c r="C678" s="21" t="s">
        <v>2265</v>
      </c>
      <c r="D678" s="435">
        <v>1</v>
      </c>
      <c r="E678" s="27" t="s">
        <v>540</v>
      </c>
      <c r="F678" s="16" t="s">
        <v>1367</v>
      </c>
      <c r="G678" s="14"/>
    </row>
    <row r="679" spans="1:10" ht="15.75" hidden="1">
      <c r="A679" s="76" t="s">
        <v>10</v>
      </c>
      <c r="B679" s="1308" t="s">
        <v>1368</v>
      </c>
      <c r="C679" s="1309"/>
      <c r="D679" s="1309"/>
      <c r="E679" s="1309"/>
      <c r="F679" s="1309"/>
      <c r="G679" s="1320"/>
      <c r="H679" s="22">
        <f>SUM(D680:D685)</f>
        <v>0</v>
      </c>
      <c r="I679" s="22">
        <f>COUNT(D680:D685)*2</f>
        <v>0</v>
      </c>
      <c r="J679" s="81"/>
    </row>
    <row r="680" spans="1:10" ht="30" hidden="1">
      <c r="A680" s="76" t="s">
        <v>1369</v>
      </c>
      <c r="B680" s="41" t="s">
        <v>1370</v>
      </c>
      <c r="C680" s="21"/>
      <c r="D680" s="44"/>
      <c r="E680" s="21"/>
      <c r="F680" s="16"/>
      <c r="G680" s="44"/>
      <c r="J680" s="81"/>
    </row>
    <row r="681" spans="1:10" ht="45" hidden="1">
      <c r="A681" s="76" t="s">
        <v>1371</v>
      </c>
      <c r="B681" s="41" t="s">
        <v>1372</v>
      </c>
      <c r="C681" s="21"/>
      <c r="D681" s="44"/>
      <c r="E681" s="21"/>
      <c r="F681" s="16"/>
      <c r="G681" s="44"/>
      <c r="J681" s="81"/>
    </row>
    <row r="682" spans="1:10" ht="45" hidden="1">
      <c r="A682" s="76" t="s">
        <v>1373</v>
      </c>
      <c r="B682" s="41" t="s">
        <v>1374</v>
      </c>
      <c r="C682" s="21"/>
      <c r="D682" s="44"/>
      <c r="E682" s="21"/>
      <c r="F682" s="16"/>
      <c r="G682" s="44"/>
      <c r="J682" s="81"/>
    </row>
    <row r="683" spans="1:10" ht="60" hidden="1">
      <c r="A683" s="76" t="s">
        <v>1375</v>
      </c>
      <c r="B683" s="41" t="s">
        <v>1376</v>
      </c>
      <c r="C683" s="21"/>
      <c r="D683" s="44"/>
      <c r="E683" s="21"/>
      <c r="F683" s="16"/>
      <c r="G683" s="44"/>
      <c r="J683" s="81"/>
    </row>
    <row r="684" spans="1:10" ht="30" hidden="1">
      <c r="A684" s="76" t="s">
        <v>1377</v>
      </c>
      <c r="B684" s="41" t="s">
        <v>1378</v>
      </c>
      <c r="C684" s="21"/>
      <c r="D684" s="44"/>
      <c r="E684" s="21"/>
      <c r="F684" s="16"/>
      <c r="G684" s="44"/>
      <c r="J684" s="81"/>
    </row>
    <row r="685" spans="1:10" ht="30" hidden="1">
      <c r="A685" s="76" t="s">
        <v>1379</v>
      </c>
      <c r="B685" s="41" t="s">
        <v>1380</v>
      </c>
      <c r="C685" s="21"/>
      <c r="D685" s="44"/>
      <c r="E685" s="21"/>
      <c r="F685" s="16"/>
      <c r="G685" s="44"/>
      <c r="J685" s="81"/>
    </row>
    <row r="686" spans="1:10" ht="15.75" hidden="1">
      <c r="A686" s="20" t="s">
        <v>1381</v>
      </c>
      <c r="B686" s="1583" t="s">
        <v>8</v>
      </c>
      <c r="C686" s="1583"/>
      <c r="D686" s="1583"/>
      <c r="E686" s="1583"/>
      <c r="F686" s="1583"/>
      <c r="G686" s="1583"/>
      <c r="H686" s="81">
        <f>SUM(D687:D696)</f>
        <v>0</v>
      </c>
      <c r="I686" s="81">
        <f>COUNT(D687:D696)*2</f>
        <v>0</v>
      </c>
    </row>
    <row r="687" spans="1:10" ht="45" hidden="1">
      <c r="A687" s="20" t="s">
        <v>1382</v>
      </c>
      <c r="B687" s="41" t="s">
        <v>1383</v>
      </c>
      <c r="C687" s="233"/>
      <c r="D687" s="44"/>
      <c r="E687" s="233"/>
      <c r="F687" s="233"/>
      <c r="G687" s="233"/>
      <c r="J687" s="81"/>
    </row>
    <row r="688" spans="1:10" ht="45" hidden="1">
      <c r="A688" s="20" t="s">
        <v>1384</v>
      </c>
      <c r="B688" s="41" t="s">
        <v>1385</v>
      </c>
      <c r="C688" s="233"/>
      <c r="D688" s="44"/>
      <c r="E688" s="233"/>
      <c r="F688" s="233"/>
      <c r="G688" s="233"/>
      <c r="J688" s="81"/>
    </row>
    <row r="689" spans="1:10" ht="45" hidden="1">
      <c r="A689" s="20" t="s">
        <v>1386</v>
      </c>
      <c r="B689" s="41" t="s">
        <v>1387</v>
      </c>
      <c r="C689" s="233"/>
      <c r="D689" s="44"/>
      <c r="E689" s="233"/>
      <c r="F689" s="233"/>
      <c r="G689" s="233"/>
      <c r="J689" s="81"/>
    </row>
    <row r="690" spans="1:10" ht="30" hidden="1">
      <c r="A690" s="20" t="s">
        <v>1388</v>
      </c>
      <c r="B690" s="41" t="s">
        <v>1389</v>
      </c>
      <c r="C690" s="233"/>
      <c r="D690" s="44"/>
      <c r="E690" s="233"/>
      <c r="F690" s="233"/>
      <c r="G690" s="233"/>
      <c r="J690" s="81"/>
    </row>
    <row r="691" spans="1:10" ht="30" hidden="1">
      <c r="A691" s="20" t="s">
        <v>1390</v>
      </c>
      <c r="B691" s="41" t="s">
        <v>1391</v>
      </c>
      <c r="C691" s="233"/>
      <c r="D691" s="44"/>
      <c r="E691" s="233"/>
      <c r="F691" s="233"/>
      <c r="G691" s="233"/>
      <c r="J691" s="81"/>
    </row>
    <row r="692" spans="1:10" ht="75" hidden="1">
      <c r="A692" s="664" t="s">
        <v>1392</v>
      </c>
      <c r="B692" s="41" t="s">
        <v>2266</v>
      </c>
      <c r="C692" s="41" t="s">
        <v>1394</v>
      </c>
      <c r="D692" s="473"/>
      <c r="E692" s="21" t="s">
        <v>540</v>
      </c>
      <c r="F692" s="41" t="s">
        <v>1395</v>
      </c>
      <c r="G692" s="96"/>
      <c r="H692" s="81"/>
      <c r="I692" s="81"/>
    </row>
    <row r="693" spans="1:10" ht="60" hidden="1">
      <c r="A693" s="20" t="s">
        <v>1396</v>
      </c>
      <c r="B693" s="41" t="s">
        <v>1397</v>
      </c>
      <c r="C693" s="41"/>
      <c r="D693" s="44"/>
      <c r="E693" s="21"/>
      <c r="F693" s="41"/>
      <c r="G693" s="96"/>
      <c r="J693" s="81"/>
    </row>
    <row r="694" spans="1:10" ht="30" hidden="1">
      <c r="A694" s="20" t="s">
        <v>1398</v>
      </c>
      <c r="B694" s="41" t="s">
        <v>1399</v>
      </c>
      <c r="C694" s="41"/>
      <c r="D694" s="44"/>
      <c r="E694" s="21"/>
      <c r="F694" s="41"/>
      <c r="G694" s="96"/>
      <c r="J694" s="81"/>
    </row>
    <row r="695" spans="1:10" ht="30" hidden="1">
      <c r="A695" s="20" t="s">
        <v>1400</v>
      </c>
      <c r="B695" s="41" t="s">
        <v>1401</v>
      </c>
      <c r="C695" s="41"/>
      <c r="D695" s="44"/>
      <c r="E695" s="21"/>
      <c r="F695" s="41"/>
      <c r="G695" s="96"/>
      <c r="J695" s="81"/>
    </row>
    <row r="696" spans="1:10" ht="45" hidden="1">
      <c r="A696" s="20" t="s">
        <v>1402</v>
      </c>
      <c r="B696" s="41" t="s">
        <v>1403</v>
      </c>
      <c r="C696" s="41"/>
      <c r="D696" s="44"/>
      <c r="E696" s="21"/>
      <c r="F696" s="41"/>
      <c r="G696" s="96"/>
      <c r="J696" s="81"/>
    </row>
    <row r="697" spans="1:10" ht="18.75">
      <c r="A697" s="156"/>
      <c r="B697" s="1584" t="s">
        <v>2268</v>
      </c>
      <c r="C697" s="1584"/>
      <c r="D697" s="1584"/>
      <c r="E697" s="1584"/>
      <c r="F697" s="1584"/>
      <c r="G697" s="1585"/>
      <c r="H697" s="22">
        <f>H698+H706+H714+H725</f>
        <v>18</v>
      </c>
      <c r="I697" s="22">
        <f>I698+I706+I714+I725</f>
        <v>36</v>
      </c>
    </row>
    <row r="698" spans="1:10" ht="40.35" customHeight="1">
      <c r="A698" s="1035" t="s">
        <v>2269</v>
      </c>
      <c r="B698" s="1475" t="s">
        <v>6</v>
      </c>
      <c r="C698" s="1475"/>
      <c r="D698" s="1475"/>
      <c r="E698" s="1475"/>
      <c r="F698" s="1475"/>
      <c r="G698" s="1475"/>
      <c r="H698" s="22">
        <f>SUM(D699:D705)</f>
        <v>3</v>
      </c>
      <c r="I698" s="22">
        <f>COUNT(D699:D705)*2</f>
        <v>6</v>
      </c>
    </row>
    <row r="699" spans="1:10" ht="45">
      <c r="A699" s="35" t="s">
        <v>2270</v>
      </c>
      <c r="B699" s="16" t="s">
        <v>1406</v>
      </c>
      <c r="C699" s="13" t="s">
        <v>6513</v>
      </c>
      <c r="D699" s="435">
        <v>1</v>
      </c>
      <c r="E699" s="24" t="s">
        <v>648</v>
      </c>
      <c r="F699" s="13" t="s">
        <v>3032</v>
      </c>
      <c r="G699" s="164"/>
    </row>
    <row r="700" spans="1:10">
      <c r="A700" s="35"/>
      <c r="B700" s="16"/>
      <c r="C700" s="16" t="s">
        <v>6514</v>
      </c>
      <c r="D700" s="435">
        <v>1</v>
      </c>
      <c r="E700" s="24" t="s">
        <v>648</v>
      </c>
      <c r="F700" s="16"/>
      <c r="G700" s="164"/>
    </row>
    <row r="701" spans="1:10">
      <c r="A701" s="35"/>
      <c r="B701" s="16"/>
      <c r="C701" s="13" t="s">
        <v>6515</v>
      </c>
      <c r="D701" s="435">
        <v>1</v>
      </c>
      <c r="E701" s="24" t="s">
        <v>648</v>
      </c>
      <c r="F701" s="24"/>
      <c r="G701" s="164"/>
    </row>
    <row r="702" spans="1:10" hidden="1">
      <c r="A702" s="667"/>
      <c r="B702" s="23"/>
      <c r="C702" s="41" t="s">
        <v>6516</v>
      </c>
      <c r="D702" s="473"/>
      <c r="E702" s="15"/>
      <c r="F702" s="584"/>
      <c r="G702" s="226"/>
      <c r="H702" s="81"/>
      <c r="I702" s="81"/>
    </row>
    <row r="703" spans="1:10" hidden="1">
      <c r="A703" s="667"/>
      <c r="B703" s="23"/>
      <c r="C703" s="41" t="s">
        <v>6517</v>
      </c>
      <c r="D703" s="473"/>
      <c r="E703" s="15"/>
      <c r="F703" s="584"/>
      <c r="G703" s="226"/>
      <c r="H703" s="81"/>
      <c r="I703" s="81"/>
    </row>
    <row r="704" spans="1:10" hidden="1">
      <c r="A704" s="667"/>
      <c r="B704" s="23"/>
      <c r="C704" s="41" t="s">
        <v>6510</v>
      </c>
      <c r="D704" s="473"/>
      <c r="E704" s="15"/>
      <c r="F704" s="584"/>
      <c r="G704" s="226"/>
      <c r="H704" s="81"/>
      <c r="I704" s="81"/>
    </row>
    <row r="705" spans="1:10" ht="30" hidden="1">
      <c r="A705" s="57" t="s">
        <v>2274</v>
      </c>
      <c r="B705" s="23" t="s">
        <v>2595</v>
      </c>
      <c r="C705" s="23"/>
      <c r="D705" s="44"/>
      <c r="E705" s="15"/>
      <c r="F705" s="584"/>
      <c r="G705" s="584"/>
      <c r="J705" s="81"/>
    </row>
    <row r="706" spans="1:10" ht="34.5" customHeight="1">
      <c r="A706" s="1035" t="s">
        <v>2276</v>
      </c>
      <c r="B706" s="1475" t="s">
        <v>4</v>
      </c>
      <c r="C706" s="1475"/>
      <c r="D706" s="1475"/>
      <c r="E706" s="1475"/>
      <c r="F706" s="1475"/>
      <c r="G706" s="1475"/>
      <c r="H706" s="22">
        <f>SUM(D707:D713)</f>
        <v>6</v>
      </c>
      <c r="I706" s="22">
        <f>COUNT(D707:D713)*2</f>
        <v>12</v>
      </c>
    </row>
    <row r="707" spans="1:10" ht="45">
      <c r="A707" s="35" t="s">
        <v>2277</v>
      </c>
      <c r="B707" s="16" t="s">
        <v>1420</v>
      </c>
      <c r="C707" s="13" t="s">
        <v>6518</v>
      </c>
      <c r="D707" s="435">
        <v>1</v>
      </c>
      <c r="E707" s="24" t="s">
        <v>648</v>
      </c>
      <c r="F707" s="13" t="s">
        <v>3033</v>
      </c>
      <c r="G707" s="164"/>
    </row>
    <row r="708" spans="1:10" ht="29.25" customHeight="1">
      <c r="A708" s="35"/>
      <c r="B708" s="16"/>
      <c r="C708" s="13" t="s">
        <v>3034</v>
      </c>
      <c r="D708" s="435">
        <v>1</v>
      </c>
      <c r="E708" s="24" t="s">
        <v>648</v>
      </c>
      <c r="F708" s="24"/>
      <c r="G708" s="164"/>
    </row>
    <row r="709" spans="1:10" ht="29.25" customHeight="1">
      <c r="A709" s="35"/>
      <c r="B709" s="23"/>
      <c r="C709" s="41" t="s">
        <v>6519</v>
      </c>
      <c r="D709" s="473">
        <v>1</v>
      </c>
      <c r="E709" s="15"/>
      <c r="F709" s="584"/>
      <c r="G709" s="226"/>
    </row>
    <row r="710" spans="1:10" ht="20.25" customHeight="1">
      <c r="A710" s="35"/>
      <c r="B710" s="16"/>
      <c r="C710" s="16" t="s">
        <v>2596</v>
      </c>
      <c r="D710" s="435">
        <v>1</v>
      </c>
      <c r="E710" s="24" t="s">
        <v>648</v>
      </c>
      <c r="F710" s="24"/>
      <c r="G710" s="164"/>
    </row>
    <row r="711" spans="1:10" ht="29.25" customHeight="1">
      <c r="A711" s="35"/>
      <c r="B711" s="23"/>
      <c r="C711" s="23" t="s">
        <v>3035</v>
      </c>
      <c r="D711" s="473">
        <v>1</v>
      </c>
      <c r="E711" s="15" t="s">
        <v>648</v>
      </c>
      <c r="F711" s="584" t="s">
        <v>2598</v>
      </c>
      <c r="G711" s="226"/>
    </row>
    <row r="712" spans="1:10" ht="29.25" customHeight="1">
      <c r="A712" s="35"/>
      <c r="B712" s="16"/>
      <c r="C712" s="16" t="s">
        <v>6520</v>
      </c>
      <c r="D712" s="435">
        <v>1</v>
      </c>
      <c r="E712" s="24"/>
      <c r="F712" s="24"/>
      <c r="G712" s="164"/>
    </row>
    <row r="713" spans="1:10" ht="48" hidden="1" customHeight="1">
      <c r="A713" s="57" t="s">
        <v>1428</v>
      </c>
      <c r="B713" s="23" t="s">
        <v>2600</v>
      </c>
      <c r="C713" s="23"/>
      <c r="D713" s="44"/>
      <c r="E713" s="15"/>
      <c r="F713" s="584"/>
      <c r="G713" s="584"/>
      <c r="J713" s="81"/>
    </row>
    <row r="714" spans="1:10" ht="36.75" customHeight="1">
      <c r="A714" s="1035" t="s">
        <v>2283</v>
      </c>
      <c r="B714" s="1475" t="s">
        <v>2</v>
      </c>
      <c r="C714" s="1475"/>
      <c r="D714" s="1475"/>
      <c r="E714" s="1475"/>
      <c r="F714" s="1475"/>
      <c r="G714" s="1475"/>
      <c r="H714" s="22">
        <f>SUM(D715:D724)</f>
        <v>7</v>
      </c>
      <c r="I714" s="22">
        <f>COUNT(D715:D724)*2</f>
        <v>14</v>
      </c>
    </row>
    <row r="715" spans="1:10" ht="30" hidden="1">
      <c r="A715" s="667" t="s">
        <v>2284</v>
      </c>
      <c r="B715" s="23" t="s">
        <v>1431</v>
      </c>
      <c r="C715" s="41" t="s">
        <v>6521</v>
      </c>
      <c r="D715" s="473"/>
      <c r="E715" s="15" t="s">
        <v>648</v>
      </c>
      <c r="F715" s="584"/>
      <c r="G715" s="226"/>
      <c r="H715" s="81"/>
      <c r="I715" s="81"/>
    </row>
    <row r="716" spans="1:10" ht="30">
      <c r="A716" s="35" t="s">
        <v>2284</v>
      </c>
      <c r="B716" s="16" t="s">
        <v>1431</v>
      </c>
      <c r="C716" s="13" t="s">
        <v>6522</v>
      </c>
      <c r="D716" s="435">
        <v>1</v>
      </c>
      <c r="E716" s="24" t="s">
        <v>648</v>
      </c>
      <c r="F716" s="24"/>
      <c r="G716" s="164"/>
    </row>
    <row r="717" spans="1:10">
      <c r="A717" s="35"/>
      <c r="B717" s="16"/>
      <c r="C717" s="13" t="s">
        <v>2762</v>
      </c>
      <c r="D717" s="435">
        <v>1</v>
      </c>
      <c r="E717" s="24"/>
      <c r="F717" s="24"/>
      <c r="G717" s="164"/>
    </row>
    <row r="718" spans="1:10" ht="30" hidden="1">
      <c r="A718" s="667"/>
      <c r="B718" s="23"/>
      <c r="C718" s="41" t="s">
        <v>6523</v>
      </c>
      <c r="D718" s="473"/>
      <c r="E718" s="15"/>
      <c r="F718" s="584"/>
      <c r="G718" s="226"/>
      <c r="H718" s="81"/>
      <c r="I718" s="81"/>
    </row>
    <row r="719" spans="1:10">
      <c r="A719" s="35"/>
      <c r="B719" s="16"/>
      <c r="C719" s="13" t="s">
        <v>3036</v>
      </c>
      <c r="D719" s="435">
        <v>1</v>
      </c>
      <c r="E719" s="24" t="s">
        <v>648</v>
      </c>
      <c r="F719" s="24"/>
      <c r="G719" s="164"/>
    </row>
    <row r="720" spans="1:10" ht="38.25" customHeight="1">
      <c r="A720" s="35"/>
      <c r="B720" s="16"/>
      <c r="C720" s="13" t="s">
        <v>3037</v>
      </c>
      <c r="D720" s="435">
        <v>1</v>
      </c>
      <c r="E720" s="24" t="s">
        <v>648</v>
      </c>
      <c r="F720" s="24"/>
      <c r="G720" s="164"/>
    </row>
    <row r="721" spans="1:10" ht="40.35" customHeight="1">
      <c r="A721" s="35"/>
      <c r="B721" s="16"/>
      <c r="C721" s="13" t="s">
        <v>3038</v>
      </c>
      <c r="D721" s="435">
        <v>1</v>
      </c>
      <c r="E721" s="24" t="s">
        <v>648</v>
      </c>
      <c r="F721" s="13" t="s">
        <v>3039</v>
      </c>
      <c r="G721" s="164"/>
    </row>
    <row r="722" spans="1:10" ht="40.35" customHeight="1">
      <c r="A722" s="35"/>
      <c r="B722" s="16"/>
      <c r="C722" s="13" t="s">
        <v>6524</v>
      </c>
      <c r="D722" s="435">
        <v>1</v>
      </c>
      <c r="E722" s="24"/>
      <c r="F722" s="13"/>
      <c r="G722" s="164"/>
    </row>
    <row r="723" spans="1:10" ht="40.35" customHeight="1">
      <c r="A723" s="35"/>
      <c r="B723" s="16"/>
      <c r="C723" s="13" t="s">
        <v>6525</v>
      </c>
      <c r="D723" s="435">
        <v>1</v>
      </c>
      <c r="E723" s="24"/>
      <c r="F723" s="13"/>
      <c r="G723" s="164"/>
    </row>
    <row r="724" spans="1:10" ht="45.75" hidden="1" customHeight="1">
      <c r="A724" s="57" t="s">
        <v>1435</v>
      </c>
      <c r="B724" s="23" t="s">
        <v>2606</v>
      </c>
      <c r="C724" s="41"/>
      <c r="D724" s="44"/>
      <c r="E724" s="15"/>
      <c r="F724" s="584"/>
      <c r="G724" s="584"/>
      <c r="J724" s="81"/>
    </row>
    <row r="725" spans="1:10" ht="40.35" customHeight="1">
      <c r="A725" s="1035" t="s">
        <v>2300</v>
      </c>
      <c r="B725" s="1305" t="s">
        <v>0</v>
      </c>
      <c r="C725" s="1306"/>
      <c r="D725" s="1306"/>
      <c r="E725" s="1306"/>
      <c r="F725" s="1306"/>
      <c r="G725" s="1307"/>
      <c r="H725" s="22">
        <f>SUM(D726:D728)</f>
        <v>2</v>
      </c>
      <c r="I725" s="22">
        <f>COUNT(D726:D728)*2</f>
        <v>4</v>
      </c>
    </row>
    <row r="726" spans="1:10" ht="30">
      <c r="A726" s="35" t="s">
        <v>2302</v>
      </c>
      <c r="B726" s="16" t="s">
        <v>1438</v>
      </c>
      <c r="C726" s="16" t="s">
        <v>2607</v>
      </c>
      <c r="D726" s="435">
        <v>1</v>
      </c>
      <c r="E726" s="24" t="s">
        <v>648</v>
      </c>
      <c r="F726" s="24"/>
      <c r="G726" s="14"/>
    </row>
    <row r="727" spans="1:10">
      <c r="A727" s="35"/>
      <c r="B727" s="16"/>
      <c r="C727" s="16" t="s">
        <v>6512</v>
      </c>
      <c r="D727" s="435">
        <v>1</v>
      </c>
      <c r="E727" s="24"/>
      <c r="F727" s="24"/>
      <c r="G727" s="14"/>
    </row>
    <row r="728" spans="1:10" ht="52.5" hidden="1" customHeight="1">
      <c r="A728" s="57" t="s">
        <v>1443</v>
      </c>
      <c r="B728" s="23" t="s">
        <v>2610</v>
      </c>
      <c r="C728" s="23"/>
      <c r="D728" s="44"/>
      <c r="E728" s="15"/>
      <c r="F728" s="584"/>
      <c r="G728" s="584"/>
      <c r="J728" s="81"/>
    </row>
    <row r="729" spans="1:10" ht="35.25" customHeight="1">
      <c r="A729" s="267"/>
      <c r="B729" s="176"/>
      <c r="C729" s="176"/>
      <c r="D729" s="522"/>
      <c r="E729" s="268"/>
      <c r="F729" s="268"/>
      <c r="G729" s="268"/>
    </row>
    <row r="730" spans="1:10" ht="35.25" customHeight="1">
      <c r="A730" s="1069"/>
      <c r="B730" s="1070"/>
      <c r="C730" s="1070"/>
      <c r="D730" s="1014"/>
      <c r="E730" s="544"/>
      <c r="F730" s="544"/>
      <c r="G730" s="268"/>
    </row>
    <row r="731" spans="1:10" s="29" customFormat="1">
      <c r="A731" s="1007"/>
      <c r="B731" s="1005" t="s">
        <v>1446</v>
      </c>
      <c r="C731" s="1005" t="s">
        <v>2308</v>
      </c>
      <c r="D731" s="1008" t="s">
        <v>1448</v>
      </c>
      <c r="E731" s="1005"/>
      <c r="F731" s="1005">
        <f>H2</f>
        <v>6</v>
      </c>
      <c r="G731" s="81"/>
      <c r="H731" s="22"/>
      <c r="I731" s="22"/>
      <c r="J731" s="486"/>
    </row>
    <row r="732" spans="1:10" s="29" customFormat="1">
      <c r="A732" s="1007" t="s">
        <v>176</v>
      </c>
      <c r="B732" s="1005">
        <f>IF(F731=0,0,H42)</f>
        <v>5</v>
      </c>
      <c r="C732" s="1005">
        <f>IF(F731=0,0,I42)</f>
        <v>10</v>
      </c>
      <c r="D732" s="1009">
        <f>IF(D740=0,0,B732/C732)</f>
        <v>0.5</v>
      </c>
      <c r="E732" s="1005"/>
      <c r="F732" s="1005"/>
      <c r="G732" s="81"/>
      <c r="H732" s="22"/>
      <c r="I732" s="22"/>
      <c r="J732" s="486"/>
    </row>
    <row r="733" spans="1:10" s="29" customFormat="1">
      <c r="A733" s="1007" t="s">
        <v>178</v>
      </c>
      <c r="B733" s="1005">
        <f>IF(F731=0,0,H103)</f>
        <v>14</v>
      </c>
      <c r="C733" s="1005">
        <f>IF(F731=0,0,I103)</f>
        <v>28</v>
      </c>
      <c r="D733" s="1009">
        <f>IF(D740=0,0,B733/C733)</f>
        <v>0.5</v>
      </c>
      <c r="E733" s="1005"/>
      <c r="F733" s="1005"/>
      <c r="G733" s="81"/>
      <c r="H733" s="22"/>
      <c r="I733" s="22"/>
      <c r="J733" s="486"/>
    </row>
    <row r="734" spans="1:10" s="29" customFormat="1">
      <c r="A734" s="1007" t="s">
        <v>180</v>
      </c>
      <c r="B734" s="1005">
        <f>IF(F731=0,0,H164)</f>
        <v>38</v>
      </c>
      <c r="C734" s="1005">
        <f>IF(F731=0,0,I164)</f>
        <v>76</v>
      </c>
      <c r="D734" s="1009">
        <f>IF(D740=0,0,B734/C734)</f>
        <v>0.5</v>
      </c>
      <c r="E734" s="1005"/>
      <c r="F734" s="1005"/>
      <c r="G734" s="81"/>
      <c r="H734" s="22"/>
      <c r="I734" s="22"/>
      <c r="J734" s="486"/>
    </row>
    <row r="735" spans="1:10" s="29" customFormat="1">
      <c r="A735" s="1007" t="s">
        <v>182</v>
      </c>
      <c r="B735" s="1010">
        <f>IF(F731=0,0,H266)</f>
        <v>18</v>
      </c>
      <c r="C735" s="1010">
        <f>IF(F731=0,0,I266)</f>
        <v>36</v>
      </c>
      <c r="D735" s="1009">
        <f>IF(D740=0,0,B735/C735)</f>
        <v>0.5</v>
      </c>
      <c r="E735" s="1005"/>
      <c r="F735" s="1005"/>
      <c r="G735" s="81"/>
      <c r="H735" s="22"/>
      <c r="I735" s="22"/>
      <c r="J735" s="486"/>
    </row>
    <row r="736" spans="1:10" s="29" customFormat="1">
      <c r="A736" s="1007" t="s">
        <v>184</v>
      </c>
      <c r="B736" s="1010">
        <f>IF(F731=0,0,H354)</f>
        <v>45</v>
      </c>
      <c r="C736" s="1010">
        <f>IF(F731=0,0,I354)</f>
        <v>90</v>
      </c>
      <c r="D736" s="1009">
        <f>IF(D740=0,0,B736/C736)</f>
        <v>0.5</v>
      </c>
      <c r="E736" s="1005"/>
      <c r="F736" s="1005"/>
      <c r="G736" s="81"/>
      <c r="H736" s="22"/>
      <c r="I736" s="22"/>
      <c r="J736" s="486"/>
    </row>
    <row r="737" spans="1:10" s="29" customFormat="1">
      <c r="A737" s="1007" t="s">
        <v>186</v>
      </c>
      <c r="B737" s="1010">
        <f>IF(F731=0,0,H552)</f>
        <v>31</v>
      </c>
      <c r="C737" s="1010">
        <f>IF(F731=0,0,I552)</f>
        <v>62</v>
      </c>
      <c r="D737" s="1009">
        <f>IF(D740=0,0,B737/C737)</f>
        <v>0.5</v>
      </c>
      <c r="E737" s="1005"/>
      <c r="F737" s="1005"/>
      <c r="G737" s="81"/>
      <c r="H737" s="22"/>
      <c r="I737" s="22"/>
      <c r="J737" s="486"/>
    </row>
    <row r="738" spans="1:10" s="29" customFormat="1">
      <c r="A738" s="1007" t="s">
        <v>187</v>
      </c>
      <c r="B738" s="1010">
        <f>IF(F731=0,0,H632)</f>
        <v>15</v>
      </c>
      <c r="C738" s="1010">
        <f>IF(F731=0,0,I632)</f>
        <v>30</v>
      </c>
      <c r="D738" s="1009">
        <f>IF(D740=0,0,B738/C738)</f>
        <v>0.5</v>
      </c>
      <c r="E738" s="1005"/>
      <c r="F738" s="1005"/>
      <c r="G738" s="81"/>
      <c r="H738" s="22"/>
      <c r="I738" s="22"/>
      <c r="J738" s="486"/>
    </row>
    <row r="739" spans="1:10" s="29" customFormat="1">
      <c r="A739" s="1007" t="s">
        <v>189</v>
      </c>
      <c r="B739" s="1010">
        <f>IF(F731=0,0,H697)</f>
        <v>18</v>
      </c>
      <c r="C739" s="1010">
        <f>IF(F731=0,0,I697)</f>
        <v>36</v>
      </c>
      <c r="D739" s="1009">
        <f>IF(D740=0,0,B739/C739)</f>
        <v>0.5</v>
      </c>
      <c r="E739" s="1005"/>
      <c r="F739" s="1005"/>
      <c r="G739" s="81"/>
      <c r="H739" s="22"/>
      <c r="I739" s="22"/>
      <c r="J739" s="486"/>
    </row>
    <row r="740" spans="1:10" s="29" customFormat="1">
      <c r="A740" s="1007" t="s">
        <v>1449</v>
      </c>
      <c r="B740" s="1005">
        <f>IF(H2=0,0,SUM(B732:B739))</f>
        <v>184</v>
      </c>
      <c r="C740" s="1005">
        <f>IF(H2=0,0,SUM(C732:C739))</f>
        <v>368</v>
      </c>
      <c r="D740" s="1009">
        <f>IF(H2=0,0,B740/C740)</f>
        <v>0.5</v>
      </c>
      <c r="E740" s="1005"/>
      <c r="F740" s="1005"/>
      <c r="G740" s="81"/>
      <c r="H740" s="22"/>
      <c r="I740" s="22"/>
      <c r="J740" s="486"/>
    </row>
    <row r="741" spans="1:10" s="29" customFormat="1">
      <c r="A741" s="1007"/>
      <c r="B741" s="1005"/>
      <c r="C741" s="1005"/>
      <c r="D741" s="1009"/>
      <c r="E741" s="1005"/>
      <c r="F741" s="1005"/>
      <c r="G741" s="81"/>
      <c r="H741" s="22"/>
      <c r="I741" s="22"/>
      <c r="J741" s="486"/>
    </row>
    <row r="742" spans="1:10" s="29" customFormat="1">
      <c r="A742" s="1007">
        <v>0</v>
      </c>
      <c r="B742" s="1005"/>
      <c r="C742" s="1005"/>
      <c r="D742" s="1008"/>
      <c r="E742" s="1005"/>
      <c r="F742" s="1005"/>
      <c r="G742" s="81"/>
      <c r="H742" s="22"/>
      <c r="I742" s="22"/>
      <c r="J742" s="486"/>
    </row>
    <row r="743" spans="1:10" s="29" customFormat="1">
      <c r="A743" s="1007">
        <v>1</v>
      </c>
      <c r="B743" s="1005"/>
      <c r="C743" s="1005"/>
      <c r="D743" s="1008"/>
      <c r="E743" s="1005"/>
      <c r="F743" s="1005"/>
      <c r="G743" s="81"/>
      <c r="H743" s="22"/>
      <c r="I743" s="22"/>
      <c r="J743" s="486"/>
    </row>
    <row r="744" spans="1:10" s="29" customFormat="1">
      <c r="A744" s="1007">
        <v>2</v>
      </c>
      <c r="B744" s="1005"/>
      <c r="C744" s="1005"/>
      <c r="D744" s="1008"/>
      <c r="E744" s="1005"/>
      <c r="F744" s="1005"/>
      <c r="G744" s="81"/>
      <c r="H744" s="22"/>
      <c r="I744" s="22"/>
      <c r="J744" s="486"/>
    </row>
    <row r="745" spans="1:10">
      <c r="A745" s="177"/>
      <c r="B745" s="22"/>
      <c r="C745" s="22"/>
      <c r="D745" s="494"/>
      <c r="E745" s="22"/>
      <c r="F745" s="22"/>
      <c r="G745" s="81"/>
    </row>
    <row r="746" spans="1:10">
      <c r="A746" s="269"/>
      <c r="B746" s="81"/>
      <c r="C746" s="81"/>
      <c r="D746" s="486"/>
      <c r="E746" s="81"/>
      <c r="F746" s="81"/>
      <c r="G746" s="81"/>
    </row>
    <row r="747" spans="1:10">
      <c r="A747" s="269"/>
      <c r="B747" s="81"/>
      <c r="C747" s="81"/>
      <c r="D747" s="486"/>
      <c r="E747" s="81"/>
      <c r="F747" s="81"/>
      <c r="G747" s="81"/>
    </row>
    <row r="748" spans="1:10">
      <c r="A748" s="269"/>
      <c r="B748" s="81"/>
      <c r="C748" s="81"/>
      <c r="D748" s="486"/>
      <c r="E748" s="81"/>
      <c r="F748" s="81"/>
      <c r="G748" s="81"/>
    </row>
    <row r="749" spans="1:10">
      <c r="A749" s="269"/>
      <c r="B749" s="81"/>
      <c r="C749" s="81"/>
      <c r="D749" s="486"/>
      <c r="E749" s="81"/>
      <c r="F749" s="81"/>
      <c r="G749" s="81"/>
    </row>
    <row r="750" spans="1:10">
      <c r="A750" s="269"/>
      <c r="B750" s="81"/>
      <c r="C750" s="81"/>
      <c r="D750" s="486"/>
      <c r="E750" s="81"/>
      <c r="F750" s="81"/>
      <c r="G750" s="81"/>
    </row>
    <row r="751" spans="1:10">
      <c r="A751" s="179"/>
      <c r="B751" s="29"/>
      <c r="C751" s="29"/>
      <c r="D751" s="491"/>
      <c r="F751" s="29"/>
      <c r="G751" s="29"/>
    </row>
    <row r="752" spans="1:10">
      <c r="A752" s="179"/>
      <c r="B752" s="29"/>
      <c r="C752" s="29"/>
      <c r="D752" s="491"/>
      <c r="F752" s="29"/>
      <c r="G752" s="29"/>
    </row>
  </sheetData>
  <sheetProtection algorithmName="SHA-512" hashValue="/LdhBLJfwm6H5zc4YGxdGuf7Nl4lBAqTq0rvDveaxW37DnHZwrlVCF7LbZAV0L2/83ZbzKOCwVpAjYQXJlAXqA==" saltValue="PQQ8EqCftAko79jgjSDmNg==" spinCount="100000" sheet="1" objects="1" scenarios="1"/>
  <protectedRanges>
    <protectedRange sqref="D90" name="Range5"/>
    <protectedRange sqref="G249:G264" name="Range3"/>
    <protectedRange sqref="D624:D627" name="Range1_4"/>
    <protectedRange sqref="D249:D264" name="Range2"/>
    <protectedRange sqref="D623" name="Range4"/>
  </protectedRanges>
  <autoFilter ref="A41:G728">
    <filterColumn colId="0">
      <colorFilter dxfId="16"/>
    </filterColumn>
  </autoFilter>
  <mergeCells count="125">
    <mergeCell ref="B714:G714"/>
    <mergeCell ref="B725:G725"/>
    <mergeCell ref="B675:G675"/>
    <mergeCell ref="B679:G679"/>
    <mergeCell ref="B686:G686"/>
    <mergeCell ref="B697:G697"/>
    <mergeCell ref="B698:G698"/>
    <mergeCell ref="B706:G706"/>
    <mergeCell ref="B636:G636"/>
    <mergeCell ref="B640:G640"/>
    <mergeCell ref="B644:G644"/>
    <mergeCell ref="B657:G657"/>
    <mergeCell ref="B661:G661"/>
    <mergeCell ref="B667:G667"/>
    <mergeCell ref="B574:G574"/>
    <mergeCell ref="B583:G583"/>
    <mergeCell ref="B598:G598"/>
    <mergeCell ref="B616:G616"/>
    <mergeCell ref="B632:G632"/>
    <mergeCell ref="B633:G633"/>
    <mergeCell ref="B535:G535"/>
    <mergeCell ref="B540:G540"/>
    <mergeCell ref="B541:G541"/>
    <mergeCell ref="B552:F552"/>
    <mergeCell ref="B553:G553"/>
    <mergeCell ref="B561:G561"/>
    <mergeCell ref="B490:G490"/>
    <mergeCell ref="B491:G491"/>
    <mergeCell ref="B498:G498"/>
    <mergeCell ref="B510:G510"/>
    <mergeCell ref="B517:G517"/>
    <mergeCell ref="B528:G528"/>
    <mergeCell ref="B441:G441"/>
    <mergeCell ref="B454:G454"/>
    <mergeCell ref="B458:G458"/>
    <mergeCell ref="B473:G473"/>
    <mergeCell ref="B477:G477"/>
    <mergeCell ref="B482:G482"/>
    <mergeCell ref="B393:G393"/>
    <mergeCell ref="B396:G396"/>
    <mergeCell ref="B402:G402"/>
    <mergeCell ref="B416:G416"/>
    <mergeCell ref="B425:G425"/>
    <mergeCell ref="B437:G437"/>
    <mergeCell ref="B351:G351"/>
    <mergeCell ref="B354:G354"/>
    <mergeCell ref="B355:G355"/>
    <mergeCell ref="B364:G364"/>
    <mergeCell ref="B373:G373"/>
    <mergeCell ref="B383:G383"/>
    <mergeCell ref="B326:G326"/>
    <mergeCell ref="B331:G331"/>
    <mergeCell ref="B336:G336"/>
    <mergeCell ref="B339:G339"/>
    <mergeCell ref="B342:G342"/>
    <mergeCell ref="B346:G346"/>
    <mergeCell ref="B266:G266"/>
    <mergeCell ref="B267:G267"/>
    <mergeCell ref="B276:G276"/>
    <mergeCell ref="B293:G293"/>
    <mergeCell ref="B307:G307"/>
    <mergeCell ref="B320:G320"/>
    <mergeCell ref="B192:G192"/>
    <mergeCell ref="B207:G207"/>
    <mergeCell ref="B215:G215"/>
    <mergeCell ref="B223:G223"/>
    <mergeCell ref="B235:G235"/>
    <mergeCell ref="B248:G248"/>
    <mergeCell ref="B125:G125"/>
    <mergeCell ref="B130:G130"/>
    <mergeCell ref="B137:G137"/>
    <mergeCell ref="B151:G151"/>
    <mergeCell ref="B164:G164"/>
    <mergeCell ref="B165:G165"/>
    <mergeCell ref="B78:G78"/>
    <mergeCell ref="B91:G91"/>
    <mergeCell ref="B100:G100"/>
    <mergeCell ref="B103:G103"/>
    <mergeCell ref="B104:G104"/>
    <mergeCell ref="B119:G119"/>
    <mergeCell ref="B37:I37"/>
    <mergeCell ref="B42:G42"/>
    <mergeCell ref="B43:G43"/>
    <mergeCell ref="B62:G62"/>
    <mergeCell ref="B74:G74"/>
    <mergeCell ref="A38:I39"/>
    <mergeCell ref="A40:I40"/>
    <mergeCell ref="B31:I31"/>
    <mergeCell ref="B32:I32"/>
    <mergeCell ref="B33:I33"/>
    <mergeCell ref="B34:I34"/>
    <mergeCell ref="B35:I35"/>
    <mergeCell ref="B36:I36"/>
    <mergeCell ref="B25:I25"/>
    <mergeCell ref="B26:I26"/>
    <mergeCell ref="B27:I27"/>
    <mergeCell ref="B28:I28"/>
    <mergeCell ref="B29:I29"/>
    <mergeCell ref="B30:I30"/>
    <mergeCell ref="B19:I19"/>
    <mergeCell ref="B20:I20"/>
    <mergeCell ref="B21:I21"/>
    <mergeCell ref="B22:I22"/>
    <mergeCell ref="B23:I23"/>
    <mergeCell ref="B24:I24"/>
    <mergeCell ref="A7:I7"/>
    <mergeCell ref="A8:C8"/>
    <mergeCell ref="D8:I8"/>
    <mergeCell ref="D9:I16"/>
    <mergeCell ref="A17:I17"/>
    <mergeCell ref="B18:I18"/>
    <mergeCell ref="A5:B5"/>
    <mergeCell ref="C5:E5"/>
    <mergeCell ref="G5:I5"/>
    <mergeCell ref="A6:B6"/>
    <mergeCell ref="C6:E6"/>
    <mergeCell ref="G6:I6"/>
    <mergeCell ref="A1:F1"/>
    <mergeCell ref="G1:I1"/>
    <mergeCell ref="A2:G2"/>
    <mergeCell ref="H2:I2"/>
    <mergeCell ref="A3:I3"/>
    <mergeCell ref="A4:B4"/>
    <mergeCell ref="C4:E4"/>
    <mergeCell ref="G4:I4"/>
  </mergeCells>
  <dataValidations count="8">
    <dataValidation type="list" allowBlank="1" showInputMessage="1" showErrorMessage="1" sqref="D540">
      <formula1>$A$795:$A$797</formula1>
    </dataValidation>
    <dataValidation type="list" allowBlank="1" showInputMessage="1" showErrorMessage="1" sqref="D499:D509">
      <formula1>$A$768:$A$770</formula1>
    </dataValidation>
    <dataValidation type="list" allowBlank="1" showInputMessage="1" showErrorMessage="1" sqref="D490">
      <formula1>$A$794:$A$796</formula1>
    </dataValidation>
    <dataValidation type="list" allowBlank="1" showInputMessage="1" showErrorMessage="1" sqref="D152:D156">
      <formula1>$A$847:$A$849</formula1>
    </dataValidation>
    <dataValidation type="list" allowBlank="1" showInputMessage="1" showErrorMessage="1" sqref="D99">
      <formula1>$A$883:$A$885</formula1>
    </dataValidation>
    <dataValidation type="list" allowBlank="1" showInputMessage="1" showErrorMessage="1" sqref="D667">
      <formula1>$A$672:$A$673</formula1>
    </dataValidation>
    <dataValidation type="list" allowBlank="1" showInputMessage="1" showErrorMessage="1" sqref="D680:D685 D687:D696 D699:D705 D707:D713 D741:D1048576 D249:D489 D100:D150 D645:D666 D41:D98 D715:D731 D157:D247 D491:D498 D510:D539 D541:D643 D668:D678">
      <formula1>$A$742:$A$744</formula1>
    </dataValidation>
    <dataValidation type="list" allowBlank="1" showInputMessage="1" showErrorMessage="1" sqref="D697:D698 D706 D714">
      <formula1>$A$695:$A$697</formula1>
    </dataValidation>
  </dataValidations>
  <pageMargins left="0.51" right="0.2" top="0.5" bottom="0.46" header="0.31496062992125984" footer="0.31496062992125984"/>
  <pageSetup paperSize="9" scale="46" orientation="portrait" r:id="rId1"/>
  <headerFooter>
    <oddHeader>&amp;LChecklist No. 6&amp;CSNCU&amp;RVersion - NHSRC /3.0</oddHeader>
    <oddFooter>Page &amp;P</oddFooter>
  </headerFooter>
  <rowBreaks count="1" manualBreakCount="1">
    <brk id="673"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K720"/>
  <sheetViews>
    <sheetView topLeftCell="A7" zoomScale="80" zoomScaleNormal="80" zoomScalePageLayoutView="70" workbookViewId="0">
      <selection activeCell="D700" sqref="D700"/>
    </sheetView>
  </sheetViews>
  <sheetFormatPr defaultColWidth="9.140625" defaultRowHeight="18.75"/>
  <cols>
    <col min="1" max="1" width="23.7109375" style="314" customWidth="1"/>
    <col min="2" max="2" width="47.140625" style="315" customWidth="1"/>
    <col min="3" max="3" width="41.85546875" style="4" customWidth="1"/>
    <col min="4" max="4" width="17.42578125" style="326" customWidth="1"/>
    <col min="5" max="5" width="10.85546875" style="29" customWidth="1"/>
    <col min="6" max="6" width="35.140625" style="4" customWidth="1"/>
    <col min="7" max="7" width="27.140625" style="4" customWidth="1"/>
    <col min="8" max="8" width="5.7109375" style="22" customWidth="1"/>
    <col min="9" max="9" width="6.140625" style="22" customWidth="1"/>
    <col min="10" max="10" width="9.140625" style="486"/>
    <col min="11" max="11" width="9.140625" style="81"/>
    <col min="12" max="16384" width="9.140625" style="4"/>
  </cols>
  <sheetData>
    <row r="1" spans="1:11" s="486" customFormat="1" ht="33.75">
      <c r="A1" s="1216" t="s">
        <v>162</v>
      </c>
      <c r="B1" s="1216"/>
      <c r="C1" s="1216"/>
      <c r="D1" s="1216"/>
      <c r="E1" s="1216"/>
      <c r="F1" s="1216"/>
      <c r="G1" s="1217" t="s">
        <v>7154</v>
      </c>
      <c r="H1" s="1218"/>
      <c r="I1" s="1219"/>
      <c r="K1" s="81"/>
    </row>
    <row r="2" spans="1:11" s="486" customFormat="1" ht="33.75">
      <c r="A2" s="1324" t="s">
        <v>3517</v>
      </c>
      <c r="B2" s="1325"/>
      <c r="C2" s="1325"/>
      <c r="D2" s="1325"/>
      <c r="E2" s="1325"/>
      <c r="F2" s="1325"/>
      <c r="G2" s="1325"/>
      <c r="H2" s="1326">
        <v>7</v>
      </c>
      <c r="I2" s="1327"/>
      <c r="K2" s="81"/>
    </row>
    <row r="3" spans="1:11" s="486" customFormat="1" ht="28.5">
      <c r="A3" s="1227" t="s">
        <v>166</v>
      </c>
      <c r="B3" s="1227"/>
      <c r="C3" s="1227"/>
      <c r="D3" s="1227"/>
      <c r="E3" s="1227"/>
      <c r="F3" s="1227"/>
      <c r="G3" s="1227"/>
      <c r="H3" s="1328"/>
      <c r="I3" s="1328"/>
      <c r="K3" s="81"/>
    </row>
    <row r="4" spans="1:11" s="486" customFormat="1" ht="36" customHeight="1">
      <c r="A4" s="1247" t="s">
        <v>167</v>
      </c>
      <c r="B4" s="1247"/>
      <c r="C4" s="1248"/>
      <c r="D4" s="1248"/>
      <c r="E4" s="1248"/>
      <c r="F4" s="5" t="s">
        <v>168</v>
      </c>
      <c r="G4" s="1248"/>
      <c r="H4" s="1323"/>
      <c r="I4" s="1323"/>
      <c r="K4" s="81"/>
    </row>
    <row r="5" spans="1:11" s="486" customFormat="1" ht="42.75" customHeight="1">
      <c r="A5" s="1321" t="s">
        <v>169</v>
      </c>
      <c r="B5" s="1322"/>
      <c r="C5" s="1248"/>
      <c r="D5" s="1248"/>
      <c r="E5" s="1248"/>
      <c r="F5" s="585" t="s">
        <v>170</v>
      </c>
      <c r="G5" s="1248"/>
      <c r="H5" s="1323"/>
      <c r="I5" s="1323"/>
      <c r="K5" s="81"/>
    </row>
    <row r="6" spans="1:11" s="486" customFormat="1" ht="45.75" customHeight="1">
      <c r="A6" s="1232" t="s">
        <v>171</v>
      </c>
      <c r="B6" s="1232"/>
      <c r="C6" s="1233"/>
      <c r="D6" s="1233"/>
      <c r="E6" s="1233"/>
      <c r="F6" s="585" t="s">
        <v>172</v>
      </c>
      <c r="G6" s="1248"/>
      <c r="H6" s="1323"/>
      <c r="I6" s="1323"/>
      <c r="K6" s="81"/>
    </row>
    <row r="7" spans="1:11" s="486" customFormat="1" ht="33.75">
      <c r="A7" s="1239" t="s">
        <v>3518</v>
      </c>
      <c r="B7" s="1566"/>
      <c r="C7" s="1566"/>
      <c r="D7" s="1566"/>
      <c r="E7" s="1566"/>
      <c r="F7" s="1566"/>
      <c r="G7" s="1566"/>
      <c r="H7" s="1566"/>
      <c r="I7" s="1566"/>
      <c r="K7" s="81"/>
    </row>
    <row r="8" spans="1:11" s="486" customFormat="1" ht="33.6" customHeight="1">
      <c r="A8" s="1567" t="s">
        <v>174</v>
      </c>
      <c r="B8" s="1567"/>
      <c r="C8" s="1568"/>
      <c r="D8" s="1335" t="s">
        <v>3519</v>
      </c>
      <c r="E8" s="1335"/>
      <c r="F8" s="1335"/>
      <c r="G8" s="1335"/>
      <c r="H8" s="1336"/>
      <c r="I8" s="1336"/>
      <c r="K8" s="81"/>
    </row>
    <row r="9" spans="1:11" s="486" customFormat="1" ht="33.6" customHeight="1">
      <c r="A9" s="83" t="s">
        <v>176</v>
      </c>
      <c r="B9" s="235" t="s">
        <v>177</v>
      </c>
      <c r="C9" s="236">
        <f>'NRC  (2)'!D704</f>
        <v>0.5</v>
      </c>
      <c r="D9" s="1338">
        <f>D712</f>
        <v>0.5</v>
      </c>
      <c r="E9" s="1339"/>
      <c r="F9" s="1339"/>
      <c r="G9" s="1339"/>
      <c r="H9" s="1340"/>
      <c r="I9" s="1341"/>
      <c r="K9" s="81"/>
    </row>
    <row r="10" spans="1:11" s="486" customFormat="1" ht="33.6" customHeight="1">
      <c r="A10" s="83" t="s">
        <v>178</v>
      </c>
      <c r="B10" s="235" t="s">
        <v>179</v>
      </c>
      <c r="C10" s="236">
        <f>'NRC  (2)'!D705</f>
        <v>0.5</v>
      </c>
      <c r="D10" s="1342"/>
      <c r="E10" s="1343"/>
      <c r="F10" s="1343"/>
      <c r="G10" s="1343"/>
      <c r="H10" s="1344"/>
      <c r="I10" s="1345"/>
      <c r="K10" s="81"/>
    </row>
    <row r="11" spans="1:11" s="486" customFormat="1" ht="33.6" customHeight="1">
      <c r="A11" s="83" t="s">
        <v>180</v>
      </c>
      <c r="B11" s="235" t="s">
        <v>181</v>
      </c>
      <c r="C11" s="236">
        <f>'NRC  (2)'!D706</f>
        <v>0.5</v>
      </c>
      <c r="D11" s="1342"/>
      <c r="E11" s="1343"/>
      <c r="F11" s="1343"/>
      <c r="G11" s="1343"/>
      <c r="H11" s="1344"/>
      <c r="I11" s="1345"/>
      <c r="K11" s="81"/>
    </row>
    <row r="12" spans="1:11" s="486" customFormat="1" ht="33.6" customHeight="1">
      <c r="A12" s="83" t="s">
        <v>182</v>
      </c>
      <c r="B12" s="235" t="s">
        <v>183</v>
      </c>
      <c r="C12" s="236">
        <f>'NRC  (2)'!D707</f>
        <v>0.5</v>
      </c>
      <c r="D12" s="1342"/>
      <c r="E12" s="1343"/>
      <c r="F12" s="1343"/>
      <c r="G12" s="1343"/>
      <c r="H12" s="1344"/>
      <c r="I12" s="1345"/>
      <c r="K12" s="81"/>
    </row>
    <row r="13" spans="1:11" s="486" customFormat="1" ht="33.6" customHeight="1">
      <c r="A13" s="83" t="s">
        <v>184</v>
      </c>
      <c r="B13" s="235" t="s">
        <v>185</v>
      </c>
      <c r="C13" s="236">
        <f>'NRC  (2)'!D708</f>
        <v>0.5</v>
      </c>
      <c r="D13" s="1342"/>
      <c r="E13" s="1343"/>
      <c r="F13" s="1343"/>
      <c r="G13" s="1343"/>
      <c r="H13" s="1344"/>
      <c r="I13" s="1345"/>
      <c r="K13" s="81"/>
    </row>
    <row r="14" spans="1:11" s="486" customFormat="1" ht="33.6" customHeight="1">
      <c r="A14" s="83" t="s">
        <v>186</v>
      </c>
      <c r="B14" s="235" t="s">
        <v>146</v>
      </c>
      <c r="C14" s="236">
        <f>'NRC  (2)'!D709</f>
        <v>0.5</v>
      </c>
      <c r="D14" s="1342"/>
      <c r="E14" s="1343"/>
      <c r="F14" s="1343"/>
      <c r="G14" s="1343"/>
      <c r="H14" s="1344"/>
      <c r="I14" s="1345"/>
      <c r="K14" s="81"/>
    </row>
    <row r="15" spans="1:11" s="486" customFormat="1" ht="33.6" customHeight="1">
      <c r="A15" s="83" t="s">
        <v>187</v>
      </c>
      <c r="B15" s="235" t="s">
        <v>1454</v>
      </c>
      <c r="C15" s="236">
        <f>'NRC  (2)'!D710</f>
        <v>0.5</v>
      </c>
      <c r="D15" s="1342"/>
      <c r="E15" s="1343"/>
      <c r="F15" s="1343"/>
      <c r="G15" s="1343"/>
      <c r="H15" s="1344"/>
      <c r="I15" s="1345"/>
      <c r="K15" s="81"/>
    </row>
    <row r="16" spans="1:11" s="486" customFormat="1" ht="33.6" customHeight="1">
      <c r="A16" s="83" t="s">
        <v>189</v>
      </c>
      <c r="B16" s="235" t="s">
        <v>190</v>
      </c>
      <c r="C16" s="236">
        <f>'NRC  (2)'!D711</f>
        <v>0.5</v>
      </c>
      <c r="D16" s="1346"/>
      <c r="E16" s="1347"/>
      <c r="F16" s="1347"/>
      <c r="G16" s="1347"/>
      <c r="H16" s="1348"/>
      <c r="I16" s="1349"/>
      <c r="K16" s="81"/>
    </row>
    <row r="17" spans="1:11" s="486" customFormat="1" ht="33.6" customHeight="1">
      <c r="A17" s="1357"/>
      <c r="B17" s="1358"/>
      <c r="C17" s="1358"/>
      <c r="D17" s="1358"/>
      <c r="E17" s="1358"/>
      <c r="F17" s="1358"/>
      <c r="G17" s="1358"/>
      <c r="H17" s="1359"/>
      <c r="I17" s="1360"/>
      <c r="K17" s="81"/>
    </row>
    <row r="18" spans="1:11" s="486" customFormat="1" ht="33.6" customHeight="1">
      <c r="A18" s="590"/>
      <c r="B18" s="1510" t="s">
        <v>191</v>
      </c>
      <c r="C18" s="1510"/>
      <c r="D18" s="1510"/>
      <c r="E18" s="1510"/>
      <c r="F18" s="1510"/>
      <c r="G18" s="1510"/>
      <c r="H18" s="1511"/>
      <c r="I18" s="1511"/>
      <c r="K18" s="81"/>
    </row>
    <row r="19" spans="1:11" s="486" customFormat="1" ht="33.6" customHeight="1">
      <c r="A19" s="6">
        <v>1</v>
      </c>
      <c r="B19" s="1259"/>
      <c r="C19" s="1259"/>
      <c r="D19" s="1259"/>
      <c r="E19" s="1259"/>
      <c r="F19" s="1259"/>
      <c r="G19" s="1259"/>
      <c r="H19" s="1515"/>
      <c r="I19" s="1515"/>
      <c r="K19" s="81"/>
    </row>
    <row r="20" spans="1:11" s="486" customFormat="1" ht="33.6" customHeight="1">
      <c r="A20" s="6">
        <v>2</v>
      </c>
      <c r="B20" s="1259"/>
      <c r="C20" s="1259"/>
      <c r="D20" s="1259"/>
      <c r="E20" s="1259"/>
      <c r="F20" s="1259"/>
      <c r="G20" s="1259"/>
      <c r="H20" s="1515"/>
      <c r="I20" s="1515"/>
      <c r="K20" s="81"/>
    </row>
    <row r="21" spans="1:11" s="486" customFormat="1" ht="33.6" customHeight="1">
      <c r="A21" s="6">
        <v>3</v>
      </c>
      <c r="B21" s="1259"/>
      <c r="C21" s="1259"/>
      <c r="D21" s="1259"/>
      <c r="E21" s="1259"/>
      <c r="F21" s="1259"/>
      <c r="G21" s="1259"/>
      <c r="H21" s="1515"/>
      <c r="I21" s="1515"/>
      <c r="K21" s="81"/>
    </row>
    <row r="22" spans="1:11" s="486" customFormat="1" ht="33.6" customHeight="1">
      <c r="A22" s="6">
        <v>4</v>
      </c>
      <c r="B22" s="1259"/>
      <c r="C22" s="1259"/>
      <c r="D22" s="1259"/>
      <c r="E22" s="1259"/>
      <c r="F22" s="1259"/>
      <c r="G22" s="1259"/>
      <c r="H22" s="1515"/>
      <c r="I22" s="1515"/>
      <c r="K22" s="81"/>
    </row>
    <row r="23" spans="1:11" s="486" customFormat="1" ht="33.6" customHeight="1">
      <c r="A23" s="6">
        <v>5</v>
      </c>
      <c r="B23" s="1259"/>
      <c r="C23" s="1259"/>
      <c r="D23" s="1259"/>
      <c r="E23" s="1259"/>
      <c r="F23" s="1259"/>
      <c r="G23" s="1259"/>
      <c r="H23" s="1515"/>
      <c r="I23" s="1515"/>
      <c r="K23" s="81"/>
    </row>
    <row r="24" spans="1:11" s="486" customFormat="1" ht="33.6" customHeight="1">
      <c r="A24" s="590"/>
      <c r="B24" s="1353" t="s">
        <v>192</v>
      </c>
      <c r="C24" s="1354"/>
      <c r="D24" s="1354"/>
      <c r="E24" s="1354"/>
      <c r="F24" s="1354"/>
      <c r="G24" s="1354"/>
      <c r="H24" s="1355"/>
      <c r="I24" s="1356"/>
      <c r="K24" s="81"/>
    </row>
    <row r="25" spans="1:11" s="486" customFormat="1" ht="33.6" customHeight="1">
      <c r="A25" s="6">
        <v>1</v>
      </c>
      <c r="B25" s="1259"/>
      <c r="C25" s="1259"/>
      <c r="D25" s="1259"/>
      <c r="E25" s="1259"/>
      <c r="F25" s="1259"/>
      <c r="G25" s="1259"/>
      <c r="H25" s="1515"/>
      <c r="I25" s="1515"/>
      <c r="K25" s="81"/>
    </row>
    <row r="26" spans="1:11" s="486" customFormat="1" ht="33.6" customHeight="1">
      <c r="A26" s="6">
        <v>2</v>
      </c>
      <c r="B26" s="1259"/>
      <c r="C26" s="1259"/>
      <c r="D26" s="1259"/>
      <c r="E26" s="1259"/>
      <c r="F26" s="1259"/>
      <c r="G26" s="1259"/>
      <c r="H26" s="1515"/>
      <c r="I26" s="1515"/>
      <c r="K26" s="81"/>
    </row>
    <row r="27" spans="1:11" s="486" customFormat="1" ht="33.6" customHeight="1">
      <c r="A27" s="6">
        <v>3</v>
      </c>
      <c r="B27" s="1259"/>
      <c r="C27" s="1259"/>
      <c r="D27" s="1259"/>
      <c r="E27" s="1259"/>
      <c r="F27" s="1259"/>
      <c r="G27" s="1259"/>
      <c r="H27" s="1515"/>
      <c r="I27" s="1515"/>
      <c r="K27" s="81"/>
    </row>
    <row r="28" spans="1:11" s="486" customFormat="1" ht="33.6" customHeight="1">
      <c r="A28" s="6">
        <v>4</v>
      </c>
      <c r="B28" s="1261"/>
      <c r="C28" s="1350"/>
      <c r="D28" s="1350"/>
      <c r="E28" s="1350"/>
      <c r="F28" s="1350"/>
      <c r="G28" s="1350"/>
      <c r="H28" s="1351"/>
      <c r="I28" s="1352"/>
      <c r="K28" s="81"/>
    </row>
    <row r="29" spans="1:11" s="486" customFormat="1" ht="33.6" customHeight="1">
      <c r="A29" s="6">
        <v>5</v>
      </c>
      <c r="B29" s="1261"/>
      <c r="C29" s="1350"/>
      <c r="D29" s="1350"/>
      <c r="E29" s="1350"/>
      <c r="F29" s="1350"/>
      <c r="G29" s="1350"/>
      <c r="H29" s="1351"/>
      <c r="I29" s="1352"/>
      <c r="K29" s="81"/>
    </row>
    <row r="30" spans="1:11" s="486" customFormat="1" ht="33.6" customHeight="1">
      <c r="A30" s="590"/>
      <c r="B30" s="1510" t="s">
        <v>193</v>
      </c>
      <c r="C30" s="1510"/>
      <c r="D30" s="1510"/>
      <c r="E30" s="1510"/>
      <c r="F30" s="1510"/>
      <c r="G30" s="1510"/>
      <c r="H30" s="1511"/>
      <c r="I30" s="1511"/>
      <c r="K30" s="81"/>
    </row>
    <row r="31" spans="1:11" s="486" customFormat="1" ht="33.6" customHeight="1">
      <c r="A31" s="6">
        <v>1</v>
      </c>
      <c r="B31" s="1259"/>
      <c r="C31" s="1259"/>
      <c r="D31" s="1259"/>
      <c r="E31" s="1259"/>
      <c r="F31" s="1259"/>
      <c r="G31" s="1259"/>
      <c r="H31" s="1515"/>
      <c r="I31" s="1515"/>
      <c r="K31" s="81"/>
    </row>
    <row r="32" spans="1:11" s="486" customFormat="1" ht="33.6" customHeight="1">
      <c r="A32" s="6">
        <v>2</v>
      </c>
      <c r="B32" s="1259"/>
      <c r="C32" s="1259"/>
      <c r="D32" s="1259"/>
      <c r="E32" s="1259"/>
      <c r="F32" s="1259"/>
      <c r="G32" s="1259"/>
      <c r="H32" s="1515"/>
      <c r="I32" s="1515"/>
      <c r="K32" s="81"/>
    </row>
    <row r="33" spans="1:11" ht="33.6" customHeight="1">
      <c r="A33" s="6">
        <v>3</v>
      </c>
      <c r="B33" s="1259"/>
      <c r="C33" s="1259"/>
      <c r="D33" s="1259"/>
      <c r="E33" s="1259"/>
      <c r="F33" s="1259"/>
      <c r="G33" s="1259"/>
      <c r="H33" s="1515"/>
      <c r="I33" s="1515"/>
    </row>
    <row r="34" spans="1:11" ht="33.6" customHeight="1">
      <c r="A34" s="6">
        <v>4</v>
      </c>
      <c r="B34" s="1259"/>
      <c r="C34" s="1259"/>
      <c r="D34" s="1259"/>
      <c r="E34" s="1259"/>
      <c r="F34" s="1259"/>
      <c r="G34" s="1259"/>
      <c r="H34" s="1515"/>
      <c r="I34" s="1515"/>
    </row>
    <row r="35" spans="1:11" ht="33.6" customHeight="1">
      <c r="A35" s="6">
        <v>5</v>
      </c>
      <c r="B35" s="1261"/>
      <c r="C35" s="1350"/>
      <c r="D35" s="1350"/>
      <c r="E35" s="1350"/>
      <c r="F35" s="1350"/>
      <c r="G35" s="1350"/>
      <c r="H35" s="1351"/>
      <c r="I35" s="1352"/>
    </row>
    <row r="36" spans="1:11" ht="33.6" customHeight="1">
      <c r="A36" s="590"/>
      <c r="B36" s="1282" t="s">
        <v>194</v>
      </c>
      <c r="C36" s="1361"/>
      <c r="D36" s="1361"/>
      <c r="E36" s="1361"/>
      <c r="F36" s="1361"/>
      <c r="G36" s="1361"/>
      <c r="H36" s="1362"/>
      <c r="I36" s="1363"/>
    </row>
    <row r="37" spans="1:11" ht="33.6" customHeight="1">
      <c r="A37" s="590"/>
      <c r="B37" s="1417" t="s">
        <v>195</v>
      </c>
      <c r="C37" s="1417"/>
      <c r="D37" s="1417"/>
      <c r="E37" s="1417"/>
      <c r="F37" s="1417"/>
      <c r="G37" s="1417"/>
      <c r="H37" s="1516"/>
      <c r="I37" s="1516"/>
    </row>
    <row r="38" spans="1:11" ht="33.6" customHeight="1">
      <c r="A38" s="1517"/>
      <c r="B38" s="1518"/>
      <c r="C38" s="1518"/>
      <c r="D38" s="1518"/>
      <c r="E38" s="1518"/>
      <c r="F38" s="1518"/>
      <c r="G38" s="1518"/>
      <c r="H38" s="1519"/>
      <c r="I38" s="1519"/>
    </row>
    <row r="39" spans="1:11" ht="33.6" customHeight="1">
      <c r="A39" s="1521"/>
      <c r="B39" s="1554"/>
      <c r="C39" s="1554"/>
      <c r="D39" s="1554"/>
      <c r="E39" s="1554"/>
      <c r="F39" s="1554"/>
      <c r="G39" s="1554"/>
      <c r="H39" s="1555"/>
      <c r="I39" s="1555"/>
    </row>
    <row r="40" spans="1:11" ht="33.6" customHeight="1">
      <c r="A40" s="1521"/>
      <c r="B40" s="1554"/>
      <c r="C40" s="1554"/>
      <c r="D40" s="1554"/>
      <c r="E40" s="1554"/>
      <c r="F40" s="1554"/>
      <c r="G40" s="1554"/>
      <c r="H40" s="1555"/>
      <c r="I40" s="1555"/>
    </row>
    <row r="41" spans="1:11" ht="26.25">
      <c r="A41" s="1445" t="s">
        <v>3520</v>
      </c>
      <c r="B41" s="1293"/>
      <c r="C41" s="1293"/>
      <c r="D41" s="1293"/>
      <c r="E41" s="1293"/>
      <c r="F41" s="1293"/>
      <c r="G41" s="1586"/>
    </row>
    <row r="42" spans="1:11" ht="30">
      <c r="A42" s="292" t="s">
        <v>3521</v>
      </c>
      <c r="B42" s="292" t="s">
        <v>3522</v>
      </c>
      <c r="C42" s="237" t="s">
        <v>1457</v>
      </c>
      <c r="D42" s="183" t="s">
        <v>2771</v>
      </c>
      <c r="E42" s="184" t="s">
        <v>2772</v>
      </c>
      <c r="F42" s="237" t="s">
        <v>2318</v>
      </c>
      <c r="G42" s="237" t="s">
        <v>2319</v>
      </c>
    </row>
    <row r="43" spans="1:11" ht="26.25" customHeight="1">
      <c r="A43" s="238"/>
      <c r="B43" s="1452" t="s">
        <v>204</v>
      </c>
      <c r="C43" s="1452"/>
      <c r="D43" s="1452"/>
      <c r="E43" s="1452"/>
      <c r="F43" s="1452"/>
      <c r="G43" s="1452"/>
      <c r="H43" s="22">
        <f>H44+H63+H78+H95+H82+H104</f>
        <v>11</v>
      </c>
      <c r="I43" s="22">
        <f>I44+I63+I78+I95+I82+I104</f>
        <v>22</v>
      </c>
      <c r="K43" s="4"/>
    </row>
    <row r="44" spans="1:11" ht="35.1" customHeight="1">
      <c r="A44" s="351" t="s">
        <v>1458</v>
      </c>
      <c r="B44" s="1305" t="s">
        <v>142</v>
      </c>
      <c r="C44" s="1306"/>
      <c r="D44" s="1306"/>
      <c r="E44" s="1306"/>
      <c r="F44" s="1306"/>
      <c r="G44" s="1307"/>
      <c r="H44" s="22">
        <f>SUM(D45:D62)</f>
        <v>2</v>
      </c>
      <c r="I44" s="22">
        <f>COUNT(D45:D62)*2</f>
        <v>4</v>
      </c>
      <c r="K44" s="4"/>
    </row>
    <row r="45" spans="1:11" ht="31.5" hidden="1">
      <c r="A45" s="20" t="s">
        <v>1460</v>
      </c>
      <c r="B45" s="92" t="s">
        <v>2773</v>
      </c>
      <c r="C45" s="19"/>
      <c r="D45" s="438"/>
      <c r="E45" s="21"/>
      <c r="F45" s="19"/>
      <c r="G45" s="19"/>
      <c r="H45" s="81"/>
      <c r="I45" s="81"/>
      <c r="J45" s="81"/>
      <c r="K45" s="4"/>
    </row>
    <row r="46" spans="1:11" ht="15.75" hidden="1">
      <c r="A46" s="20" t="s">
        <v>1461</v>
      </c>
      <c r="B46" s="92" t="s">
        <v>2774</v>
      </c>
      <c r="C46" s="19"/>
      <c r="D46" s="438"/>
      <c r="E46" s="21"/>
      <c r="F46" s="19"/>
      <c r="G46" s="19"/>
      <c r="H46" s="81"/>
      <c r="I46" s="81"/>
      <c r="J46" s="81"/>
      <c r="K46" s="4"/>
    </row>
    <row r="47" spans="1:11" ht="31.5" hidden="1">
      <c r="A47" s="20" t="s">
        <v>1462</v>
      </c>
      <c r="B47" s="92" t="s">
        <v>2775</v>
      </c>
      <c r="C47" s="19"/>
      <c r="D47" s="438"/>
      <c r="E47" s="21"/>
      <c r="F47" s="19"/>
      <c r="G47" s="19"/>
      <c r="H47" s="81"/>
      <c r="I47" s="81"/>
      <c r="J47" s="81"/>
      <c r="K47" s="4"/>
    </row>
    <row r="48" spans="1:11" ht="30">
      <c r="A48" s="11" t="s">
        <v>1463</v>
      </c>
      <c r="B48" s="92" t="s">
        <v>2776</v>
      </c>
      <c r="C48" s="19" t="s">
        <v>3523</v>
      </c>
      <c r="D48" s="473">
        <v>1</v>
      </c>
      <c r="E48" s="19" t="s">
        <v>271</v>
      </c>
      <c r="F48" s="23" t="s">
        <v>3524</v>
      </c>
      <c r="G48" s="44"/>
      <c r="K48" s="4"/>
    </row>
    <row r="49" spans="1:10" s="4" customFormat="1" ht="15.75" hidden="1">
      <c r="A49" s="20" t="s">
        <v>1465</v>
      </c>
      <c r="B49" s="92" t="s">
        <v>2779</v>
      </c>
      <c r="C49" s="19"/>
      <c r="D49" s="438"/>
      <c r="E49" s="19"/>
      <c r="F49" s="19"/>
      <c r="G49" s="19"/>
      <c r="H49" s="81"/>
      <c r="I49" s="81"/>
      <c r="J49" s="81"/>
    </row>
    <row r="50" spans="1:10" s="4" customFormat="1" ht="15.75" hidden="1">
      <c r="A50" s="20" t="s">
        <v>1466</v>
      </c>
      <c r="B50" s="92" t="s">
        <v>2780</v>
      </c>
      <c r="C50" s="19"/>
      <c r="D50" s="438"/>
      <c r="E50" s="19"/>
      <c r="F50" s="19"/>
      <c r="G50" s="19"/>
      <c r="H50" s="81"/>
      <c r="I50" s="81"/>
      <c r="J50" s="81"/>
    </row>
    <row r="51" spans="1:10" s="4" customFormat="1" ht="15.75" hidden="1">
      <c r="A51" s="20" t="s">
        <v>1467</v>
      </c>
      <c r="B51" s="92" t="s">
        <v>2781</v>
      </c>
      <c r="C51" s="19"/>
      <c r="D51" s="438"/>
      <c r="E51" s="19"/>
      <c r="F51" s="19"/>
      <c r="G51" s="19"/>
      <c r="H51" s="81"/>
      <c r="I51" s="81"/>
      <c r="J51" s="81"/>
    </row>
    <row r="52" spans="1:10" s="4" customFormat="1" ht="15.75" hidden="1">
      <c r="A52" s="20" t="s">
        <v>234</v>
      </c>
      <c r="B52" s="92" t="s">
        <v>2782</v>
      </c>
      <c r="C52" s="19"/>
      <c r="D52" s="438"/>
      <c r="E52" s="19"/>
      <c r="F52" s="19"/>
      <c r="G52" s="19"/>
      <c r="H52" s="81"/>
      <c r="I52" s="81"/>
      <c r="J52" s="81"/>
    </row>
    <row r="53" spans="1:10" s="4" customFormat="1" ht="15.75" hidden="1">
      <c r="A53" s="20" t="s">
        <v>1468</v>
      </c>
      <c r="B53" s="92" t="s">
        <v>2783</v>
      </c>
      <c r="C53" s="19"/>
      <c r="D53" s="438"/>
      <c r="E53" s="19"/>
      <c r="F53" s="19"/>
      <c r="G53" s="19"/>
      <c r="H53" s="81"/>
      <c r="I53" s="81"/>
      <c r="J53" s="81"/>
    </row>
    <row r="54" spans="1:10" s="4" customFormat="1" ht="15.75" hidden="1">
      <c r="A54" s="20" t="s">
        <v>240</v>
      </c>
      <c r="B54" s="92" t="s">
        <v>2784</v>
      </c>
      <c r="C54" s="19"/>
      <c r="D54" s="438"/>
      <c r="E54" s="19"/>
      <c r="F54" s="19"/>
      <c r="G54" s="19"/>
      <c r="H54" s="81"/>
      <c r="I54" s="81"/>
      <c r="J54" s="81"/>
    </row>
    <row r="55" spans="1:10" s="4" customFormat="1" ht="15.75" hidden="1">
      <c r="A55" s="20" t="s">
        <v>242</v>
      </c>
      <c r="B55" s="92" t="s">
        <v>2785</v>
      </c>
      <c r="C55" s="19"/>
      <c r="D55" s="438"/>
      <c r="E55" s="19"/>
      <c r="F55" s="19"/>
      <c r="G55" s="19"/>
      <c r="H55" s="81"/>
      <c r="I55" s="81"/>
      <c r="J55" s="81"/>
    </row>
    <row r="56" spans="1:10" s="4" customFormat="1" ht="15.75" hidden="1">
      <c r="A56" s="20" t="s">
        <v>244</v>
      </c>
      <c r="B56" s="92" t="s">
        <v>2786</v>
      </c>
      <c r="C56" s="19"/>
      <c r="D56" s="438"/>
      <c r="E56" s="19"/>
      <c r="F56" s="19"/>
      <c r="G56" s="19"/>
      <c r="H56" s="81"/>
      <c r="I56" s="81"/>
      <c r="J56" s="81"/>
    </row>
    <row r="57" spans="1:10" s="4" customFormat="1" ht="31.5" hidden="1">
      <c r="A57" s="20" t="s">
        <v>1469</v>
      </c>
      <c r="B57" s="92" t="s">
        <v>2787</v>
      </c>
      <c r="C57" s="19"/>
      <c r="D57" s="438"/>
      <c r="E57" s="19"/>
      <c r="F57" s="19"/>
      <c r="G57" s="19"/>
      <c r="H57" s="81"/>
      <c r="I57" s="81"/>
      <c r="J57" s="81"/>
    </row>
    <row r="58" spans="1:10" s="4" customFormat="1" ht="31.5">
      <c r="A58" s="11" t="s">
        <v>1470</v>
      </c>
      <c r="B58" s="92" t="s">
        <v>253</v>
      </c>
      <c r="C58" s="23" t="s">
        <v>2621</v>
      </c>
      <c r="D58" s="473">
        <v>1</v>
      </c>
      <c r="E58" s="19" t="s">
        <v>540</v>
      </c>
      <c r="F58" s="19"/>
      <c r="G58" s="44"/>
      <c r="H58" s="22"/>
      <c r="I58" s="22"/>
      <c r="J58" s="486"/>
    </row>
    <row r="59" spans="1:10" s="4" customFormat="1" ht="30" hidden="1" customHeight="1">
      <c r="A59" s="20" t="s">
        <v>256</v>
      </c>
      <c r="B59" s="92" t="s">
        <v>2788</v>
      </c>
      <c r="C59" s="19"/>
      <c r="D59" s="438"/>
      <c r="E59" s="21"/>
      <c r="F59" s="19"/>
      <c r="G59" s="19"/>
      <c r="H59" s="81"/>
      <c r="I59" s="81"/>
      <c r="J59" s="81"/>
    </row>
    <row r="60" spans="1:10" s="4" customFormat="1" ht="31.5" hidden="1">
      <c r="A60" s="20" t="s">
        <v>1473</v>
      </c>
      <c r="B60" s="92" t="s">
        <v>2789</v>
      </c>
      <c r="C60" s="19"/>
      <c r="D60" s="438"/>
      <c r="E60" s="21"/>
      <c r="F60" s="19"/>
      <c r="G60" s="19"/>
      <c r="H60" s="81"/>
      <c r="I60" s="81"/>
      <c r="J60" s="81"/>
    </row>
    <row r="61" spans="1:10" s="4" customFormat="1" ht="15.75" hidden="1">
      <c r="A61" s="20" t="s">
        <v>262</v>
      </c>
      <c r="B61" s="92" t="s">
        <v>2790</v>
      </c>
      <c r="C61" s="19"/>
      <c r="D61" s="438"/>
      <c r="E61" s="21"/>
      <c r="F61" s="19"/>
      <c r="G61" s="19"/>
      <c r="H61" s="81"/>
      <c r="I61" s="81"/>
      <c r="J61" s="81"/>
    </row>
    <row r="62" spans="1:10" s="4" customFormat="1" ht="31.5" hidden="1">
      <c r="A62" s="20" t="s">
        <v>264</v>
      </c>
      <c r="B62" s="104" t="s">
        <v>2791</v>
      </c>
      <c r="C62" s="105"/>
      <c r="D62" s="501"/>
      <c r="E62" s="27"/>
      <c r="F62" s="105"/>
      <c r="G62" s="105"/>
      <c r="H62" s="81"/>
      <c r="I62" s="81"/>
      <c r="J62" s="81"/>
    </row>
    <row r="63" spans="1:10" s="4" customFormat="1" ht="35.1" customHeight="1">
      <c r="A63" s="351" t="s">
        <v>141</v>
      </c>
      <c r="B63" s="1475" t="s">
        <v>140</v>
      </c>
      <c r="C63" s="1475"/>
      <c r="D63" s="1475"/>
      <c r="E63" s="1475"/>
      <c r="F63" s="1475"/>
      <c r="G63" s="1475"/>
      <c r="H63" s="22">
        <f>SUM(D64:D77)</f>
        <v>7</v>
      </c>
      <c r="I63" s="22">
        <f>COUNT(D64:D77)*2</f>
        <v>14</v>
      </c>
      <c r="J63" s="486"/>
    </row>
    <row r="64" spans="1:10" s="4" customFormat="1" ht="31.5" hidden="1">
      <c r="A64" s="20" t="s">
        <v>266</v>
      </c>
      <c r="B64" s="231" t="s">
        <v>2792</v>
      </c>
      <c r="C64" s="223"/>
      <c r="D64" s="507"/>
      <c r="E64" s="30"/>
      <c r="F64" s="223"/>
      <c r="G64" s="223"/>
      <c r="H64" s="81"/>
      <c r="I64" s="81"/>
      <c r="J64" s="81"/>
    </row>
    <row r="65" spans="1:11" ht="15.75" hidden="1">
      <c r="A65" s="20" t="s">
        <v>268</v>
      </c>
      <c r="B65" s="92" t="s">
        <v>2793</v>
      </c>
      <c r="C65" s="19"/>
      <c r="D65" s="438"/>
      <c r="E65" s="21"/>
      <c r="F65" s="19"/>
      <c r="G65" s="19"/>
      <c r="H65" s="81"/>
      <c r="I65" s="81"/>
      <c r="J65" s="81"/>
      <c r="K65" s="4"/>
    </row>
    <row r="66" spans="1:11" ht="15.75" hidden="1">
      <c r="A66" s="20" t="s">
        <v>272</v>
      </c>
      <c r="B66" s="104" t="s">
        <v>2794</v>
      </c>
      <c r="C66" s="220"/>
      <c r="D66" s="501"/>
      <c r="E66" s="27"/>
      <c r="F66" s="105"/>
      <c r="G66" s="105"/>
      <c r="H66" s="81"/>
      <c r="I66" s="81"/>
      <c r="J66" s="81"/>
      <c r="K66" s="4"/>
    </row>
    <row r="67" spans="1:11" ht="30">
      <c r="A67" s="11" t="s">
        <v>274</v>
      </c>
      <c r="B67" s="92" t="s">
        <v>2801</v>
      </c>
      <c r="C67" s="34" t="s">
        <v>3525</v>
      </c>
      <c r="D67" s="473">
        <v>1</v>
      </c>
      <c r="E67" s="584" t="s">
        <v>540</v>
      </c>
      <c r="F67" s="19"/>
      <c r="G67" s="44"/>
      <c r="K67" s="4"/>
    </row>
    <row r="68" spans="1:11" ht="30">
      <c r="A68" s="11"/>
      <c r="B68" s="92"/>
      <c r="C68" s="34" t="s">
        <v>3526</v>
      </c>
      <c r="D68" s="473">
        <v>1</v>
      </c>
      <c r="E68" s="584" t="s">
        <v>540</v>
      </c>
      <c r="F68" s="19"/>
      <c r="G68" s="44"/>
      <c r="K68" s="4"/>
    </row>
    <row r="69" spans="1:11" ht="30">
      <c r="A69" s="11"/>
      <c r="B69" s="92"/>
      <c r="C69" s="34" t="s">
        <v>3527</v>
      </c>
      <c r="D69" s="473">
        <v>1</v>
      </c>
      <c r="E69" s="584" t="s">
        <v>540</v>
      </c>
      <c r="F69" s="19"/>
      <c r="G69" s="44"/>
      <c r="K69" s="4"/>
    </row>
    <row r="70" spans="1:11" ht="30">
      <c r="A70" s="11"/>
      <c r="B70" s="92"/>
      <c r="C70" s="34" t="s">
        <v>3528</v>
      </c>
      <c r="D70" s="473">
        <v>1</v>
      </c>
      <c r="E70" s="584" t="s">
        <v>540</v>
      </c>
      <c r="F70" s="19"/>
      <c r="G70" s="44"/>
      <c r="K70" s="4"/>
    </row>
    <row r="71" spans="1:11" ht="30">
      <c r="A71" s="11"/>
      <c r="B71" s="92"/>
      <c r="C71" s="34" t="s">
        <v>3529</v>
      </c>
      <c r="D71" s="473">
        <v>1</v>
      </c>
      <c r="E71" s="584" t="s">
        <v>540</v>
      </c>
      <c r="F71" s="19"/>
      <c r="G71" s="44"/>
      <c r="K71" s="4"/>
    </row>
    <row r="72" spans="1:11" ht="30">
      <c r="A72" s="11"/>
      <c r="B72" s="92"/>
      <c r="C72" s="23" t="s">
        <v>3530</v>
      </c>
      <c r="D72" s="473">
        <v>1</v>
      </c>
      <c r="E72" s="584" t="s">
        <v>540</v>
      </c>
      <c r="F72" s="19"/>
      <c r="G72" s="44"/>
      <c r="K72" s="4"/>
    </row>
    <row r="73" spans="1:11" ht="45">
      <c r="A73" s="11"/>
      <c r="B73" s="92"/>
      <c r="C73" s="34" t="s">
        <v>3531</v>
      </c>
      <c r="D73" s="473">
        <v>1</v>
      </c>
      <c r="E73" s="584" t="s">
        <v>540</v>
      </c>
      <c r="F73" s="19"/>
      <c r="G73" s="44"/>
      <c r="K73" s="4"/>
    </row>
    <row r="74" spans="1:11" ht="30" hidden="1">
      <c r="A74" s="20"/>
      <c r="B74" s="92"/>
      <c r="C74" s="34" t="s">
        <v>3532</v>
      </c>
      <c r="D74" s="473"/>
      <c r="E74" s="584" t="s">
        <v>1745</v>
      </c>
      <c r="F74" s="19"/>
      <c r="G74" s="44"/>
      <c r="H74" s="81"/>
      <c r="I74" s="81"/>
    </row>
    <row r="75" spans="1:11" ht="30" hidden="1">
      <c r="A75" s="20"/>
      <c r="B75" s="92"/>
      <c r="C75" s="23" t="s">
        <v>3533</v>
      </c>
      <c r="D75" s="473"/>
      <c r="E75" s="584" t="s">
        <v>1745</v>
      </c>
      <c r="F75" s="19"/>
      <c r="G75" s="44"/>
      <c r="H75" s="81"/>
      <c r="I75" s="81"/>
    </row>
    <row r="76" spans="1:11" ht="45" hidden="1">
      <c r="A76" s="20"/>
      <c r="B76" s="92"/>
      <c r="C76" s="23" t="s">
        <v>3534</v>
      </c>
      <c r="D76" s="473"/>
      <c r="E76" s="584" t="s">
        <v>1745</v>
      </c>
      <c r="F76" s="19"/>
      <c r="G76" s="44"/>
      <c r="H76" s="81"/>
      <c r="I76" s="81"/>
    </row>
    <row r="77" spans="1:11" ht="15.75" hidden="1">
      <c r="A77" s="20" t="s">
        <v>277</v>
      </c>
      <c r="B77" s="231" t="s">
        <v>2802</v>
      </c>
      <c r="D77" s="508"/>
      <c r="E77" s="30"/>
      <c r="F77" s="223"/>
      <c r="G77" s="223"/>
      <c r="H77" s="81"/>
      <c r="I77" s="81"/>
      <c r="J77" s="81"/>
      <c r="K77" s="4"/>
    </row>
    <row r="78" spans="1:11" ht="35.1" customHeight="1">
      <c r="A78" s="351" t="s">
        <v>279</v>
      </c>
      <c r="B78" s="1305" t="s">
        <v>138</v>
      </c>
      <c r="C78" s="1306"/>
      <c r="D78" s="1306"/>
      <c r="E78" s="1306"/>
      <c r="F78" s="1306"/>
      <c r="G78" s="1307"/>
      <c r="H78" s="22">
        <f>SUM(D79:D81)</f>
        <v>1</v>
      </c>
      <c r="I78" s="22">
        <f>COUNT(D79:D81)*2</f>
        <v>2</v>
      </c>
      <c r="K78" s="4"/>
    </row>
    <row r="79" spans="1:11" ht="15.75" hidden="1">
      <c r="A79" s="20" t="s">
        <v>1494</v>
      </c>
      <c r="B79" s="92" t="s">
        <v>2803</v>
      </c>
      <c r="C79" s="41"/>
      <c r="D79" s="446"/>
      <c r="E79" s="15"/>
      <c r="F79" s="41"/>
      <c r="G79" s="19"/>
      <c r="H79" s="81"/>
      <c r="I79" s="81"/>
      <c r="J79" s="81"/>
      <c r="K79" s="4"/>
    </row>
    <row r="80" spans="1:11" ht="135">
      <c r="A80" s="11" t="s">
        <v>1495</v>
      </c>
      <c r="B80" s="92" t="s">
        <v>2806</v>
      </c>
      <c r="C80" s="202" t="s">
        <v>3535</v>
      </c>
      <c r="D80" s="475">
        <v>1</v>
      </c>
      <c r="E80" s="41" t="s">
        <v>271</v>
      </c>
      <c r="F80" s="23" t="s">
        <v>3536</v>
      </c>
      <c r="G80" s="44"/>
      <c r="K80" s="4"/>
    </row>
    <row r="81" spans="1:10" s="4" customFormat="1" ht="31.5" hidden="1">
      <c r="A81" s="20" t="s">
        <v>1498</v>
      </c>
      <c r="B81" s="92" t="s">
        <v>2809</v>
      </c>
      <c r="C81" s="19"/>
      <c r="D81" s="474"/>
      <c r="E81" s="21"/>
      <c r="F81" s="19"/>
      <c r="G81" s="19"/>
      <c r="H81" s="81"/>
      <c r="I81" s="81"/>
      <c r="J81" s="81"/>
    </row>
    <row r="82" spans="1:10" s="4" customFormat="1" hidden="1">
      <c r="A82" s="294" t="s">
        <v>137</v>
      </c>
      <c r="B82" s="1305" t="s">
        <v>136</v>
      </c>
      <c r="C82" s="1306"/>
      <c r="D82" s="1306"/>
      <c r="E82" s="1306"/>
      <c r="F82" s="1306"/>
      <c r="G82" s="1307"/>
      <c r="H82" s="81">
        <f>SUM(D83:D94)</f>
        <v>0</v>
      </c>
      <c r="I82" s="81">
        <f>COUNT(D83:D94)*2</f>
        <v>0</v>
      </c>
      <c r="J82" s="81"/>
    </row>
    <row r="83" spans="1:10" s="4" customFormat="1" ht="47.25" hidden="1">
      <c r="A83" s="20" t="s">
        <v>292</v>
      </c>
      <c r="B83" s="92" t="s">
        <v>293</v>
      </c>
      <c r="C83" s="19"/>
      <c r="D83" s="474"/>
      <c r="E83" s="21"/>
      <c r="F83" s="19"/>
      <c r="G83" s="19"/>
      <c r="H83" s="81"/>
      <c r="I83" s="81"/>
      <c r="J83" s="81"/>
    </row>
    <row r="84" spans="1:10" s="4" customFormat="1" ht="47.25" hidden="1">
      <c r="A84" s="20" t="s">
        <v>294</v>
      </c>
      <c r="B84" s="92" t="s">
        <v>295</v>
      </c>
      <c r="C84" s="19"/>
      <c r="D84" s="474"/>
      <c r="E84" s="21"/>
      <c r="F84" s="19"/>
      <c r="G84" s="19"/>
      <c r="H84" s="81"/>
      <c r="I84" s="81"/>
      <c r="J84" s="81"/>
    </row>
    <row r="85" spans="1:10" s="4" customFormat="1" ht="47.25" hidden="1">
      <c r="A85" s="20" t="s">
        <v>296</v>
      </c>
      <c r="B85" s="92" t="s">
        <v>297</v>
      </c>
      <c r="C85" s="19"/>
      <c r="D85" s="474"/>
      <c r="E85" s="21"/>
      <c r="F85" s="19"/>
      <c r="G85" s="19"/>
      <c r="H85" s="81"/>
      <c r="I85" s="81"/>
      <c r="J85" s="81"/>
    </row>
    <row r="86" spans="1:10" s="4" customFormat="1" ht="31.5" hidden="1">
      <c r="A86" s="20" t="s">
        <v>298</v>
      </c>
      <c r="B86" s="92" t="s">
        <v>299</v>
      </c>
      <c r="C86" s="19"/>
      <c r="D86" s="474"/>
      <c r="E86" s="21"/>
      <c r="F86" s="19"/>
      <c r="G86" s="19"/>
      <c r="H86" s="81"/>
      <c r="I86" s="81"/>
      <c r="J86" s="81"/>
    </row>
    <row r="87" spans="1:10" s="4" customFormat="1" ht="47.25" hidden="1">
      <c r="A87" s="20" t="s">
        <v>300</v>
      </c>
      <c r="B87" s="92" t="s">
        <v>2076</v>
      </c>
      <c r="C87" s="19"/>
      <c r="D87" s="474"/>
      <c r="E87" s="21"/>
      <c r="F87" s="19"/>
      <c r="G87" s="19"/>
      <c r="H87" s="81"/>
      <c r="I87" s="81"/>
      <c r="J87" s="81"/>
    </row>
    <row r="88" spans="1:10" s="4" customFormat="1" ht="31.5" hidden="1">
      <c r="A88" s="20" t="s">
        <v>302</v>
      </c>
      <c r="B88" s="92" t="s">
        <v>303</v>
      </c>
      <c r="C88" s="19"/>
      <c r="D88" s="474"/>
      <c r="E88" s="21"/>
      <c r="F88" s="19"/>
      <c r="G88" s="19"/>
      <c r="H88" s="81"/>
      <c r="I88" s="81"/>
      <c r="J88" s="81"/>
    </row>
    <row r="89" spans="1:10" s="4" customFormat="1" ht="47.25" hidden="1">
      <c r="A89" s="20" t="s">
        <v>304</v>
      </c>
      <c r="B89" s="92" t="s">
        <v>305</v>
      </c>
      <c r="C89" s="19"/>
      <c r="D89" s="474"/>
      <c r="E89" s="21"/>
      <c r="F89" s="19"/>
      <c r="G89" s="19"/>
      <c r="H89" s="81"/>
      <c r="I89" s="81"/>
      <c r="J89" s="81"/>
    </row>
    <row r="90" spans="1:10" s="4" customFormat="1" ht="63" hidden="1">
      <c r="A90" s="20" t="s">
        <v>306</v>
      </c>
      <c r="B90" s="92" t="s">
        <v>307</v>
      </c>
      <c r="C90" s="19"/>
      <c r="D90" s="474"/>
      <c r="E90" s="21"/>
      <c r="F90" s="19"/>
      <c r="G90" s="19"/>
      <c r="H90" s="81"/>
      <c r="I90" s="81"/>
      <c r="J90" s="81"/>
    </row>
    <row r="91" spans="1:10" s="4" customFormat="1" ht="47.25" hidden="1">
      <c r="A91" s="20" t="s">
        <v>308</v>
      </c>
      <c r="B91" s="92" t="s">
        <v>309</v>
      </c>
      <c r="C91" s="19"/>
      <c r="D91" s="474"/>
      <c r="E91" s="21"/>
      <c r="F91" s="19"/>
      <c r="G91" s="19"/>
      <c r="H91" s="81"/>
      <c r="I91" s="81"/>
      <c r="J91" s="81"/>
    </row>
    <row r="92" spans="1:10" s="4" customFormat="1" ht="31.5" hidden="1">
      <c r="A92" s="20" t="s">
        <v>310</v>
      </c>
      <c r="B92" s="92" t="s">
        <v>311</v>
      </c>
      <c r="C92" s="19"/>
      <c r="D92" s="474"/>
      <c r="E92" s="21"/>
      <c r="F92" s="19"/>
      <c r="G92" s="19"/>
      <c r="H92" s="81"/>
      <c r="I92" s="81"/>
      <c r="J92" s="81"/>
    </row>
    <row r="93" spans="1:10" s="4" customFormat="1" ht="30" hidden="1">
      <c r="A93" s="20" t="s">
        <v>312</v>
      </c>
      <c r="B93" s="16" t="s">
        <v>313</v>
      </c>
      <c r="C93" s="19"/>
      <c r="D93" s="474"/>
      <c r="E93" s="21"/>
      <c r="F93" s="19"/>
      <c r="G93" s="19"/>
      <c r="H93" s="81"/>
      <c r="I93" s="81"/>
      <c r="J93" s="81"/>
    </row>
    <row r="94" spans="1:10" s="4" customFormat="1" ht="30" hidden="1">
      <c r="A94" s="20" t="s">
        <v>6055</v>
      </c>
      <c r="B94" s="16" t="s">
        <v>6056</v>
      </c>
      <c r="C94" s="23"/>
      <c r="D94" s="43"/>
      <c r="E94" s="21"/>
      <c r="F94" s="19"/>
      <c r="G94" s="388"/>
      <c r="H94" s="81"/>
      <c r="I94" s="81"/>
      <c r="J94" s="81"/>
    </row>
    <row r="95" spans="1:10" s="4" customFormat="1" ht="35.1" customHeight="1">
      <c r="A95" s="351" t="s">
        <v>1501</v>
      </c>
      <c r="B95" s="1305" t="s">
        <v>134</v>
      </c>
      <c r="C95" s="1306"/>
      <c r="D95" s="1306"/>
      <c r="E95" s="1306"/>
      <c r="F95" s="1306"/>
      <c r="G95" s="1307"/>
      <c r="H95" s="22">
        <f>SUM(D96:D103)</f>
        <v>1</v>
      </c>
      <c r="I95" s="22">
        <f>COUNT(D96:D103)*2</f>
        <v>2</v>
      </c>
      <c r="J95" s="486"/>
    </row>
    <row r="96" spans="1:10" s="4" customFormat="1" ht="15.75">
      <c r="A96" s="11" t="s">
        <v>314</v>
      </c>
      <c r="B96" s="92" t="s">
        <v>315</v>
      </c>
      <c r="C96" s="23" t="s">
        <v>3537</v>
      </c>
      <c r="D96" s="475">
        <v>1</v>
      </c>
      <c r="E96" s="19" t="s">
        <v>271</v>
      </c>
      <c r="F96" s="19"/>
      <c r="G96" s="44"/>
      <c r="H96" s="22"/>
      <c r="I96" s="22"/>
      <c r="J96" s="486"/>
    </row>
    <row r="97" spans="1:11" ht="15.75" hidden="1">
      <c r="A97" s="20" t="s">
        <v>316</v>
      </c>
      <c r="B97" s="92" t="s">
        <v>317</v>
      </c>
      <c r="C97" s="19"/>
      <c r="D97" s="438"/>
      <c r="E97" s="21"/>
      <c r="F97" s="19"/>
      <c r="G97" s="19"/>
      <c r="H97" s="81"/>
      <c r="I97" s="81"/>
      <c r="J97" s="81"/>
      <c r="K97" s="4"/>
    </row>
    <row r="98" spans="1:11" ht="15.75" hidden="1">
      <c r="A98" s="20" t="s">
        <v>1503</v>
      </c>
      <c r="B98" s="92" t="s">
        <v>319</v>
      </c>
      <c r="C98" s="19"/>
      <c r="D98" s="438"/>
      <c r="E98" s="21"/>
      <c r="F98" s="19"/>
      <c r="G98" s="19"/>
      <c r="H98" s="81"/>
      <c r="I98" s="81"/>
      <c r="J98" s="81"/>
      <c r="K98" s="4"/>
    </row>
    <row r="99" spans="1:11" ht="15.75" hidden="1">
      <c r="A99" s="20" t="s">
        <v>321</v>
      </c>
      <c r="B99" s="92" t="s">
        <v>322</v>
      </c>
      <c r="C99" s="19"/>
      <c r="D99" s="438"/>
      <c r="E99" s="21"/>
      <c r="F99" s="19"/>
      <c r="G99" s="19"/>
      <c r="H99" s="81"/>
      <c r="I99" s="81"/>
      <c r="J99" s="81"/>
      <c r="K99" s="4"/>
    </row>
    <row r="100" spans="1:11" ht="15.75" hidden="1">
      <c r="A100" s="20" t="s">
        <v>323</v>
      </c>
      <c r="B100" s="12" t="s">
        <v>324</v>
      </c>
      <c r="C100" s="19"/>
      <c r="D100" s="438"/>
      <c r="E100" s="21"/>
      <c r="F100" s="19"/>
      <c r="G100" s="19"/>
      <c r="H100" s="81"/>
      <c r="I100" s="81"/>
      <c r="J100" s="81"/>
      <c r="K100" s="4"/>
    </row>
    <row r="101" spans="1:11" ht="15.75" hidden="1">
      <c r="A101" s="20" t="s">
        <v>325</v>
      </c>
      <c r="B101" s="92" t="s">
        <v>326</v>
      </c>
      <c r="C101" s="19"/>
      <c r="D101" s="438"/>
      <c r="E101" s="21"/>
      <c r="F101" s="19"/>
      <c r="G101" s="19"/>
      <c r="H101" s="81"/>
      <c r="I101" s="81"/>
      <c r="J101" s="81"/>
      <c r="K101" s="4"/>
    </row>
    <row r="102" spans="1:11" ht="31.5" hidden="1">
      <c r="A102" s="20" t="s">
        <v>1504</v>
      </c>
      <c r="B102" s="92" t="s">
        <v>328</v>
      </c>
      <c r="C102" s="19"/>
      <c r="D102" s="438"/>
      <c r="E102" s="21"/>
      <c r="F102" s="19"/>
      <c r="G102" s="19"/>
      <c r="H102" s="81"/>
      <c r="I102" s="81"/>
      <c r="J102" s="81"/>
      <c r="K102" s="4"/>
    </row>
    <row r="103" spans="1:11" ht="15.75" hidden="1">
      <c r="A103" s="20" t="s">
        <v>3063</v>
      </c>
      <c r="B103" s="12" t="s">
        <v>3064</v>
      </c>
      <c r="C103" s="16"/>
      <c r="D103" s="435"/>
      <c r="E103" s="15"/>
      <c r="F103" s="21"/>
      <c r="G103" s="389"/>
      <c r="H103" s="81"/>
      <c r="I103" s="81"/>
      <c r="J103" s="81"/>
      <c r="K103" s="4"/>
    </row>
    <row r="104" spans="1:11" hidden="1">
      <c r="A104" s="294" t="s">
        <v>1505</v>
      </c>
      <c r="B104" s="1298" t="s">
        <v>132</v>
      </c>
      <c r="C104" s="1299"/>
      <c r="D104" s="1299"/>
      <c r="E104" s="1299"/>
      <c r="F104" s="1299"/>
      <c r="G104" s="1300"/>
      <c r="H104" s="81">
        <f>SUM(D105:D106)</f>
        <v>0</v>
      </c>
      <c r="I104" s="81">
        <f>COUNT(D105:D106)*2</f>
        <v>0</v>
      </c>
      <c r="J104" s="81"/>
      <c r="K104" s="4"/>
    </row>
    <row r="105" spans="1:11" ht="47.25" hidden="1">
      <c r="A105" s="20" t="s">
        <v>1506</v>
      </c>
      <c r="B105" s="12" t="s">
        <v>331</v>
      </c>
      <c r="C105" s="19"/>
      <c r="D105" s="438"/>
      <c r="E105" s="21"/>
      <c r="F105" s="19"/>
      <c r="G105" s="19"/>
      <c r="H105" s="81"/>
      <c r="I105" s="81"/>
      <c r="J105" s="81"/>
      <c r="K105" s="4"/>
    </row>
    <row r="106" spans="1:11" ht="47.25" hidden="1">
      <c r="A106" s="20" t="s">
        <v>334</v>
      </c>
      <c r="B106" s="92" t="s">
        <v>335</v>
      </c>
      <c r="C106" s="19"/>
      <c r="D106" s="438"/>
      <c r="E106" s="21"/>
      <c r="F106" s="19"/>
      <c r="G106" s="19"/>
      <c r="H106" s="81"/>
      <c r="I106" s="81"/>
      <c r="J106" s="81"/>
      <c r="K106" s="4"/>
    </row>
    <row r="107" spans="1:11" ht="21">
      <c r="A107" s="238"/>
      <c r="B107" s="1452" t="s">
        <v>337</v>
      </c>
      <c r="C107" s="1452"/>
      <c r="D107" s="1452"/>
      <c r="E107" s="1452"/>
      <c r="F107" s="1452"/>
      <c r="G107" s="1452"/>
      <c r="H107" s="22">
        <f>H108+H122+H128+H133+H140+H155</f>
        <v>18</v>
      </c>
      <c r="I107" s="22">
        <f>I108+I122+I128+I133+I140+I155</f>
        <v>36</v>
      </c>
      <c r="K107" s="4"/>
    </row>
    <row r="108" spans="1:11" ht="35.1" customHeight="1">
      <c r="A108" s="351" t="s">
        <v>1507</v>
      </c>
      <c r="B108" s="1366" t="s">
        <v>130</v>
      </c>
      <c r="C108" s="1458"/>
      <c r="D108" s="1458"/>
      <c r="E108" s="1458"/>
      <c r="F108" s="1458"/>
      <c r="G108" s="1459"/>
      <c r="H108" s="22">
        <f>SUM(D109:D121)</f>
        <v>3</v>
      </c>
      <c r="I108" s="22">
        <f>COUNT(D109:D121)*2</f>
        <v>6</v>
      </c>
      <c r="K108" s="4"/>
    </row>
    <row r="109" spans="1:11" ht="31.5">
      <c r="A109" s="11" t="s">
        <v>1509</v>
      </c>
      <c r="B109" s="42" t="s">
        <v>339</v>
      </c>
      <c r="C109" s="191" t="s">
        <v>2340</v>
      </c>
      <c r="D109" s="473">
        <v>1</v>
      </c>
      <c r="E109" s="21" t="s">
        <v>341</v>
      </c>
      <c r="F109" s="41" t="s">
        <v>2341</v>
      </c>
      <c r="G109" s="44"/>
      <c r="K109" s="4"/>
    </row>
    <row r="110" spans="1:11" ht="39.75" hidden="1" customHeight="1">
      <c r="A110" s="20"/>
      <c r="B110" s="4"/>
      <c r="C110" s="41" t="s">
        <v>3538</v>
      </c>
      <c r="D110" s="473"/>
      <c r="E110" s="21" t="s">
        <v>341</v>
      </c>
      <c r="F110" s="19"/>
      <c r="G110" s="44"/>
      <c r="H110" s="81"/>
      <c r="I110" s="81"/>
    </row>
    <row r="111" spans="1:11" ht="31.5">
      <c r="A111" s="11" t="s">
        <v>1512</v>
      </c>
      <c r="B111" s="42" t="s">
        <v>347</v>
      </c>
      <c r="C111" s="200" t="s">
        <v>3539</v>
      </c>
      <c r="D111" s="473">
        <v>1</v>
      </c>
      <c r="E111" s="21" t="s">
        <v>341</v>
      </c>
      <c r="F111" s="19"/>
      <c r="G111" s="44"/>
      <c r="K111" s="4"/>
    </row>
    <row r="112" spans="1:11" ht="30" hidden="1">
      <c r="A112" s="20"/>
      <c r="B112" s="42"/>
      <c r="C112" s="200" t="s">
        <v>3540</v>
      </c>
      <c r="D112" s="473"/>
      <c r="E112" s="21" t="s">
        <v>341</v>
      </c>
      <c r="F112" s="19"/>
      <c r="G112" s="44"/>
      <c r="H112" s="81"/>
      <c r="I112" s="81"/>
    </row>
    <row r="113" spans="1:11" ht="30" hidden="1">
      <c r="A113" s="20"/>
      <c r="B113" s="4"/>
      <c r="C113" s="200" t="s">
        <v>2814</v>
      </c>
      <c r="D113" s="473"/>
      <c r="E113" s="21" t="s">
        <v>341</v>
      </c>
      <c r="F113" s="19"/>
      <c r="G113" s="44"/>
      <c r="H113" s="81"/>
      <c r="I113" s="81"/>
    </row>
    <row r="114" spans="1:11" ht="30" hidden="1">
      <c r="A114" s="20"/>
      <c r="B114" s="19"/>
      <c r="C114" s="200" t="s">
        <v>3541</v>
      </c>
      <c r="D114" s="473"/>
      <c r="E114" s="21" t="s">
        <v>341</v>
      </c>
      <c r="F114" s="19"/>
      <c r="G114" s="44"/>
      <c r="H114" s="81"/>
      <c r="I114" s="81"/>
    </row>
    <row r="115" spans="1:11" ht="31.5" hidden="1">
      <c r="A115" s="20" t="s">
        <v>352</v>
      </c>
      <c r="B115" s="42" t="s">
        <v>353</v>
      </c>
      <c r="C115" s="19"/>
      <c r="D115" s="438"/>
      <c r="E115" s="21"/>
      <c r="F115" s="19"/>
      <c r="G115" s="19"/>
      <c r="H115" s="81"/>
      <c r="I115" s="81"/>
      <c r="J115" s="81"/>
      <c r="K115" s="4"/>
    </row>
    <row r="116" spans="1:11" ht="31.5" hidden="1">
      <c r="A116" s="20" t="s">
        <v>1515</v>
      </c>
      <c r="B116" s="42" t="s">
        <v>355</v>
      </c>
      <c r="C116" s="19"/>
      <c r="D116" s="438"/>
      <c r="E116" s="21"/>
      <c r="F116" s="19"/>
      <c r="G116" s="19"/>
      <c r="H116" s="81"/>
      <c r="I116" s="81"/>
      <c r="J116" s="81"/>
      <c r="K116" s="4"/>
    </row>
    <row r="117" spans="1:11" ht="60" hidden="1">
      <c r="A117" s="20" t="s">
        <v>356</v>
      </c>
      <c r="B117" s="42" t="s">
        <v>357</v>
      </c>
      <c r="C117" s="202" t="s">
        <v>3542</v>
      </c>
      <c r="D117" s="473"/>
      <c r="E117" s="15" t="s">
        <v>341</v>
      </c>
      <c r="F117" s="202" t="s">
        <v>3543</v>
      </c>
      <c r="G117" s="44"/>
      <c r="H117" s="81"/>
      <c r="I117" s="81"/>
    </row>
    <row r="118" spans="1:11" ht="30" hidden="1">
      <c r="A118" s="20"/>
      <c r="B118" s="42"/>
      <c r="C118" s="202" t="s">
        <v>3544</v>
      </c>
      <c r="D118" s="473"/>
      <c r="E118" s="15" t="s">
        <v>341</v>
      </c>
      <c r="F118" s="202"/>
      <c r="G118" s="44"/>
      <c r="H118" s="81"/>
      <c r="I118" s="81"/>
    </row>
    <row r="119" spans="1:11" ht="31.5">
      <c r="A119" s="11" t="s">
        <v>1517</v>
      </c>
      <c r="B119" s="42" t="s">
        <v>360</v>
      </c>
      <c r="C119" s="32" t="s">
        <v>361</v>
      </c>
      <c r="D119" s="473">
        <v>1</v>
      </c>
      <c r="E119" s="15" t="s">
        <v>341</v>
      </c>
      <c r="F119" s="19"/>
      <c r="G119" s="44"/>
      <c r="K119" s="4"/>
    </row>
    <row r="120" spans="1:11" ht="31.5" hidden="1">
      <c r="A120" s="20" t="s">
        <v>1519</v>
      </c>
      <c r="B120" s="42" t="s">
        <v>363</v>
      </c>
      <c r="D120" s="438"/>
      <c r="E120" s="21"/>
      <c r="F120" s="19"/>
      <c r="G120" s="19"/>
      <c r="H120" s="81"/>
      <c r="I120" s="81"/>
      <c r="J120" s="81"/>
      <c r="K120" s="4"/>
    </row>
    <row r="121" spans="1:11" ht="31.5" hidden="1">
      <c r="A121" s="20" t="s">
        <v>366</v>
      </c>
      <c r="B121" s="42" t="s">
        <v>367</v>
      </c>
      <c r="C121" s="23" t="s">
        <v>2351</v>
      </c>
      <c r="D121" s="473"/>
      <c r="E121" s="21" t="s">
        <v>369</v>
      </c>
      <c r="F121" s="19"/>
      <c r="G121" s="44"/>
      <c r="H121" s="81"/>
      <c r="I121" s="81"/>
    </row>
    <row r="122" spans="1:11" ht="35.1" customHeight="1">
      <c r="A122" s="351" t="s">
        <v>1520</v>
      </c>
      <c r="B122" s="1366" t="s">
        <v>2819</v>
      </c>
      <c r="C122" s="1458"/>
      <c r="D122" s="1458"/>
      <c r="E122" s="1458"/>
      <c r="F122" s="1458"/>
      <c r="G122" s="1459"/>
      <c r="H122" s="22">
        <f>SUM(D123:D127)</f>
        <v>1</v>
      </c>
      <c r="I122" s="22">
        <f>COUNT(D123:D127)*2</f>
        <v>2</v>
      </c>
      <c r="K122" s="4"/>
    </row>
    <row r="123" spans="1:11" ht="31.5">
      <c r="A123" s="11" t="s">
        <v>1522</v>
      </c>
      <c r="B123" s="195" t="s">
        <v>371</v>
      </c>
      <c r="C123" s="23" t="s">
        <v>3545</v>
      </c>
      <c r="D123" s="473">
        <v>1</v>
      </c>
      <c r="E123" s="29" t="s">
        <v>344</v>
      </c>
      <c r="F123" s="19"/>
      <c r="G123" s="44"/>
      <c r="K123" s="4"/>
    </row>
    <row r="124" spans="1:11" ht="47.25" hidden="1">
      <c r="A124" s="20" t="s">
        <v>382</v>
      </c>
      <c r="B124" s="195" t="s">
        <v>383</v>
      </c>
      <c r="C124" s="19"/>
      <c r="D124" s="438"/>
      <c r="E124" s="21"/>
      <c r="F124" s="19"/>
      <c r="G124" s="19"/>
      <c r="H124" s="81"/>
      <c r="I124" s="81"/>
      <c r="J124" s="81"/>
      <c r="K124" s="4"/>
    </row>
    <row r="125" spans="1:11" ht="47.25" hidden="1">
      <c r="A125" s="20" t="s">
        <v>1525</v>
      </c>
      <c r="B125" s="196" t="s">
        <v>385</v>
      </c>
      <c r="C125" s="19"/>
      <c r="D125" s="438"/>
      <c r="E125" s="21"/>
      <c r="F125" s="19"/>
      <c r="G125" s="19"/>
      <c r="H125" s="81"/>
      <c r="I125" s="81"/>
      <c r="J125" s="81"/>
      <c r="K125" s="4"/>
    </row>
    <row r="126" spans="1:11" ht="31.5" hidden="1">
      <c r="A126" s="20" t="s">
        <v>1530</v>
      </c>
      <c r="B126" s="36" t="s">
        <v>393</v>
      </c>
      <c r="C126" s="41"/>
      <c r="D126" s="438"/>
      <c r="E126" s="21"/>
      <c r="F126" s="19"/>
      <c r="G126" s="19"/>
      <c r="H126" s="81"/>
      <c r="I126" s="81"/>
      <c r="J126" s="81"/>
      <c r="K126" s="4"/>
    </row>
    <row r="127" spans="1:11" ht="31.5" hidden="1">
      <c r="A127" s="20" t="s">
        <v>394</v>
      </c>
      <c r="B127" s="38" t="s">
        <v>395</v>
      </c>
      <c r="C127" s="19"/>
      <c r="D127" s="438"/>
      <c r="E127" s="21"/>
      <c r="F127" s="19"/>
      <c r="G127" s="19"/>
      <c r="H127" s="81"/>
      <c r="I127" s="81"/>
      <c r="J127" s="81"/>
      <c r="K127" s="4"/>
    </row>
    <row r="128" spans="1:11" ht="35.1" customHeight="1">
      <c r="A128" s="351" t="s">
        <v>1533</v>
      </c>
      <c r="B128" s="1366" t="s">
        <v>126</v>
      </c>
      <c r="C128" s="1458"/>
      <c r="D128" s="1458"/>
      <c r="E128" s="1458"/>
      <c r="F128" s="1458"/>
      <c r="G128" s="1459"/>
      <c r="H128" s="22">
        <f>SUM(D129:D132)</f>
        <v>2</v>
      </c>
      <c r="I128" s="22">
        <f>COUNT(D129:D132)*2</f>
        <v>4</v>
      </c>
      <c r="K128" s="4"/>
    </row>
    <row r="129" spans="1:11" ht="31.5">
      <c r="A129" s="11" t="s">
        <v>1535</v>
      </c>
      <c r="B129" s="195" t="s">
        <v>397</v>
      </c>
      <c r="C129" s="23" t="s">
        <v>3546</v>
      </c>
      <c r="D129" s="473">
        <v>1</v>
      </c>
      <c r="E129" s="21" t="s">
        <v>341</v>
      </c>
      <c r="F129" s="19"/>
      <c r="G129" s="44"/>
      <c r="K129" s="4"/>
    </row>
    <row r="130" spans="1:11" ht="31.5" hidden="1">
      <c r="A130" s="20" t="s">
        <v>1542</v>
      </c>
      <c r="B130" s="195" t="s">
        <v>401</v>
      </c>
      <c r="C130" s="41" t="s">
        <v>1543</v>
      </c>
      <c r="D130" s="473"/>
      <c r="E130" s="21" t="s">
        <v>208</v>
      </c>
      <c r="F130" s="19"/>
      <c r="G130" s="44"/>
      <c r="H130" s="81"/>
      <c r="I130" s="81"/>
    </row>
    <row r="131" spans="1:11" ht="47.25">
      <c r="A131" s="11" t="s">
        <v>1545</v>
      </c>
      <c r="B131" s="195" t="s">
        <v>405</v>
      </c>
      <c r="C131" s="16" t="s">
        <v>406</v>
      </c>
      <c r="D131" s="473">
        <v>1</v>
      </c>
      <c r="E131" s="21" t="s">
        <v>3547</v>
      </c>
      <c r="F131" s="19"/>
      <c r="G131" s="44"/>
      <c r="K131" s="4"/>
    </row>
    <row r="132" spans="1:11" ht="63" hidden="1">
      <c r="A132" s="20" t="s">
        <v>1556</v>
      </c>
      <c r="B132" s="36" t="s">
        <v>409</v>
      </c>
      <c r="C132" s="19"/>
      <c r="D132" s="438"/>
      <c r="E132" s="21"/>
      <c r="F132" s="19"/>
      <c r="G132" s="19"/>
      <c r="H132" s="81"/>
      <c r="I132" s="81"/>
      <c r="J132" s="81"/>
      <c r="K132" s="4"/>
    </row>
    <row r="133" spans="1:11" ht="35.1" customHeight="1">
      <c r="A133" s="351" t="s">
        <v>1559</v>
      </c>
      <c r="B133" s="1366" t="s">
        <v>124</v>
      </c>
      <c r="C133" s="1458"/>
      <c r="D133" s="1458"/>
      <c r="E133" s="1458"/>
      <c r="F133" s="1458"/>
      <c r="G133" s="1459"/>
      <c r="H133" s="22">
        <f>SUM(D134:D139)</f>
        <v>2</v>
      </c>
      <c r="I133" s="22">
        <f>COUNT(D134:D139)*2</f>
        <v>4</v>
      </c>
      <c r="K133" s="4"/>
    </row>
    <row r="134" spans="1:11" ht="47.25">
      <c r="A134" s="11" t="s">
        <v>1561</v>
      </c>
      <c r="B134" s="195" t="s">
        <v>412</v>
      </c>
      <c r="C134" s="41" t="s">
        <v>3548</v>
      </c>
      <c r="D134" s="473">
        <v>1</v>
      </c>
      <c r="E134" s="21" t="s">
        <v>540</v>
      </c>
      <c r="F134" s="19"/>
      <c r="G134" s="44"/>
      <c r="K134" s="4"/>
    </row>
    <row r="135" spans="1:11" ht="31.5" hidden="1">
      <c r="A135" s="20" t="s">
        <v>1565</v>
      </c>
      <c r="B135" s="195" t="s">
        <v>415</v>
      </c>
      <c r="C135" s="41"/>
      <c r="D135" s="438"/>
      <c r="E135" s="21"/>
      <c r="F135" s="19"/>
      <c r="G135" s="19"/>
      <c r="H135" s="81"/>
      <c r="I135" s="81"/>
      <c r="J135" s="81"/>
      <c r="K135" s="4"/>
    </row>
    <row r="136" spans="1:11" ht="31.5" hidden="1">
      <c r="A136" s="20" t="s">
        <v>1566</v>
      </c>
      <c r="B136" s="195" t="s">
        <v>418</v>
      </c>
      <c r="C136" s="41"/>
      <c r="D136" s="438"/>
      <c r="E136" s="21"/>
      <c r="F136" s="19"/>
      <c r="G136" s="19"/>
      <c r="H136" s="81"/>
      <c r="I136" s="81"/>
      <c r="J136" s="81"/>
      <c r="K136" s="4"/>
    </row>
    <row r="137" spans="1:11" ht="45" hidden="1">
      <c r="A137" s="20" t="s">
        <v>1567</v>
      </c>
      <c r="B137" s="195" t="s">
        <v>422</v>
      </c>
      <c r="C137" s="41" t="s">
        <v>3549</v>
      </c>
      <c r="D137" s="473"/>
      <c r="E137" s="21" t="s">
        <v>424</v>
      </c>
      <c r="F137" s="19"/>
      <c r="G137" s="44"/>
      <c r="H137" s="81"/>
      <c r="I137" s="81"/>
    </row>
    <row r="138" spans="1:11" ht="45" hidden="1">
      <c r="A138" s="20"/>
      <c r="B138" s="92"/>
      <c r="C138" s="41" t="s">
        <v>3550</v>
      </c>
      <c r="D138" s="473"/>
      <c r="E138" s="21" t="s">
        <v>432</v>
      </c>
      <c r="F138" s="19"/>
      <c r="G138" s="44"/>
      <c r="H138" s="81"/>
      <c r="I138" s="81"/>
    </row>
    <row r="139" spans="1:11" ht="45">
      <c r="A139" s="11" t="s">
        <v>1570</v>
      </c>
      <c r="B139" s="165" t="s">
        <v>2824</v>
      </c>
      <c r="C139" s="18" t="s">
        <v>2638</v>
      </c>
      <c r="D139" s="473">
        <v>1</v>
      </c>
      <c r="E139" s="21" t="s">
        <v>341</v>
      </c>
      <c r="F139" s="19"/>
      <c r="G139" s="44"/>
      <c r="K139" s="4"/>
    </row>
    <row r="140" spans="1:11" ht="35.1" customHeight="1">
      <c r="A140" s="351" t="s">
        <v>1571</v>
      </c>
      <c r="B140" s="1366" t="s">
        <v>122</v>
      </c>
      <c r="C140" s="1587"/>
      <c r="D140" s="1458"/>
      <c r="E140" s="1458"/>
      <c r="F140" s="1458"/>
      <c r="G140" s="1459"/>
      <c r="H140" s="22">
        <f>SUM(D141:D154)</f>
        <v>9</v>
      </c>
      <c r="I140" s="22">
        <f>COUNT(D141:D154)*2</f>
        <v>18</v>
      </c>
      <c r="K140" s="4"/>
    </row>
    <row r="141" spans="1:11" ht="47.25">
      <c r="A141" s="11" t="s">
        <v>429</v>
      </c>
      <c r="B141" s="195" t="s">
        <v>430</v>
      </c>
      <c r="C141" s="41" t="s">
        <v>2825</v>
      </c>
      <c r="D141" s="473">
        <v>1</v>
      </c>
      <c r="E141" s="21" t="s">
        <v>432</v>
      </c>
      <c r="F141" s="19"/>
      <c r="G141" s="44"/>
      <c r="K141" s="4"/>
    </row>
    <row r="142" spans="1:11" ht="15.75">
      <c r="A142" s="11"/>
      <c r="B142" s="195"/>
      <c r="C142" s="41" t="s">
        <v>2639</v>
      </c>
      <c r="D142" s="473">
        <v>1</v>
      </c>
      <c r="E142" s="21" t="s">
        <v>432</v>
      </c>
      <c r="F142" s="19"/>
      <c r="G142" s="44"/>
      <c r="K142" s="4"/>
    </row>
    <row r="143" spans="1:11" ht="15.75">
      <c r="A143" s="11"/>
      <c r="B143" s="195"/>
      <c r="C143" s="41" t="s">
        <v>2640</v>
      </c>
      <c r="D143" s="473">
        <v>1</v>
      </c>
      <c r="E143" s="21" t="s">
        <v>432</v>
      </c>
      <c r="F143" s="19"/>
      <c r="G143" s="44"/>
      <c r="K143" s="4"/>
    </row>
    <row r="144" spans="1:11" ht="15.75">
      <c r="A144" s="11"/>
      <c r="B144" s="195"/>
      <c r="C144" s="41" t="s">
        <v>2641</v>
      </c>
      <c r="D144" s="473">
        <v>1</v>
      </c>
      <c r="E144" s="21" t="s">
        <v>432</v>
      </c>
      <c r="F144" s="19"/>
      <c r="G144" s="44"/>
      <c r="K144" s="4"/>
    </row>
    <row r="145" spans="1:11" ht="15.75">
      <c r="A145" s="11"/>
      <c r="B145" s="195"/>
      <c r="C145" s="41" t="s">
        <v>2642</v>
      </c>
      <c r="D145" s="473">
        <v>1</v>
      </c>
      <c r="E145" s="21" t="s">
        <v>432</v>
      </c>
      <c r="F145" s="19"/>
      <c r="G145" s="44"/>
      <c r="K145" s="4"/>
    </row>
    <row r="146" spans="1:11" ht="15.75">
      <c r="A146" s="11"/>
      <c r="B146" s="195"/>
      <c r="C146" s="41" t="s">
        <v>2643</v>
      </c>
      <c r="D146" s="473">
        <v>1</v>
      </c>
      <c r="E146" s="21" t="s">
        <v>432</v>
      </c>
      <c r="F146" s="19"/>
      <c r="G146" s="44"/>
      <c r="K146" s="4"/>
    </row>
    <row r="147" spans="1:11" ht="15.75">
      <c r="A147" s="11"/>
      <c r="B147" s="195"/>
      <c r="C147" s="41" t="s">
        <v>2644</v>
      </c>
      <c r="D147" s="473">
        <v>1</v>
      </c>
      <c r="E147" s="21" t="s">
        <v>432</v>
      </c>
      <c r="F147" s="19"/>
      <c r="G147" s="44"/>
      <c r="K147" s="4"/>
    </row>
    <row r="148" spans="1:11" ht="15.75">
      <c r="A148" s="11"/>
      <c r="B148" s="195"/>
      <c r="C148" s="41" t="s">
        <v>3551</v>
      </c>
      <c r="D148" s="473">
        <v>1</v>
      </c>
      <c r="E148" s="21" t="s">
        <v>432</v>
      </c>
      <c r="F148" s="19"/>
      <c r="G148" s="44"/>
      <c r="K148" s="4"/>
    </row>
    <row r="149" spans="1:11" ht="45" hidden="1">
      <c r="A149" s="20" t="s">
        <v>1575</v>
      </c>
      <c r="B149" s="195" t="s">
        <v>434</v>
      </c>
      <c r="C149" s="16" t="s">
        <v>435</v>
      </c>
      <c r="D149" s="473"/>
      <c r="E149" s="21" t="s">
        <v>432</v>
      </c>
      <c r="F149" s="19"/>
      <c r="G149" s="44"/>
      <c r="H149" s="81"/>
      <c r="I149" s="81"/>
    </row>
    <row r="150" spans="1:11" ht="31.5" hidden="1">
      <c r="A150" s="20" t="s">
        <v>1576</v>
      </c>
      <c r="B150" s="36" t="s">
        <v>437</v>
      </c>
      <c r="C150" s="16" t="s">
        <v>438</v>
      </c>
      <c r="D150" s="473"/>
      <c r="E150" s="21" t="s">
        <v>432</v>
      </c>
      <c r="F150" s="19"/>
      <c r="G150" s="44"/>
      <c r="H150" s="81"/>
      <c r="I150" s="81"/>
    </row>
    <row r="151" spans="1:11" ht="47.25" hidden="1">
      <c r="A151" s="20" t="s">
        <v>1577</v>
      </c>
      <c r="B151" s="195" t="s">
        <v>440</v>
      </c>
      <c r="C151" s="23"/>
      <c r="D151" s="438"/>
      <c r="E151" s="21"/>
      <c r="F151" s="19"/>
      <c r="G151" s="19"/>
      <c r="H151" s="81"/>
      <c r="I151" s="81"/>
      <c r="J151" s="81"/>
      <c r="K151" s="4"/>
    </row>
    <row r="152" spans="1:11" ht="47.25" hidden="1">
      <c r="A152" s="20" t="s">
        <v>2371</v>
      </c>
      <c r="B152" s="195" t="s">
        <v>444</v>
      </c>
      <c r="C152" s="41" t="s">
        <v>2372</v>
      </c>
      <c r="D152" s="473"/>
      <c r="E152" s="21" t="s">
        <v>442</v>
      </c>
      <c r="F152" s="19"/>
      <c r="G152" s="44"/>
      <c r="H152" s="81"/>
      <c r="I152" s="81"/>
    </row>
    <row r="153" spans="1:11" ht="60">
      <c r="A153" s="11"/>
      <c r="B153" s="41"/>
      <c r="C153" s="41" t="s">
        <v>3552</v>
      </c>
      <c r="D153" s="473">
        <v>1</v>
      </c>
      <c r="E153" s="41" t="s">
        <v>442</v>
      </c>
      <c r="F153" s="41"/>
      <c r="G153" s="41" t="s">
        <v>6893</v>
      </c>
    </row>
    <row r="154" spans="1:11" ht="47.25" hidden="1" customHeight="1">
      <c r="A154" s="20" t="s">
        <v>445</v>
      </c>
      <c r="B154" s="41" t="s">
        <v>446</v>
      </c>
      <c r="C154" s="41"/>
      <c r="D154" s="473"/>
      <c r="E154" s="41"/>
      <c r="F154" s="41"/>
      <c r="G154" s="41"/>
      <c r="H154" s="81"/>
      <c r="I154" s="81"/>
      <c r="J154" s="81"/>
      <c r="K154" s="4"/>
    </row>
    <row r="155" spans="1:11" ht="15.75" hidden="1" customHeight="1">
      <c r="A155" s="20" t="s">
        <v>6103</v>
      </c>
      <c r="B155" s="41" t="s">
        <v>3086</v>
      </c>
      <c r="C155" s="41"/>
      <c r="D155" s="473"/>
      <c r="E155" s="41"/>
      <c r="F155" s="41"/>
      <c r="G155" s="41"/>
      <c r="H155" s="22">
        <f>SUM(D156:D166)</f>
        <v>1</v>
      </c>
      <c r="I155" s="22">
        <f>COUNT(D156:D166)*2</f>
        <v>2</v>
      </c>
      <c r="K155" s="4"/>
    </row>
    <row r="156" spans="1:11" ht="75" hidden="1" customHeight="1">
      <c r="A156" s="25" t="s">
        <v>3087</v>
      </c>
      <c r="B156" s="41" t="s">
        <v>3088</v>
      </c>
      <c r="C156" s="41" t="s">
        <v>6057</v>
      </c>
      <c r="D156" s="473"/>
      <c r="E156" s="41"/>
      <c r="F156" s="41" t="s">
        <v>6058</v>
      </c>
      <c r="G156" s="41"/>
      <c r="H156" s="81"/>
      <c r="I156" s="81"/>
      <c r="J156" s="81"/>
      <c r="K156" s="4"/>
    </row>
    <row r="157" spans="1:11" ht="45" hidden="1" customHeight="1">
      <c r="A157" s="25" t="s">
        <v>3089</v>
      </c>
      <c r="B157" s="41" t="s">
        <v>3090</v>
      </c>
      <c r="C157" s="41" t="s">
        <v>6059</v>
      </c>
      <c r="D157" s="473"/>
      <c r="E157" s="41"/>
      <c r="F157" s="41" t="s">
        <v>6060</v>
      </c>
      <c r="G157" s="41"/>
      <c r="H157" s="81"/>
      <c r="I157" s="81"/>
      <c r="J157" s="81"/>
      <c r="K157" s="4"/>
    </row>
    <row r="158" spans="1:11" ht="135" hidden="1" customHeight="1">
      <c r="A158" s="25" t="s">
        <v>3091</v>
      </c>
      <c r="B158" s="41" t="s">
        <v>3092</v>
      </c>
      <c r="C158" s="41" t="s">
        <v>6061</v>
      </c>
      <c r="D158" s="473"/>
      <c r="E158" s="41"/>
      <c r="F158" s="41" t="s">
        <v>6062</v>
      </c>
      <c r="G158" s="41"/>
      <c r="H158" s="81"/>
      <c r="I158" s="81"/>
      <c r="J158" s="81"/>
      <c r="K158" s="4"/>
    </row>
    <row r="159" spans="1:11" ht="90" hidden="1" customHeight="1">
      <c r="A159" s="25" t="s">
        <v>3093</v>
      </c>
      <c r="B159" s="41" t="s">
        <v>3094</v>
      </c>
      <c r="C159" s="41" t="s">
        <v>6063</v>
      </c>
      <c r="D159" s="473"/>
      <c r="E159" s="41"/>
      <c r="F159" s="41" t="s">
        <v>6064</v>
      </c>
      <c r="G159" s="41"/>
      <c r="H159" s="81"/>
      <c r="I159" s="81"/>
      <c r="J159" s="81"/>
      <c r="K159" s="4"/>
    </row>
    <row r="160" spans="1:11" ht="135" hidden="1" customHeight="1">
      <c r="A160" s="25" t="s">
        <v>3095</v>
      </c>
      <c r="B160" s="41" t="s">
        <v>3096</v>
      </c>
      <c r="C160" s="41" t="s">
        <v>6065</v>
      </c>
      <c r="D160" s="473"/>
      <c r="E160" s="41"/>
      <c r="F160" s="41" t="s">
        <v>6066</v>
      </c>
      <c r="G160" s="41"/>
      <c r="H160" s="81"/>
      <c r="I160" s="81"/>
      <c r="J160" s="81"/>
      <c r="K160" s="4"/>
    </row>
    <row r="161" spans="1:11" ht="30" hidden="1" customHeight="1">
      <c r="A161" s="25" t="s">
        <v>3097</v>
      </c>
      <c r="B161" s="41" t="s">
        <v>3098</v>
      </c>
      <c r="C161" s="41"/>
      <c r="D161" s="473"/>
      <c r="E161" s="41"/>
      <c r="F161" s="41"/>
      <c r="G161" s="41"/>
      <c r="H161" s="81"/>
      <c r="I161" s="81"/>
      <c r="J161" s="81"/>
      <c r="K161" s="4"/>
    </row>
    <row r="162" spans="1:11" ht="45">
      <c r="A162" s="11" t="s">
        <v>6104</v>
      </c>
      <c r="B162" s="41" t="s">
        <v>3100</v>
      </c>
      <c r="C162" s="41" t="s">
        <v>941</v>
      </c>
      <c r="D162" s="473">
        <v>1</v>
      </c>
      <c r="E162" s="41" t="s">
        <v>653</v>
      </c>
      <c r="F162" s="41"/>
      <c r="G162" s="41" t="s">
        <v>6894</v>
      </c>
    </row>
    <row r="163" spans="1:11" ht="60" hidden="1">
      <c r="A163" s="25" t="s">
        <v>3101</v>
      </c>
      <c r="B163" s="41" t="s">
        <v>3102</v>
      </c>
      <c r="C163" s="41" t="s">
        <v>6067</v>
      </c>
      <c r="D163" s="439"/>
      <c r="E163" s="19"/>
      <c r="F163" s="41" t="s">
        <v>6068</v>
      </c>
      <c r="G163" s="391"/>
      <c r="H163" s="81"/>
      <c r="I163" s="81"/>
      <c r="J163" s="81"/>
      <c r="K163" s="4"/>
    </row>
    <row r="164" spans="1:11" ht="150" hidden="1">
      <c r="A164" s="25" t="s">
        <v>3103</v>
      </c>
      <c r="B164" s="41" t="s">
        <v>3104</v>
      </c>
      <c r="C164" s="41" t="s">
        <v>6069</v>
      </c>
      <c r="D164" s="439"/>
      <c r="E164" s="19"/>
      <c r="F164" s="41" t="s">
        <v>6070</v>
      </c>
      <c r="G164" s="391"/>
      <c r="H164" s="81"/>
      <c r="I164" s="81"/>
      <c r="J164" s="81"/>
      <c r="K164" s="4"/>
    </row>
    <row r="165" spans="1:11" ht="120" hidden="1">
      <c r="A165" s="25" t="s">
        <v>3105</v>
      </c>
      <c r="B165" s="41" t="s">
        <v>3106</v>
      </c>
      <c r="C165" s="41" t="s">
        <v>6071</v>
      </c>
      <c r="D165" s="439"/>
      <c r="E165" s="19"/>
      <c r="F165" s="41" t="s">
        <v>6072</v>
      </c>
      <c r="G165" s="391"/>
      <c r="H165" s="81"/>
      <c r="I165" s="81"/>
      <c r="J165" s="81"/>
      <c r="K165" s="4"/>
    </row>
    <row r="166" spans="1:11" ht="45" hidden="1">
      <c r="A166" s="25" t="s">
        <v>3107</v>
      </c>
      <c r="B166" s="41" t="s">
        <v>3108</v>
      </c>
      <c r="C166" s="41" t="s">
        <v>6073</v>
      </c>
      <c r="D166" s="440"/>
      <c r="E166" s="4"/>
      <c r="F166" s="41" t="s">
        <v>6074</v>
      </c>
      <c r="G166" s="391"/>
      <c r="H166" s="81"/>
      <c r="I166" s="81"/>
      <c r="J166" s="81"/>
      <c r="K166" s="4"/>
    </row>
    <row r="167" spans="1:11" ht="21">
      <c r="A167" s="238"/>
      <c r="B167" s="1559" t="s">
        <v>447</v>
      </c>
      <c r="C167" s="1559"/>
      <c r="D167" s="1559"/>
      <c r="E167" s="1559"/>
      <c r="F167" s="1559"/>
      <c r="G167" s="1559"/>
      <c r="H167" s="22">
        <f>H168+H190+H196+H202+H212+H223+H237</f>
        <v>33</v>
      </c>
      <c r="I167" s="22">
        <f>I168+I190+I196+I202+I212+I223+I237</f>
        <v>66</v>
      </c>
      <c r="K167" s="4"/>
    </row>
    <row r="168" spans="1:11" ht="35.1" customHeight="1">
      <c r="A168" s="351" t="s">
        <v>1578</v>
      </c>
      <c r="B168" s="1298" t="s">
        <v>120</v>
      </c>
      <c r="C168" s="1299"/>
      <c r="D168" s="1299"/>
      <c r="E168" s="1299"/>
      <c r="F168" s="1299"/>
      <c r="G168" s="1300"/>
      <c r="H168" s="22">
        <f>SUM(D169:D189)</f>
        <v>9</v>
      </c>
      <c r="I168" s="22">
        <f>COUNT(D169:D189)*2</f>
        <v>18</v>
      </c>
      <c r="K168" s="4"/>
    </row>
    <row r="169" spans="1:11" ht="45">
      <c r="A169" s="11" t="s">
        <v>1579</v>
      </c>
      <c r="B169" s="195" t="s">
        <v>449</v>
      </c>
      <c r="C169" s="295" t="s">
        <v>3553</v>
      </c>
      <c r="D169" s="477">
        <v>1</v>
      </c>
      <c r="E169" s="296" t="s">
        <v>341</v>
      </c>
      <c r="F169" s="297" t="s">
        <v>3554</v>
      </c>
      <c r="G169" s="44"/>
      <c r="K169" s="4"/>
    </row>
    <row r="170" spans="1:11" ht="31.5">
      <c r="A170" s="11" t="s">
        <v>1582</v>
      </c>
      <c r="B170" s="135" t="s">
        <v>454</v>
      </c>
      <c r="C170" s="41" t="s">
        <v>2379</v>
      </c>
      <c r="D170" s="477">
        <v>1</v>
      </c>
      <c r="E170" s="296" t="s">
        <v>341</v>
      </c>
      <c r="F170" s="41"/>
      <c r="G170" s="44"/>
      <c r="K170" s="4"/>
    </row>
    <row r="171" spans="1:11" ht="15.75">
      <c r="A171" s="11"/>
      <c r="B171" s="135"/>
      <c r="C171" s="41" t="s">
        <v>3555</v>
      </c>
      <c r="D171" s="477">
        <v>1</v>
      </c>
      <c r="E171" s="296" t="s">
        <v>341</v>
      </c>
      <c r="F171" s="200"/>
      <c r="G171" s="44"/>
      <c r="K171" s="4"/>
    </row>
    <row r="172" spans="1:11" ht="30">
      <c r="A172" s="11"/>
      <c r="B172" s="135"/>
      <c r="C172" s="41" t="s">
        <v>3556</v>
      </c>
      <c r="D172" s="477">
        <v>1</v>
      </c>
      <c r="E172" s="296" t="s">
        <v>341</v>
      </c>
      <c r="F172" s="584"/>
      <c r="G172" s="44"/>
      <c r="K172" s="4"/>
    </row>
    <row r="173" spans="1:11" ht="30" hidden="1">
      <c r="A173" s="20"/>
      <c r="B173" s="135"/>
      <c r="C173" s="41" t="s">
        <v>3557</v>
      </c>
      <c r="D173" s="477"/>
      <c r="E173" s="296" t="s">
        <v>341</v>
      </c>
      <c r="F173" s="584"/>
      <c r="G173" s="44"/>
      <c r="H173" s="81"/>
      <c r="I173" s="81"/>
    </row>
    <row r="174" spans="1:11" ht="31.5">
      <c r="A174" s="11" t="s">
        <v>1586</v>
      </c>
      <c r="B174" s="92" t="s">
        <v>459</v>
      </c>
      <c r="C174" s="41" t="s">
        <v>2841</v>
      </c>
      <c r="D174" s="477">
        <v>1</v>
      </c>
      <c r="E174" s="296" t="s">
        <v>341</v>
      </c>
      <c r="F174" s="41"/>
      <c r="G174" s="44"/>
      <c r="K174" s="4"/>
    </row>
    <row r="175" spans="1:11" ht="15.75" hidden="1">
      <c r="A175" s="20"/>
      <c r="B175" s="92"/>
      <c r="C175" s="41" t="s">
        <v>2843</v>
      </c>
      <c r="D175" s="477"/>
      <c r="E175" s="296" t="s">
        <v>341</v>
      </c>
      <c r="F175" s="19"/>
      <c r="G175" s="44"/>
      <c r="H175" s="81"/>
      <c r="I175" s="81"/>
    </row>
    <row r="176" spans="1:11" ht="30" hidden="1">
      <c r="A176" s="20"/>
      <c r="B176" s="92"/>
      <c r="C176" s="204" t="s">
        <v>2844</v>
      </c>
      <c r="D176" s="477"/>
      <c r="E176" s="296" t="s">
        <v>341</v>
      </c>
      <c r="F176" s="19"/>
      <c r="G176" s="44"/>
      <c r="H176" s="81"/>
      <c r="I176" s="81"/>
    </row>
    <row r="177" spans="1:11" ht="15.75" hidden="1">
      <c r="A177" s="20"/>
      <c r="B177" s="92"/>
      <c r="C177" s="204" t="s">
        <v>3558</v>
      </c>
      <c r="D177" s="477"/>
      <c r="E177" s="296" t="s">
        <v>341</v>
      </c>
      <c r="G177" s="44"/>
      <c r="H177" s="81"/>
      <c r="I177" s="81"/>
    </row>
    <row r="178" spans="1:11" ht="15.75" hidden="1">
      <c r="A178" s="20"/>
      <c r="B178" s="92"/>
      <c r="C178" s="41" t="s">
        <v>3559</v>
      </c>
      <c r="D178" s="477"/>
      <c r="E178" s="296" t="s">
        <v>341</v>
      </c>
      <c r="F178" s="584"/>
      <c r="G178" s="44"/>
      <c r="H178" s="81"/>
      <c r="I178" s="81"/>
    </row>
    <row r="179" spans="1:11" ht="30">
      <c r="A179" s="11"/>
      <c r="B179" s="92"/>
      <c r="C179" s="101" t="s">
        <v>3560</v>
      </c>
      <c r="D179" s="477">
        <v>1</v>
      </c>
      <c r="E179" s="296" t="s">
        <v>341</v>
      </c>
      <c r="F179" s="41"/>
      <c r="G179" s="44"/>
      <c r="K179" s="4"/>
    </row>
    <row r="180" spans="1:11" ht="15.75" hidden="1">
      <c r="A180" s="20"/>
      <c r="B180" s="92"/>
      <c r="C180" s="41" t="s">
        <v>3561</v>
      </c>
      <c r="D180" s="477"/>
      <c r="E180" s="296" t="s">
        <v>341</v>
      </c>
      <c r="F180" s="584"/>
      <c r="G180" s="44"/>
      <c r="H180" s="81"/>
      <c r="I180" s="81"/>
    </row>
    <row r="181" spans="1:11" ht="30" hidden="1">
      <c r="A181" s="20"/>
      <c r="B181" s="41"/>
      <c r="C181" s="41" t="s">
        <v>3562</v>
      </c>
      <c r="D181" s="477"/>
      <c r="E181" s="296" t="s">
        <v>341</v>
      </c>
      <c r="F181" s="584"/>
      <c r="G181" s="44"/>
      <c r="H181" s="81"/>
      <c r="I181" s="81"/>
    </row>
    <row r="182" spans="1:11" ht="30">
      <c r="A182" s="11"/>
      <c r="B182" s="92"/>
      <c r="C182" s="41" t="s">
        <v>3563</v>
      </c>
      <c r="D182" s="477">
        <v>1</v>
      </c>
      <c r="E182" s="296" t="s">
        <v>341</v>
      </c>
      <c r="G182" s="44"/>
      <c r="K182" s="4"/>
    </row>
    <row r="183" spans="1:11" ht="45.75" hidden="1" customHeight="1">
      <c r="A183" s="20"/>
      <c r="B183" s="92"/>
      <c r="C183" s="41" t="s">
        <v>3564</v>
      </c>
      <c r="D183" s="477"/>
      <c r="E183" s="296" t="s">
        <v>341</v>
      </c>
      <c r="F183" s="584"/>
      <c r="G183" s="44"/>
      <c r="H183" s="81"/>
      <c r="I183" s="81"/>
    </row>
    <row r="184" spans="1:11" ht="75">
      <c r="A184" s="11" t="s">
        <v>1601</v>
      </c>
      <c r="B184" s="92" t="s">
        <v>477</v>
      </c>
      <c r="C184" s="41" t="s">
        <v>2392</v>
      </c>
      <c r="D184" s="477">
        <v>1</v>
      </c>
      <c r="E184" s="296" t="s">
        <v>341</v>
      </c>
      <c r="F184" s="41" t="s">
        <v>2393</v>
      </c>
      <c r="G184" s="44"/>
      <c r="K184" s="4"/>
    </row>
    <row r="185" spans="1:11" ht="30" hidden="1">
      <c r="A185" s="20"/>
      <c r="B185" s="92"/>
      <c r="C185" s="41" t="s">
        <v>2394</v>
      </c>
      <c r="D185" s="477"/>
      <c r="E185" s="296" t="s">
        <v>341</v>
      </c>
      <c r="F185" s="41" t="s">
        <v>2395</v>
      </c>
      <c r="G185" s="44"/>
      <c r="H185" s="81"/>
      <c r="I185" s="81"/>
    </row>
    <row r="186" spans="1:11" ht="31.5" hidden="1">
      <c r="A186" s="20" t="s">
        <v>1604</v>
      </c>
      <c r="B186" s="92" t="s">
        <v>481</v>
      </c>
      <c r="C186" s="41" t="s">
        <v>1605</v>
      </c>
      <c r="D186" s="477"/>
      <c r="E186" s="296" t="s">
        <v>341</v>
      </c>
      <c r="F186" s="19"/>
      <c r="G186" s="44"/>
      <c r="H186" s="81"/>
      <c r="I186" s="81"/>
    </row>
    <row r="187" spans="1:11" ht="31.5" hidden="1">
      <c r="A187" s="20" t="s">
        <v>1607</v>
      </c>
      <c r="B187" s="92" t="s">
        <v>485</v>
      </c>
      <c r="C187" s="41" t="s">
        <v>3565</v>
      </c>
      <c r="D187" s="477"/>
      <c r="E187" s="296" t="s">
        <v>341</v>
      </c>
      <c r="F187" s="41"/>
      <c r="G187" s="44"/>
      <c r="H187" s="81"/>
      <c r="I187" s="81"/>
    </row>
    <row r="188" spans="1:11" ht="63">
      <c r="A188" s="11" t="s">
        <v>1610</v>
      </c>
      <c r="B188" s="104" t="s">
        <v>490</v>
      </c>
      <c r="C188" s="295" t="s">
        <v>3566</v>
      </c>
      <c r="D188" s="477">
        <v>1</v>
      </c>
      <c r="E188" s="296" t="s">
        <v>341</v>
      </c>
      <c r="G188" s="44"/>
      <c r="K188" s="4"/>
    </row>
    <row r="189" spans="1:11" ht="47.25" hidden="1" customHeight="1">
      <c r="A189" s="20"/>
      <c r="B189" s="92"/>
      <c r="C189" s="41" t="s">
        <v>2402</v>
      </c>
      <c r="D189" s="477"/>
      <c r="E189" s="296" t="s">
        <v>341</v>
      </c>
      <c r="F189" s="297"/>
      <c r="G189" s="298"/>
      <c r="H189" s="81"/>
      <c r="I189" s="81"/>
    </row>
    <row r="190" spans="1:11" hidden="1">
      <c r="A190" s="294" t="s">
        <v>1615</v>
      </c>
      <c r="B190" s="1305" t="s">
        <v>2858</v>
      </c>
      <c r="C190" s="1306"/>
      <c r="D190" s="1306"/>
      <c r="E190" s="1306"/>
      <c r="F190" s="1306"/>
      <c r="G190" s="1307"/>
      <c r="H190" s="22">
        <f>SUM(D191:D195)</f>
        <v>0</v>
      </c>
      <c r="I190" s="22">
        <f>COUNT(D191:D195)*2</f>
        <v>0</v>
      </c>
      <c r="K190" s="4"/>
    </row>
    <row r="191" spans="1:11" ht="60" hidden="1">
      <c r="A191" s="20" t="s">
        <v>497</v>
      </c>
      <c r="B191" s="135" t="s">
        <v>498</v>
      </c>
      <c r="C191" s="16" t="s">
        <v>499</v>
      </c>
      <c r="D191" s="435"/>
      <c r="E191" s="21" t="s">
        <v>341</v>
      </c>
      <c r="F191" s="16" t="s">
        <v>500</v>
      </c>
      <c r="G191" s="44"/>
      <c r="H191" s="81"/>
      <c r="I191" s="81"/>
    </row>
    <row r="192" spans="1:11" ht="47.25" hidden="1">
      <c r="A192" s="20" t="s">
        <v>501</v>
      </c>
      <c r="B192" s="42" t="s">
        <v>502</v>
      </c>
      <c r="C192" s="19"/>
      <c r="D192" s="438"/>
      <c r="E192" s="21"/>
      <c r="F192" s="19"/>
      <c r="G192" s="19"/>
      <c r="H192" s="81"/>
      <c r="I192" s="81"/>
      <c r="J192" s="81"/>
      <c r="K192" s="4"/>
    </row>
    <row r="193" spans="1:11" ht="31.5" hidden="1">
      <c r="A193" s="20" t="s">
        <v>1617</v>
      </c>
      <c r="B193" s="42" t="s">
        <v>504</v>
      </c>
      <c r="C193" s="299" t="s">
        <v>3567</v>
      </c>
      <c r="D193" s="435"/>
      <c r="E193" s="21" t="s">
        <v>341</v>
      </c>
      <c r="F193" s="41" t="s">
        <v>2860</v>
      </c>
      <c r="G193" s="44"/>
      <c r="H193" s="81"/>
      <c r="I193" s="81"/>
    </row>
    <row r="194" spans="1:11" ht="31.5" hidden="1">
      <c r="A194" s="20" t="s">
        <v>1620</v>
      </c>
      <c r="B194" s="199" t="s">
        <v>507</v>
      </c>
      <c r="C194" s="200" t="s">
        <v>3568</v>
      </c>
      <c r="D194" s="435"/>
      <c r="E194" s="21" t="s">
        <v>341</v>
      </c>
      <c r="F194" s="200"/>
      <c r="G194" s="44"/>
      <c r="H194" s="81"/>
      <c r="I194" s="81"/>
    </row>
    <row r="195" spans="1:11" ht="30" hidden="1">
      <c r="A195" s="20"/>
      <c r="B195" s="242"/>
      <c r="C195" s="23" t="s">
        <v>3569</v>
      </c>
      <c r="D195" s="435"/>
      <c r="E195" s="21" t="s">
        <v>341</v>
      </c>
      <c r="F195" s="584"/>
      <c r="G195" s="44"/>
      <c r="H195" s="81"/>
      <c r="I195" s="81"/>
    </row>
    <row r="196" spans="1:11" ht="35.1" customHeight="1">
      <c r="A196" s="351" t="s">
        <v>1623</v>
      </c>
      <c r="B196" s="1305" t="s">
        <v>2877</v>
      </c>
      <c r="C196" s="1306"/>
      <c r="D196" s="1306"/>
      <c r="E196" s="1306"/>
      <c r="F196" s="1306"/>
      <c r="G196" s="1307"/>
      <c r="H196" s="22">
        <f>SUM(D197:D201)</f>
        <v>4</v>
      </c>
      <c r="I196" s="22">
        <f>COUNT(D197:D201)*2</f>
        <v>8</v>
      </c>
      <c r="K196" s="4"/>
    </row>
    <row r="197" spans="1:11" ht="30">
      <c r="A197" s="11" t="s">
        <v>1624</v>
      </c>
      <c r="B197" s="135" t="s">
        <v>511</v>
      </c>
      <c r="C197" s="202" t="s">
        <v>3570</v>
      </c>
      <c r="D197" s="473">
        <v>1</v>
      </c>
      <c r="E197" s="21" t="s">
        <v>379</v>
      </c>
      <c r="F197" s="19"/>
      <c r="G197" s="44"/>
      <c r="K197" s="4"/>
    </row>
    <row r="198" spans="1:11" ht="30" hidden="1">
      <c r="A198" s="20"/>
      <c r="B198" s="203"/>
      <c r="C198" s="202" t="s">
        <v>513</v>
      </c>
      <c r="D198" s="473"/>
      <c r="E198" s="21" t="s">
        <v>341</v>
      </c>
      <c r="F198" s="19"/>
      <c r="G198" s="44"/>
      <c r="H198" s="81"/>
      <c r="I198" s="81"/>
    </row>
    <row r="199" spans="1:11" ht="31.5">
      <c r="A199" s="11" t="s">
        <v>1626</v>
      </c>
      <c r="B199" s="203" t="s">
        <v>515</v>
      </c>
      <c r="C199" s="202" t="s">
        <v>3571</v>
      </c>
      <c r="D199" s="473">
        <v>1</v>
      </c>
      <c r="E199" s="21" t="s">
        <v>341</v>
      </c>
      <c r="F199" s="19"/>
      <c r="G199" s="44"/>
      <c r="K199" s="4"/>
    </row>
    <row r="200" spans="1:11" ht="60">
      <c r="A200" s="11"/>
      <c r="B200" s="203"/>
      <c r="C200" s="202" t="s">
        <v>517</v>
      </c>
      <c r="D200" s="473">
        <v>1</v>
      </c>
      <c r="E200" s="21" t="s">
        <v>377</v>
      </c>
      <c r="F200" s="19"/>
      <c r="G200" s="44"/>
      <c r="K200" s="4"/>
    </row>
    <row r="201" spans="1:11" ht="47.25">
      <c r="A201" s="11" t="s">
        <v>1629</v>
      </c>
      <c r="B201" s="135" t="s">
        <v>519</v>
      </c>
      <c r="C201" s="16" t="s">
        <v>520</v>
      </c>
      <c r="D201" s="473">
        <v>1</v>
      </c>
      <c r="E201" s="21" t="s">
        <v>255</v>
      </c>
      <c r="F201" s="19"/>
      <c r="G201" s="44"/>
      <c r="K201" s="4"/>
    </row>
    <row r="202" spans="1:11" ht="35.1" customHeight="1">
      <c r="A202" s="351" t="s">
        <v>1631</v>
      </c>
      <c r="B202" s="1305" t="s">
        <v>2883</v>
      </c>
      <c r="C202" s="1306"/>
      <c r="D202" s="1306"/>
      <c r="E202" s="1306"/>
      <c r="F202" s="1306"/>
      <c r="G202" s="1307"/>
      <c r="H202" s="22">
        <f>SUM(D203:D211)</f>
        <v>4</v>
      </c>
      <c r="I202" s="22">
        <f>COUNT(D203:D211)*2</f>
        <v>8</v>
      </c>
      <c r="K202" s="4"/>
    </row>
    <row r="203" spans="1:11" ht="31.5" hidden="1">
      <c r="A203" s="20" t="s">
        <v>1632</v>
      </c>
      <c r="B203" s="92" t="s">
        <v>522</v>
      </c>
      <c r="D203" s="438"/>
      <c r="E203" s="21"/>
      <c r="F203" s="19"/>
      <c r="G203" s="19"/>
      <c r="H203" s="81"/>
      <c r="I203" s="81"/>
      <c r="J203" s="81"/>
      <c r="K203" s="4"/>
    </row>
    <row r="204" spans="1:11" ht="31.5">
      <c r="A204" s="11" t="s">
        <v>1637</v>
      </c>
      <c r="B204" s="92" t="s">
        <v>526</v>
      </c>
      <c r="C204" s="19" t="s">
        <v>3572</v>
      </c>
      <c r="D204" s="473">
        <v>1</v>
      </c>
      <c r="E204" s="21" t="s">
        <v>377</v>
      </c>
      <c r="F204" s="41" t="s">
        <v>3573</v>
      </c>
      <c r="G204" s="44"/>
      <c r="K204" s="4"/>
    </row>
    <row r="205" spans="1:11" ht="31.5">
      <c r="A205" s="11" t="s">
        <v>1640</v>
      </c>
      <c r="B205" s="92" t="s">
        <v>529</v>
      </c>
      <c r="C205" s="4" t="s">
        <v>530</v>
      </c>
      <c r="D205" s="473">
        <v>1</v>
      </c>
      <c r="E205" s="21" t="s">
        <v>531</v>
      </c>
      <c r="F205" s="41" t="s">
        <v>3574</v>
      </c>
      <c r="G205" s="44"/>
      <c r="K205" s="4"/>
    </row>
    <row r="206" spans="1:11" ht="31.5" hidden="1">
      <c r="A206" s="20" t="s">
        <v>1643</v>
      </c>
      <c r="B206" s="92" t="s">
        <v>534</v>
      </c>
      <c r="C206" s="23"/>
      <c r="D206" s="438"/>
      <c r="E206" s="21"/>
      <c r="F206" s="19"/>
      <c r="G206" s="19"/>
      <c r="H206" s="81"/>
      <c r="I206" s="81"/>
      <c r="J206" s="81"/>
      <c r="K206" s="4"/>
    </row>
    <row r="207" spans="1:11" ht="30">
      <c r="A207" s="11" t="s">
        <v>1644</v>
      </c>
      <c r="B207" s="92" t="s">
        <v>537</v>
      </c>
      <c r="C207" s="23" t="s">
        <v>3575</v>
      </c>
      <c r="D207" s="473">
        <v>1</v>
      </c>
      <c r="E207" s="21" t="s">
        <v>255</v>
      </c>
      <c r="F207" s="23" t="s">
        <v>3576</v>
      </c>
      <c r="G207" s="44"/>
      <c r="K207" s="4"/>
    </row>
    <row r="208" spans="1:11" ht="30" hidden="1">
      <c r="A208" s="20"/>
      <c r="B208" s="92"/>
      <c r="C208" s="23" t="s">
        <v>3577</v>
      </c>
      <c r="D208" s="473"/>
      <c r="E208" s="21" t="s">
        <v>255</v>
      </c>
      <c r="F208" s="23" t="s">
        <v>3578</v>
      </c>
      <c r="G208" s="44"/>
      <c r="H208" s="81"/>
      <c r="I208" s="81"/>
    </row>
    <row r="209" spans="1:11" ht="15.75" hidden="1">
      <c r="A209" s="20"/>
      <c r="B209" s="92"/>
      <c r="C209" s="23" t="s">
        <v>3579</v>
      </c>
      <c r="D209" s="473"/>
      <c r="E209" s="21" t="s">
        <v>255</v>
      </c>
      <c r="F209" s="23" t="s">
        <v>3580</v>
      </c>
      <c r="G209" s="44"/>
      <c r="H209" s="81"/>
      <c r="I209" s="81"/>
    </row>
    <row r="210" spans="1:11" ht="30" hidden="1">
      <c r="A210" s="20"/>
      <c r="B210" s="92"/>
      <c r="C210" s="23" t="s">
        <v>3581</v>
      </c>
      <c r="D210" s="473"/>
      <c r="E210" s="21" t="s">
        <v>255</v>
      </c>
      <c r="F210" s="23" t="s">
        <v>3582</v>
      </c>
      <c r="G210" s="44"/>
      <c r="H210" s="81"/>
      <c r="I210" s="81"/>
    </row>
    <row r="211" spans="1:11" ht="15.75">
      <c r="A211" s="11"/>
      <c r="B211" s="92"/>
      <c r="C211" s="23" t="s">
        <v>3583</v>
      </c>
      <c r="D211" s="473">
        <v>1</v>
      </c>
      <c r="E211" s="21" t="s">
        <v>255</v>
      </c>
      <c r="F211" s="23" t="s">
        <v>3584</v>
      </c>
      <c r="G211" s="44"/>
      <c r="K211" s="4"/>
    </row>
    <row r="212" spans="1:11" ht="35.1" customHeight="1">
      <c r="A212" s="351" t="s">
        <v>1649</v>
      </c>
      <c r="B212" s="1305" t="s">
        <v>112</v>
      </c>
      <c r="C212" s="1306"/>
      <c r="D212" s="1306"/>
      <c r="E212" s="1306"/>
      <c r="F212" s="1306"/>
      <c r="G212" s="1307"/>
      <c r="H212" s="22">
        <f>SUM(D213:D222)</f>
        <v>7</v>
      </c>
      <c r="I212" s="22">
        <f>COUNT(D213:D222)*2</f>
        <v>14</v>
      </c>
      <c r="K212" s="4"/>
    </row>
    <row r="213" spans="1:11" ht="60">
      <c r="A213" s="11" t="s">
        <v>1651</v>
      </c>
      <c r="B213" s="92" t="s">
        <v>552</v>
      </c>
      <c r="C213" s="202" t="s">
        <v>556</v>
      </c>
      <c r="D213" s="477">
        <v>1</v>
      </c>
      <c r="E213" s="21" t="s">
        <v>554</v>
      </c>
      <c r="F213" s="41" t="s">
        <v>3587</v>
      </c>
      <c r="G213" s="44"/>
      <c r="K213" s="4"/>
    </row>
    <row r="214" spans="1:11" ht="15.75">
      <c r="A214" s="11"/>
      <c r="B214" s="92"/>
      <c r="C214" s="41" t="s">
        <v>2900</v>
      </c>
      <c r="D214" s="477">
        <v>1</v>
      </c>
      <c r="E214" s="21" t="s">
        <v>554</v>
      </c>
      <c r="F214" s="41" t="s">
        <v>2901</v>
      </c>
      <c r="G214" s="44"/>
      <c r="K214" s="4"/>
    </row>
    <row r="215" spans="1:11" ht="60">
      <c r="A215" s="11"/>
      <c r="B215" s="92"/>
      <c r="C215" s="202" t="s">
        <v>1658</v>
      </c>
      <c r="D215" s="477">
        <v>1</v>
      </c>
      <c r="E215" s="21" t="s">
        <v>554</v>
      </c>
      <c r="F215" s="41" t="s">
        <v>3588</v>
      </c>
      <c r="G215" s="44"/>
      <c r="K215" s="4"/>
    </row>
    <row r="216" spans="1:11" ht="45">
      <c r="A216" s="11"/>
      <c r="B216" s="92"/>
      <c r="C216" s="202" t="s">
        <v>3589</v>
      </c>
      <c r="D216" s="477">
        <v>1</v>
      </c>
      <c r="E216" s="21" t="s">
        <v>554</v>
      </c>
      <c r="F216" s="41" t="s">
        <v>3590</v>
      </c>
      <c r="G216" s="44"/>
      <c r="K216" s="4"/>
    </row>
    <row r="217" spans="1:11" ht="75">
      <c r="A217" s="11"/>
      <c r="B217" s="92"/>
      <c r="C217" s="300" t="s">
        <v>3591</v>
      </c>
      <c r="D217" s="477">
        <v>1</v>
      </c>
      <c r="E217" s="50" t="s">
        <v>554</v>
      </c>
      <c r="F217" s="200" t="s">
        <v>3592</v>
      </c>
      <c r="G217" s="44"/>
      <c r="K217" s="4"/>
    </row>
    <row r="218" spans="1:11" ht="30">
      <c r="A218" s="11"/>
      <c r="B218" s="92"/>
      <c r="C218" s="202" t="s">
        <v>3593</v>
      </c>
      <c r="D218" s="477">
        <v>1</v>
      </c>
      <c r="E218" s="21" t="s">
        <v>554</v>
      </c>
      <c r="F218" s="41" t="s">
        <v>3594</v>
      </c>
      <c r="G218" s="44"/>
      <c r="K218" s="4"/>
    </row>
    <row r="219" spans="1:11" ht="31.5" hidden="1">
      <c r="A219" s="20" t="s">
        <v>1662</v>
      </c>
      <c r="B219" s="92" t="s">
        <v>573</v>
      </c>
      <c r="C219" s="202" t="s">
        <v>3595</v>
      </c>
      <c r="D219" s="477"/>
      <c r="E219" s="21" t="s">
        <v>554</v>
      </c>
      <c r="F219" s="41" t="s">
        <v>3596</v>
      </c>
      <c r="G219" s="44"/>
      <c r="H219" s="81"/>
      <c r="I219" s="81"/>
    </row>
    <row r="220" spans="1:11" ht="30" hidden="1">
      <c r="A220" s="20"/>
      <c r="B220" s="92"/>
      <c r="C220" s="202" t="s">
        <v>2430</v>
      </c>
      <c r="D220" s="477"/>
      <c r="E220" s="21" t="s">
        <v>554</v>
      </c>
      <c r="F220" s="41" t="s">
        <v>3597</v>
      </c>
      <c r="G220" s="44"/>
      <c r="H220" s="81"/>
      <c r="I220" s="81"/>
    </row>
    <row r="221" spans="1:11" ht="15.75" hidden="1">
      <c r="A221" s="20"/>
      <c r="B221" s="92"/>
      <c r="C221" s="41" t="s">
        <v>1176</v>
      </c>
      <c r="D221" s="477"/>
      <c r="E221" s="21" t="s">
        <v>554</v>
      </c>
      <c r="F221" s="584" t="s">
        <v>2910</v>
      </c>
      <c r="G221" s="44"/>
      <c r="H221" s="81"/>
      <c r="I221" s="81"/>
    </row>
    <row r="222" spans="1:11" ht="31.5">
      <c r="A222" s="11" t="s">
        <v>1665</v>
      </c>
      <c r="B222" s="42" t="s">
        <v>580</v>
      </c>
      <c r="C222" s="23" t="s">
        <v>1667</v>
      </c>
      <c r="D222" s="477">
        <v>1</v>
      </c>
      <c r="E222" s="21" t="s">
        <v>554</v>
      </c>
      <c r="F222" s="19"/>
      <c r="G222" s="44"/>
      <c r="K222" s="4"/>
    </row>
    <row r="223" spans="1:11" ht="35.1" customHeight="1">
      <c r="A223" s="351" t="s">
        <v>1669</v>
      </c>
      <c r="B223" s="1305" t="s">
        <v>2913</v>
      </c>
      <c r="C223" s="1306"/>
      <c r="D223" s="1306"/>
      <c r="E223" s="1306"/>
      <c r="F223" s="1306"/>
      <c r="G223" s="1307"/>
      <c r="H223" s="22">
        <f>SUM(D224:D236)</f>
        <v>4</v>
      </c>
      <c r="I223" s="22">
        <f>COUNT(D224:D236)*2</f>
        <v>8</v>
      </c>
      <c r="K223" s="4"/>
    </row>
    <row r="224" spans="1:11" ht="47.25">
      <c r="A224" s="11" t="s">
        <v>1670</v>
      </c>
      <c r="B224" s="92" t="s">
        <v>583</v>
      </c>
      <c r="C224" s="12" t="s">
        <v>584</v>
      </c>
      <c r="D224" s="477">
        <v>1</v>
      </c>
      <c r="E224" s="15" t="s">
        <v>341</v>
      </c>
      <c r="F224" s="41" t="s">
        <v>3598</v>
      </c>
      <c r="G224" s="44"/>
      <c r="K224" s="4"/>
    </row>
    <row r="225" spans="1:11" ht="47.25" hidden="1">
      <c r="A225" s="20" t="s">
        <v>1672</v>
      </c>
      <c r="B225" s="92" t="s">
        <v>588</v>
      </c>
      <c r="C225" s="19"/>
      <c r="D225" s="438"/>
      <c r="E225" s="21"/>
      <c r="F225" s="19"/>
      <c r="G225" s="19"/>
      <c r="H225" s="81"/>
      <c r="I225" s="81"/>
      <c r="J225" s="81"/>
      <c r="K225" s="4"/>
    </row>
    <row r="226" spans="1:11" ht="47.25" hidden="1">
      <c r="A226" s="20" t="s">
        <v>1687</v>
      </c>
      <c r="B226" s="92" t="s">
        <v>593</v>
      </c>
      <c r="C226" s="206" t="s">
        <v>2439</v>
      </c>
      <c r="D226" s="477"/>
      <c r="E226" s="15" t="s">
        <v>341</v>
      </c>
      <c r="F226" s="41" t="s">
        <v>2678</v>
      </c>
      <c r="G226" s="44"/>
      <c r="H226" s="81"/>
      <c r="I226" s="81"/>
    </row>
    <row r="227" spans="1:11" ht="47.25">
      <c r="A227" s="11" t="s">
        <v>1689</v>
      </c>
      <c r="B227" s="92" t="s">
        <v>597</v>
      </c>
      <c r="C227" s="12" t="s">
        <v>598</v>
      </c>
      <c r="D227" s="477">
        <v>1</v>
      </c>
      <c r="E227" s="15" t="s">
        <v>341</v>
      </c>
      <c r="F227" s="41"/>
      <c r="G227" s="44"/>
      <c r="K227" s="4"/>
    </row>
    <row r="228" spans="1:11" ht="31.5" hidden="1">
      <c r="A228" s="20" t="s">
        <v>1692</v>
      </c>
      <c r="B228" s="92" t="s">
        <v>602</v>
      </c>
      <c r="C228" s="12" t="s">
        <v>603</v>
      </c>
      <c r="D228" s="477"/>
      <c r="E228" s="21" t="s">
        <v>344</v>
      </c>
      <c r="F228" s="16" t="s">
        <v>604</v>
      </c>
      <c r="G228" s="44"/>
      <c r="H228" s="81"/>
      <c r="I228" s="81"/>
    </row>
    <row r="229" spans="1:11" ht="90">
      <c r="A229" s="11" t="s">
        <v>605</v>
      </c>
      <c r="B229" s="92" t="s">
        <v>606</v>
      </c>
      <c r="C229" s="23" t="s">
        <v>3599</v>
      </c>
      <c r="D229" s="477">
        <v>1</v>
      </c>
      <c r="E229" s="21" t="s">
        <v>344</v>
      </c>
      <c r="F229" s="23" t="s">
        <v>3600</v>
      </c>
      <c r="G229" s="44"/>
      <c r="K229" s="4"/>
    </row>
    <row r="230" spans="1:11" ht="30" hidden="1">
      <c r="A230" s="20"/>
      <c r="B230" s="92"/>
      <c r="C230" s="12" t="s">
        <v>607</v>
      </c>
      <c r="D230" s="477"/>
      <c r="E230" s="21" t="s">
        <v>344</v>
      </c>
      <c r="F230" s="16" t="s">
        <v>608</v>
      </c>
      <c r="G230" s="44"/>
      <c r="H230" s="81"/>
      <c r="I230" s="81"/>
    </row>
    <row r="231" spans="1:11" ht="31.5" hidden="1">
      <c r="A231" s="20"/>
      <c r="B231" s="92"/>
      <c r="C231" s="12" t="s">
        <v>609</v>
      </c>
      <c r="D231" s="477"/>
      <c r="E231" s="21" t="s">
        <v>344</v>
      </c>
      <c r="F231" s="16" t="s">
        <v>610</v>
      </c>
      <c r="G231" s="44"/>
      <c r="H231" s="81"/>
      <c r="I231" s="81"/>
    </row>
    <row r="232" spans="1:11" ht="31.5">
      <c r="A232" s="11" t="s">
        <v>1696</v>
      </c>
      <c r="B232" s="92" t="s">
        <v>612</v>
      </c>
      <c r="C232" s="23" t="s">
        <v>2680</v>
      </c>
      <c r="D232" s="477">
        <v>1</v>
      </c>
      <c r="E232" s="21" t="s">
        <v>344</v>
      </c>
      <c r="F232" s="41"/>
      <c r="G232" s="44"/>
    </row>
    <row r="233" spans="1:11" ht="30" hidden="1">
      <c r="A233" s="627"/>
      <c r="B233" s="19"/>
      <c r="C233" s="18" t="s">
        <v>2444</v>
      </c>
      <c r="D233" s="477"/>
      <c r="E233" s="21" t="s">
        <v>344</v>
      </c>
      <c r="F233" s="41" t="s">
        <v>2681</v>
      </c>
      <c r="G233" s="44"/>
      <c r="H233" s="81"/>
      <c r="I233" s="81"/>
    </row>
    <row r="234" spans="1:11" ht="30" hidden="1">
      <c r="A234" s="627"/>
      <c r="B234" s="273"/>
      <c r="C234" s="19" t="s">
        <v>2446</v>
      </c>
      <c r="D234" s="477"/>
      <c r="E234" s="21" t="s">
        <v>344</v>
      </c>
      <c r="F234" s="207" t="s">
        <v>2682</v>
      </c>
      <c r="G234" s="44"/>
      <c r="H234" s="81"/>
      <c r="I234" s="81"/>
    </row>
    <row r="235" spans="1:11" ht="30" hidden="1">
      <c r="A235" s="627"/>
      <c r="B235" s="273"/>
      <c r="C235" s="41" t="s">
        <v>2448</v>
      </c>
      <c r="D235" s="477"/>
      <c r="E235" s="21" t="s">
        <v>344</v>
      </c>
      <c r="F235" s="41" t="s">
        <v>2449</v>
      </c>
      <c r="G235" s="44"/>
      <c r="H235" s="81"/>
      <c r="I235" s="81"/>
    </row>
    <row r="236" spans="1:11" ht="15" hidden="1">
      <c r="A236" s="627"/>
      <c r="B236" s="273"/>
      <c r="C236" s="41" t="s">
        <v>3601</v>
      </c>
      <c r="D236" s="477"/>
      <c r="E236" s="21" t="s">
        <v>344</v>
      </c>
      <c r="F236" s="41" t="s">
        <v>3602</v>
      </c>
      <c r="G236" s="44"/>
      <c r="H236" s="81"/>
      <c r="I236" s="81"/>
    </row>
    <row r="237" spans="1:11" ht="35.1" customHeight="1">
      <c r="A237" s="1001" t="s">
        <v>109</v>
      </c>
      <c r="B237" s="1588" t="s">
        <v>6075</v>
      </c>
      <c r="C237" s="1589"/>
      <c r="D237" s="1589"/>
      <c r="E237" s="1589"/>
      <c r="F237" s="1589"/>
      <c r="G237" s="1590"/>
      <c r="H237" s="22">
        <f>SUM(D238:D252)</f>
        <v>5</v>
      </c>
      <c r="I237" s="22">
        <f>COUNT(D238:D252)*2</f>
        <v>10</v>
      </c>
      <c r="K237" s="4"/>
    </row>
    <row r="238" spans="1:11" ht="105" hidden="1">
      <c r="A238" s="76" t="s">
        <v>1700</v>
      </c>
      <c r="B238" s="41" t="s">
        <v>1701</v>
      </c>
      <c r="C238" s="41" t="s">
        <v>1702</v>
      </c>
      <c r="D238" s="441"/>
      <c r="E238" s="19" t="s">
        <v>653</v>
      </c>
      <c r="F238" s="41" t="s">
        <v>6076</v>
      </c>
      <c r="G238" s="416"/>
      <c r="H238" s="81"/>
      <c r="I238" s="81"/>
    </row>
    <row r="239" spans="1:11" ht="75" hidden="1">
      <c r="A239" s="76" t="s">
        <v>1704</v>
      </c>
      <c r="B239" s="41" t="s">
        <v>1705</v>
      </c>
      <c r="C239" s="41" t="s">
        <v>1706</v>
      </c>
      <c r="D239" s="439"/>
      <c r="E239" s="19" t="s">
        <v>653</v>
      </c>
      <c r="F239" s="41" t="s">
        <v>3194</v>
      </c>
      <c r="G239" s="416"/>
      <c r="H239" s="81"/>
      <c r="I239" s="81"/>
    </row>
    <row r="240" spans="1:11" ht="75" hidden="1">
      <c r="A240" s="392" t="s">
        <v>3195</v>
      </c>
      <c r="B240" s="41" t="s">
        <v>3196</v>
      </c>
      <c r="C240" s="41" t="s">
        <v>6077</v>
      </c>
      <c r="D240" s="439"/>
      <c r="E240" s="19"/>
      <c r="F240" s="41" t="s">
        <v>6078</v>
      </c>
      <c r="G240" s="391"/>
      <c r="H240" s="81"/>
      <c r="I240" s="81"/>
      <c r="J240" s="81"/>
      <c r="K240" s="4"/>
    </row>
    <row r="241" spans="1:11" ht="90" hidden="1">
      <c r="A241" s="392" t="s">
        <v>3197</v>
      </c>
      <c r="B241" s="41" t="s">
        <v>3198</v>
      </c>
      <c r="C241" s="41" t="s">
        <v>6079</v>
      </c>
      <c r="D241" s="439"/>
      <c r="E241" s="19"/>
      <c r="F241" s="41" t="s">
        <v>6080</v>
      </c>
      <c r="G241" s="391"/>
      <c r="H241" s="81"/>
      <c r="I241" s="81"/>
      <c r="J241" s="81"/>
      <c r="K241" s="4"/>
    </row>
    <row r="242" spans="1:11" ht="90" hidden="1">
      <c r="A242" s="392" t="s">
        <v>3199</v>
      </c>
      <c r="B242" s="410" t="s">
        <v>3200</v>
      </c>
      <c r="C242" s="410" t="s">
        <v>6081</v>
      </c>
      <c r="D242" s="439"/>
      <c r="E242" s="19"/>
      <c r="F242" s="41" t="s">
        <v>6082</v>
      </c>
      <c r="G242" s="391"/>
      <c r="H242" s="81"/>
      <c r="I242" s="81"/>
      <c r="J242" s="81"/>
      <c r="K242" s="4"/>
    </row>
    <row r="243" spans="1:11" ht="105" hidden="1">
      <c r="A243" s="392" t="s">
        <v>3201</v>
      </c>
      <c r="B243" s="41" t="s">
        <v>3202</v>
      </c>
      <c r="C243" s="41" t="s">
        <v>6083</v>
      </c>
      <c r="D243" s="439"/>
      <c r="E243" s="19"/>
      <c r="F243" s="41" t="s">
        <v>6084</v>
      </c>
      <c r="G243" s="391"/>
      <c r="H243" s="81"/>
      <c r="I243" s="81"/>
      <c r="J243" s="81"/>
      <c r="K243" s="4"/>
    </row>
    <row r="244" spans="1:11" ht="150" hidden="1">
      <c r="A244" s="392" t="s">
        <v>3203</v>
      </c>
      <c r="B244" s="41" t="s">
        <v>6085</v>
      </c>
      <c r="C244" s="41" t="s">
        <v>6086</v>
      </c>
      <c r="D244" s="439"/>
      <c r="E244" s="19"/>
      <c r="F244" s="41" t="s">
        <v>6087</v>
      </c>
      <c r="G244" s="391"/>
      <c r="H244" s="81"/>
      <c r="I244" s="81"/>
      <c r="J244" s="81"/>
      <c r="K244" s="4"/>
    </row>
    <row r="245" spans="1:11" ht="135" hidden="1">
      <c r="A245" s="392" t="s">
        <v>3205</v>
      </c>
      <c r="B245" s="41" t="s">
        <v>3206</v>
      </c>
      <c r="C245" s="41" t="s">
        <v>6088</v>
      </c>
      <c r="D245" s="439">
        <v>1</v>
      </c>
      <c r="E245" s="19"/>
      <c r="F245" s="41" t="s">
        <v>6089</v>
      </c>
      <c r="G245" s="391"/>
      <c r="H245" s="81"/>
      <c r="I245" s="81"/>
      <c r="J245" s="81"/>
      <c r="K245" s="4"/>
    </row>
    <row r="246" spans="1:11" ht="30">
      <c r="A246" s="11" t="s">
        <v>6093</v>
      </c>
      <c r="B246" s="41" t="s">
        <v>1709</v>
      </c>
      <c r="C246" s="41" t="s">
        <v>3585</v>
      </c>
      <c r="D246" s="473">
        <v>1</v>
      </c>
      <c r="E246" s="21" t="s">
        <v>255</v>
      </c>
      <c r="F246" s="41"/>
      <c r="G246" s="416"/>
      <c r="K246" s="4"/>
    </row>
    <row r="247" spans="1:11" ht="15">
      <c r="A247" s="11"/>
      <c r="B247" s="41"/>
      <c r="C247" s="200" t="s">
        <v>546</v>
      </c>
      <c r="D247" s="473">
        <v>1</v>
      </c>
      <c r="E247" s="21" t="s">
        <v>255</v>
      </c>
      <c r="F247" s="41"/>
      <c r="G247" s="416"/>
      <c r="K247" s="4"/>
    </row>
    <row r="248" spans="1:11" ht="15">
      <c r="A248" s="11"/>
      <c r="B248" s="41"/>
      <c r="C248" s="136" t="s">
        <v>545</v>
      </c>
      <c r="D248" s="473">
        <v>1</v>
      </c>
      <c r="E248" s="21" t="s">
        <v>255</v>
      </c>
      <c r="F248" s="41"/>
      <c r="G248" s="416"/>
      <c r="K248" s="4"/>
    </row>
    <row r="249" spans="1:11" ht="15">
      <c r="A249" s="11"/>
      <c r="B249" s="41"/>
      <c r="C249" s="136" t="s">
        <v>547</v>
      </c>
      <c r="D249" s="473">
        <v>1</v>
      </c>
      <c r="E249" s="21" t="s">
        <v>255</v>
      </c>
      <c r="F249" s="41"/>
      <c r="G249" s="416"/>
      <c r="K249" s="4"/>
    </row>
    <row r="250" spans="1:11" ht="90" hidden="1">
      <c r="A250" s="76" t="s">
        <v>3212</v>
      </c>
      <c r="B250" s="41" t="s">
        <v>1717</v>
      </c>
      <c r="C250" s="41" t="s">
        <v>2660</v>
      </c>
      <c r="D250" s="473"/>
      <c r="E250" s="21" t="s">
        <v>255</v>
      </c>
      <c r="F250" s="41" t="s">
        <v>6090</v>
      </c>
      <c r="G250" s="416"/>
      <c r="H250" s="81"/>
      <c r="I250" s="81"/>
    </row>
    <row r="251" spans="1:11" ht="90" hidden="1">
      <c r="A251" s="20"/>
      <c r="B251" s="41"/>
      <c r="C251" s="41" t="s">
        <v>3586</v>
      </c>
      <c r="D251" s="473"/>
      <c r="E251" s="21" t="s">
        <v>255</v>
      </c>
      <c r="F251" s="41" t="s">
        <v>6090</v>
      </c>
      <c r="G251" s="416"/>
      <c r="H251" s="81"/>
      <c r="I251" s="81"/>
    </row>
    <row r="252" spans="1:11" ht="90" hidden="1">
      <c r="A252" s="392" t="s">
        <v>3213</v>
      </c>
      <c r="B252" s="41" t="s">
        <v>3214</v>
      </c>
      <c r="C252" s="41" t="s">
        <v>6091</v>
      </c>
      <c r="D252" s="439"/>
      <c r="E252" s="19"/>
      <c r="F252" s="41" t="s">
        <v>6092</v>
      </c>
      <c r="G252" s="391"/>
      <c r="H252" s="81"/>
      <c r="I252" s="81"/>
      <c r="J252" s="81"/>
      <c r="K252" s="4"/>
    </row>
    <row r="253" spans="1:11" ht="21">
      <c r="A253" s="156"/>
      <c r="B253" s="1463" t="s">
        <v>620</v>
      </c>
      <c r="C253" s="1463"/>
      <c r="D253" s="1463"/>
      <c r="E253" s="1463"/>
      <c r="F253" s="1463"/>
      <c r="G253" s="1463"/>
      <c r="H253" s="22">
        <f>H254+H259+H275+H288+H302+H307+H320+H335+H340+H325+H328+H331</f>
        <v>21</v>
      </c>
      <c r="I253" s="22">
        <f>I254+I259+I275+I288+I302+I307+I320+I335+I340+I325+I328+I331</f>
        <v>42</v>
      </c>
      <c r="K253" s="4"/>
    </row>
    <row r="254" spans="1:11" ht="35.1" customHeight="1">
      <c r="A254" s="351" t="s">
        <v>1720</v>
      </c>
      <c r="B254" s="1305" t="s">
        <v>2930</v>
      </c>
      <c r="C254" s="1306"/>
      <c r="D254" s="1306"/>
      <c r="E254" s="1306"/>
      <c r="F254" s="1306"/>
      <c r="G254" s="1307"/>
      <c r="H254" s="22">
        <f>SUM(D255:D258)</f>
        <v>2</v>
      </c>
      <c r="I254" s="22">
        <f>COUNT(D255:D258)*2</f>
        <v>4</v>
      </c>
      <c r="K254" s="4"/>
    </row>
    <row r="255" spans="1:11" ht="31.5">
      <c r="A255" s="11" t="s">
        <v>1721</v>
      </c>
      <c r="B255" s="135" t="s">
        <v>622</v>
      </c>
      <c r="C255" s="16" t="s">
        <v>623</v>
      </c>
      <c r="D255" s="477">
        <v>1</v>
      </c>
      <c r="E255" s="21" t="s">
        <v>540</v>
      </c>
      <c r="F255" s="202" t="s">
        <v>3603</v>
      </c>
      <c r="G255" s="44"/>
      <c r="K255" s="4"/>
    </row>
    <row r="256" spans="1:11" ht="30" hidden="1">
      <c r="A256" s="20"/>
      <c r="B256" s="135"/>
      <c r="C256" s="18" t="s">
        <v>624</v>
      </c>
      <c r="D256" s="477"/>
      <c r="E256" s="21" t="s">
        <v>540</v>
      </c>
      <c r="F256" s="302"/>
      <c r="G256" s="44"/>
      <c r="H256" s="81"/>
      <c r="I256" s="81"/>
    </row>
    <row r="257" spans="1:11" ht="47.25">
      <c r="A257" s="11" t="s">
        <v>1724</v>
      </c>
      <c r="B257" s="92" t="s">
        <v>627</v>
      </c>
      <c r="C257" s="16" t="s">
        <v>628</v>
      </c>
      <c r="D257" s="477">
        <v>1</v>
      </c>
      <c r="E257" s="21" t="s">
        <v>629</v>
      </c>
      <c r="F257" s="41"/>
      <c r="G257" s="44"/>
      <c r="K257" s="4"/>
    </row>
    <row r="258" spans="1:11" ht="31.5" hidden="1">
      <c r="A258" s="20" t="s">
        <v>1726</v>
      </c>
      <c r="B258" s="92" t="s">
        <v>631</v>
      </c>
      <c r="C258" s="41"/>
      <c r="D258" s="438"/>
      <c r="E258" s="21"/>
      <c r="F258" s="19"/>
      <c r="G258" s="19"/>
      <c r="H258" s="81"/>
      <c r="I258" s="81"/>
      <c r="J258" s="81"/>
      <c r="K258" s="4"/>
    </row>
    <row r="259" spans="1:11" ht="35.1" customHeight="1">
      <c r="A259" s="351" t="s">
        <v>1729</v>
      </c>
      <c r="B259" s="1305" t="s">
        <v>104</v>
      </c>
      <c r="C259" s="1306"/>
      <c r="D259" s="1306"/>
      <c r="E259" s="1306"/>
      <c r="F259" s="1306"/>
      <c r="G259" s="1307"/>
      <c r="H259" s="22">
        <f>SUM(D260:D274)</f>
        <v>3</v>
      </c>
      <c r="I259" s="22">
        <f>COUNT(D260:D274)*2</f>
        <v>6</v>
      </c>
      <c r="K259" s="4"/>
    </row>
    <row r="260" spans="1:11" ht="45">
      <c r="A260" s="11" t="s">
        <v>633</v>
      </c>
      <c r="B260" s="92" t="s">
        <v>634</v>
      </c>
      <c r="C260" s="41" t="s">
        <v>3604</v>
      </c>
      <c r="D260" s="435">
        <v>1</v>
      </c>
      <c r="E260" s="21" t="s">
        <v>540</v>
      </c>
      <c r="F260" s="41" t="s">
        <v>636</v>
      </c>
      <c r="G260" s="44"/>
      <c r="K260" s="4"/>
    </row>
    <row r="261" spans="1:11" ht="30" hidden="1">
      <c r="A261" s="20"/>
      <c r="B261" s="92"/>
      <c r="C261" s="41" t="s">
        <v>2683</v>
      </c>
      <c r="D261" s="435"/>
      <c r="E261" s="21" t="s">
        <v>531</v>
      </c>
      <c r="F261" s="16"/>
      <c r="G261" s="44"/>
      <c r="H261" s="81"/>
      <c r="I261" s="81"/>
    </row>
    <row r="262" spans="1:11" ht="31.5" hidden="1">
      <c r="A262" s="20" t="s">
        <v>637</v>
      </c>
      <c r="B262" s="135" t="s">
        <v>638</v>
      </c>
      <c r="C262" s="19"/>
      <c r="D262" s="438"/>
      <c r="E262" s="21"/>
      <c r="F262" s="19"/>
      <c r="G262" s="19"/>
      <c r="H262" s="81"/>
      <c r="I262" s="81"/>
      <c r="J262" s="81"/>
      <c r="K262" s="4"/>
    </row>
    <row r="263" spans="1:11" ht="31.5" hidden="1">
      <c r="A263" s="20" t="s">
        <v>1731</v>
      </c>
      <c r="B263" s="92" t="s">
        <v>640</v>
      </c>
      <c r="C263" s="41" t="s">
        <v>641</v>
      </c>
      <c r="D263" s="435"/>
      <c r="E263" s="21" t="s">
        <v>341</v>
      </c>
      <c r="F263" s="19"/>
      <c r="G263" s="44"/>
      <c r="H263" s="81"/>
      <c r="I263" s="81"/>
    </row>
    <row r="264" spans="1:11" ht="15.75" hidden="1">
      <c r="A264" s="20"/>
      <c r="B264" s="92"/>
      <c r="C264" s="41" t="s">
        <v>642</v>
      </c>
      <c r="D264" s="435"/>
      <c r="E264" s="21" t="s">
        <v>341</v>
      </c>
      <c r="F264" s="19"/>
      <c r="G264" s="44"/>
      <c r="H264" s="81"/>
      <c r="I264" s="81"/>
    </row>
    <row r="265" spans="1:11" ht="30" hidden="1">
      <c r="A265" s="20"/>
      <c r="B265" s="92"/>
      <c r="C265" s="41" t="s">
        <v>3605</v>
      </c>
      <c r="D265" s="435"/>
      <c r="E265" s="21" t="s">
        <v>377</v>
      </c>
      <c r="F265" s="19"/>
      <c r="G265" s="44"/>
      <c r="H265" s="81"/>
      <c r="I265" s="81"/>
    </row>
    <row r="266" spans="1:11" ht="31.5">
      <c r="A266" s="11" t="s">
        <v>1735</v>
      </c>
      <c r="B266" s="92" t="s">
        <v>644</v>
      </c>
      <c r="C266" s="16" t="s">
        <v>645</v>
      </c>
      <c r="D266" s="435">
        <v>1</v>
      </c>
      <c r="E266" s="21" t="s">
        <v>377</v>
      </c>
      <c r="F266" s="19"/>
      <c r="G266" s="44"/>
      <c r="K266" s="4"/>
    </row>
    <row r="267" spans="1:11" ht="32.25" hidden="1" customHeight="1">
      <c r="A267" s="57"/>
      <c r="B267" s="92"/>
      <c r="C267" s="673" t="s">
        <v>646</v>
      </c>
      <c r="D267" s="435"/>
      <c r="E267" s="15" t="s">
        <v>377</v>
      </c>
      <c r="F267" s="19"/>
      <c r="G267" s="44"/>
      <c r="H267" s="81"/>
      <c r="I267" s="81"/>
    </row>
    <row r="268" spans="1:11" ht="30" hidden="1">
      <c r="A268" s="57"/>
      <c r="B268" s="92"/>
      <c r="C268" s="208" t="s">
        <v>647</v>
      </c>
      <c r="D268" s="435"/>
      <c r="E268" s="15" t="s">
        <v>648</v>
      </c>
      <c r="F268" s="19"/>
      <c r="G268" s="44"/>
      <c r="H268" s="81"/>
      <c r="I268" s="81"/>
    </row>
    <row r="269" spans="1:11" ht="31.5" hidden="1">
      <c r="A269" s="57" t="s">
        <v>1738</v>
      </c>
      <c r="B269" s="135" t="s">
        <v>650</v>
      </c>
      <c r="C269" s="23" t="s">
        <v>1739</v>
      </c>
      <c r="D269" s="435"/>
      <c r="E269" s="29" t="s">
        <v>540</v>
      </c>
      <c r="F269" s="19"/>
      <c r="G269" s="44"/>
      <c r="H269" s="81"/>
      <c r="I269" s="81"/>
    </row>
    <row r="270" spans="1:11" ht="45" hidden="1">
      <c r="A270" s="57"/>
      <c r="B270" s="135"/>
      <c r="C270" s="23" t="s">
        <v>1741</v>
      </c>
      <c r="D270" s="435"/>
      <c r="E270" s="21" t="s">
        <v>653</v>
      </c>
      <c r="F270" s="19"/>
      <c r="G270" s="44"/>
      <c r="H270" s="81"/>
      <c r="I270" s="81"/>
    </row>
    <row r="271" spans="1:11" ht="30" hidden="1">
      <c r="A271" s="57" t="s">
        <v>1743</v>
      </c>
      <c r="B271" s="23" t="s">
        <v>657</v>
      </c>
      <c r="C271" s="16" t="s">
        <v>1744</v>
      </c>
      <c r="D271" s="435"/>
      <c r="E271" s="21" t="s">
        <v>540</v>
      </c>
      <c r="F271" s="19"/>
      <c r="G271" s="44"/>
      <c r="H271" s="81"/>
      <c r="I271" s="81"/>
    </row>
    <row r="272" spans="1:11" ht="42" hidden="1" customHeight="1">
      <c r="A272" s="57"/>
      <c r="B272" s="23"/>
      <c r="C272" s="674" t="s">
        <v>661</v>
      </c>
      <c r="D272" s="435"/>
      <c r="E272" s="21" t="s">
        <v>660</v>
      </c>
      <c r="F272" s="19"/>
      <c r="G272" s="44"/>
      <c r="H272" s="81"/>
      <c r="I272" s="81"/>
    </row>
    <row r="273" spans="1:11" ht="45">
      <c r="A273" s="11" t="s">
        <v>1746</v>
      </c>
      <c r="B273" s="92" t="s">
        <v>663</v>
      </c>
      <c r="C273" s="18" t="s">
        <v>664</v>
      </c>
      <c r="D273" s="435">
        <v>1</v>
      </c>
      <c r="E273" s="21" t="s">
        <v>377</v>
      </c>
      <c r="F273" s="16" t="s">
        <v>665</v>
      </c>
      <c r="G273" s="44"/>
      <c r="K273" s="4"/>
    </row>
    <row r="274" spans="1:11" ht="31.5" hidden="1">
      <c r="A274" s="20" t="s">
        <v>1748</v>
      </c>
      <c r="B274" s="92" t="s">
        <v>667</v>
      </c>
      <c r="C274" s="41"/>
      <c r="D274" s="438"/>
      <c r="E274" s="21"/>
      <c r="F274" s="19"/>
      <c r="G274" s="19"/>
      <c r="H274" s="81"/>
      <c r="I274" s="81"/>
      <c r="J274" s="81"/>
      <c r="K274" s="4"/>
    </row>
    <row r="275" spans="1:11" ht="35.1" customHeight="1">
      <c r="A275" s="351" t="s">
        <v>1749</v>
      </c>
      <c r="B275" s="1305" t="s">
        <v>102</v>
      </c>
      <c r="C275" s="1306"/>
      <c r="D275" s="1306"/>
      <c r="E275" s="1306"/>
      <c r="F275" s="1306"/>
      <c r="G275" s="1307"/>
      <c r="H275" s="22">
        <f>SUM(D276:D287)</f>
        <v>2</v>
      </c>
      <c r="I275" s="22">
        <f>COUNT(D276:D287)*2</f>
        <v>4</v>
      </c>
      <c r="K275" s="4"/>
    </row>
    <row r="276" spans="1:11" ht="31.5" hidden="1">
      <c r="A276" s="20" t="s">
        <v>1750</v>
      </c>
      <c r="B276" s="92" t="s">
        <v>670</v>
      </c>
      <c r="C276" s="191" t="s">
        <v>2453</v>
      </c>
      <c r="D276" s="477"/>
      <c r="E276" s="21" t="s">
        <v>341</v>
      </c>
      <c r="F276" s="41"/>
      <c r="G276" s="44"/>
      <c r="H276" s="81"/>
      <c r="I276" s="81"/>
    </row>
    <row r="277" spans="1:11" ht="15.75" hidden="1">
      <c r="A277" s="20"/>
      <c r="B277" s="92"/>
      <c r="C277" s="191" t="s">
        <v>2454</v>
      </c>
      <c r="D277" s="477"/>
      <c r="E277" s="21" t="s">
        <v>341</v>
      </c>
      <c r="F277" s="41"/>
      <c r="G277" s="44"/>
      <c r="H277" s="81"/>
      <c r="I277" s="81"/>
    </row>
    <row r="278" spans="1:11" ht="31.5" hidden="1">
      <c r="A278" s="20" t="s">
        <v>1753</v>
      </c>
      <c r="B278" s="92" t="s">
        <v>675</v>
      </c>
      <c r="C278" s="41" t="s">
        <v>2455</v>
      </c>
      <c r="D278" s="477"/>
      <c r="E278" s="21" t="s">
        <v>407</v>
      </c>
      <c r="F278" s="584"/>
      <c r="G278" s="44"/>
      <c r="H278" s="81"/>
      <c r="I278" s="81"/>
    </row>
    <row r="279" spans="1:11" ht="30" hidden="1">
      <c r="A279" s="20"/>
      <c r="B279" s="92"/>
      <c r="C279" s="41" t="s">
        <v>2456</v>
      </c>
      <c r="D279" s="477"/>
      <c r="E279" s="21" t="s">
        <v>341</v>
      </c>
      <c r="F279" s="584"/>
      <c r="G279" s="44"/>
      <c r="H279" s="81"/>
      <c r="I279" s="81"/>
    </row>
    <row r="280" spans="1:11" ht="30" hidden="1">
      <c r="A280" s="20"/>
      <c r="B280" s="92"/>
      <c r="C280" s="41" t="s">
        <v>2688</v>
      </c>
      <c r="D280" s="477"/>
      <c r="E280" s="21" t="s">
        <v>379</v>
      </c>
      <c r="F280" s="584"/>
      <c r="G280" s="44"/>
      <c r="H280" s="81"/>
      <c r="I280" s="81"/>
    </row>
    <row r="281" spans="1:11" ht="75">
      <c r="A281" s="11" t="s">
        <v>677</v>
      </c>
      <c r="B281" s="92" t="s">
        <v>678</v>
      </c>
      <c r="C281" s="16" t="s">
        <v>679</v>
      </c>
      <c r="D281" s="477">
        <v>1</v>
      </c>
      <c r="E281" s="21" t="s">
        <v>680</v>
      </c>
      <c r="F281" s="244" t="s">
        <v>2689</v>
      </c>
      <c r="G281" s="44"/>
      <c r="K281" s="4"/>
    </row>
    <row r="282" spans="1:11" ht="30" hidden="1">
      <c r="A282" s="20"/>
      <c r="B282" s="92"/>
      <c r="C282" s="23" t="s">
        <v>2690</v>
      </c>
      <c r="D282" s="477"/>
      <c r="E282" s="21" t="s">
        <v>271</v>
      </c>
      <c r="F282" s="34" t="s">
        <v>2691</v>
      </c>
      <c r="G282" s="44"/>
      <c r="H282" s="81"/>
      <c r="I282" s="81"/>
    </row>
    <row r="283" spans="1:11" ht="60" hidden="1">
      <c r="A283" s="20"/>
      <c r="B283" s="92"/>
      <c r="C283" s="16" t="s">
        <v>682</v>
      </c>
      <c r="D283" s="477"/>
      <c r="E283" s="21" t="s">
        <v>271</v>
      </c>
      <c r="F283" s="16" t="s">
        <v>681</v>
      </c>
      <c r="G283" s="44"/>
      <c r="H283" s="81"/>
      <c r="I283" s="81"/>
    </row>
    <row r="284" spans="1:11" ht="30" hidden="1">
      <c r="A284" s="20"/>
      <c r="B284" s="92"/>
      <c r="C284" s="23" t="s">
        <v>2692</v>
      </c>
      <c r="D284" s="477"/>
      <c r="E284" s="21" t="s">
        <v>341</v>
      </c>
      <c r="F284" s="19"/>
      <c r="G284" s="44"/>
      <c r="H284" s="81"/>
      <c r="I284" s="81"/>
    </row>
    <row r="285" spans="1:11" ht="31.5">
      <c r="A285" s="11" t="s">
        <v>1757</v>
      </c>
      <c r="B285" s="92" t="s">
        <v>684</v>
      </c>
      <c r="C285" s="101" t="s">
        <v>3606</v>
      </c>
      <c r="D285" s="477">
        <v>1</v>
      </c>
      <c r="E285" s="21" t="s">
        <v>341</v>
      </c>
      <c r="F285" s="19"/>
      <c r="G285" s="44"/>
      <c r="K285" s="4"/>
    </row>
    <row r="286" spans="1:11" ht="15.75" hidden="1">
      <c r="A286" s="20"/>
      <c r="B286" s="92"/>
      <c r="C286" s="18" t="s">
        <v>3607</v>
      </c>
      <c r="D286" s="477"/>
      <c r="E286" s="29" t="s">
        <v>660</v>
      </c>
      <c r="F286" s="19"/>
      <c r="G286" s="44"/>
      <c r="H286" s="81"/>
      <c r="I286" s="81"/>
    </row>
    <row r="287" spans="1:11" ht="30" hidden="1">
      <c r="A287" s="20" t="s">
        <v>688</v>
      </c>
      <c r="B287" s="136" t="s">
        <v>689</v>
      </c>
      <c r="C287" s="16" t="s">
        <v>2460</v>
      </c>
      <c r="D287" s="477"/>
      <c r="E287" s="21" t="s">
        <v>420</v>
      </c>
      <c r="F287" s="19"/>
      <c r="G287" s="44"/>
      <c r="H287" s="81"/>
      <c r="I287" s="81"/>
    </row>
    <row r="288" spans="1:11" ht="35.1" customHeight="1">
      <c r="A288" s="351" t="s">
        <v>1761</v>
      </c>
      <c r="B288" s="1305" t="s">
        <v>100</v>
      </c>
      <c r="C288" s="1306"/>
      <c r="D288" s="1306"/>
      <c r="E288" s="1306"/>
      <c r="F288" s="1306"/>
      <c r="G288" s="1307"/>
      <c r="H288" s="22">
        <f>SUM(D289:D301)</f>
        <v>5</v>
      </c>
      <c r="I288" s="22">
        <f>COUNT(D289:D301)*2</f>
        <v>10</v>
      </c>
      <c r="K288" s="4"/>
    </row>
    <row r="289" spans="1:11" ht="31.5" hidden="1">
      <c r="A289" s="20" t="s">
        <v>691</v>
      </c>
      <c r="B289" s="42" t="s">
        <v>692</v>
      </c>
      <c r="C289" s="41" t="s">
        <v>693</v>
      </c>
      <c r="D289" s="473"/>
      <c r="E289" s="21" t="s">
        <v>341</v>
      </c>
      <c r="F289" s="19"/>
      <c r="G289" s="44"/>
      <c r="H289" s="81"/>
      <c r="I289" s="81"/>
    </row>
    <row r="290" spans="1:11" ht="30" hidden="1">
      <c r="A290" s="20"/>
      <c r="B290" s="42"/>
      <c r="C290" s="41" t="s">
        <v>694</v>
      </c>
      <c r="D290" s="473"/>
      <c r="E290" s="21" t="s">
        <v>341</v>
      </c>
      <c r="F290" s="19"/>
      <c r="G290" s="44"/>
      <c r="H290" s="81"/>
      <c r="I290" s="81"/>
    </row>
    <row r="291" spans="1:11" ht="30" hidden="1">
      <c r="A291" s="20"/>
      <c r="B291" s="42"/>
      <c r="C291" s="41" t="s">
        <v>3608</v>
      </c>
      <c r="D291" s="473"/>
      <c r="E291" s="21" t="s">
        <v>341</v>
      </c>
      <c r="F291" s="19"/>
      <c r="G291" s="44"/>
      <c r="H291" s="81"/>
      <c r="I291" s="81"/>
    </row>
    <row r="292" spans="1:11" ht="30">
      <c r="A292" s="11" t="s">
        <v>1765</v>
      </c>
      <c r="B292" s="135" t="s">
        <v>696</v>
      </c>
      <c r="C292" s="41" t="s">
        <v>697</v>
      </c>
      <c r="D292" s="473">
        <v>1</v>
      </c>
      <c r="E292" s="21" t="s">
        <v>341</v>
      </c>
      <c r="F292" s="41" t="s">
        <v>698</v>
      </c>
      <c r="G292" s="44"/>
      <c r="K292" s="4"/>
    </row>
    <row r="293" spans="1:11" ht="15.75" hidden="1">
      <c r="A293" s="20"/>
      <c r="B293" s="135"/>
      <c r="C293" s="16" t="s">
        <v>699</v>
      </c>
      <c r="D293" s="473"/>
      <c r="E293" s="21" t="s">
        <v>341</v>
      </c>
      <c r="F293" s="16"/>
      <c r="G293" s="44"/>
      <c r="H293" s="81"/>
      <c r="I293" s="81"/>
    </row>
    <row r="294" spans="1:11" ht="30" hidden="1">
      <c r="A294" s="20"/>
      <c r="B294" s="135"/>
      <c r="C294" s="23" t="s">
        <v>700</v>
      </c>
      <c r="D294" s="473"/>
      <c r="E294" s="21" t="s">
        <v>341</v>
      </c>
      <c r="F294" s="16"/>
      <c r="G294" s="44"/>
      <c r="H294" s="81"/>
      <c r="I294" s="81"/>
    </row>
    <row r="295" spans="1:11" ht="30">
      <c r="A295" s="11" t="s">
        <v>1768</v>
      </c>
      <c r="B295" s="92" t="s">
        <v>702</v>
      </c>
      <c r="C295" s="71" t="s">
        <v>703</v>
      </c>
      <c r="D295" s="473">
        <v>1</v>
      </c>
      <c r="E295" s="21" t="s">
        <v>341</v>
      </c>
      <c r="F295" s="19"/>
      <c r="G295" s="44"/>
      <c r="K295" s="4"/>
    </row>
    <row r="296" spans="1:11" ht="30">
      <c r="A296" s="11"/>
      <c r="B296" s="92"/>
      <c r="C296" s="41" t="s">
        <v>704</v>
      </c>
      <c r="D296" s="473">
        <v>1</v>
      </c>
      <c r="E296" s="21" t="s">
        <v>341</v>
      </c>
      <c r="F296" s="19"/>
      <c r="G296" s="44"/>
      <c r="K296" s="4"/>
    </row>
    <row r="297" spans="1:11" ht="15.75" hidden="1">
      <c r="A297" s="20"/>
      <c r="B297" s="92"/>
      <c r="C297" s="41" t="s">
        <v>705</v>
      </c>
      <c r="D297" s="473"/>
      <c r="E297" s="21" t="s">
        <v>341</v>
      </c>
      <c r="F297" s="19"/>
      <c r="G297" s="44"/>
      <c r="H297" s="81"/>
      <c r="I297" s="81"/>
    </row>
    <row r="298" spans="1:11" ht="15.75" hidden="1">
      <c r="A298" s="20"/>
      <c r="B298" s="92"/>
      <c r="C298" s="41" t="s">
        <v>2461</v>
      </c>
      <c r="D298" s="473"/>
      <c r="E298" s="21" t="s">
        <v>341</v>
      </c>
      <c r="F298" s="19"/>
      <c r="G298" s="44"/>
      <c r="H298" s="81"/>
      <c r="I298" s="81"/>
    </row>
    <row r="299" spans="1:11" ht="31.5" hidden="1">
      <c r="A299" s="20" t="s">
        <v>707</v>
      </c>
      <c r="B299" s="92" t="s">
        <v>708</v>
      </c>
      <c r="C299" s="23"/>
      <c r="D299" s="438"/>
      <c r="E299" s="21" t="s">
        <v>341</v>
      </c>
      <c r="F299" s="19"/>
      <c r="G299" s="19"/>
      <c r="H299" s="81"/>
      <c r="I299" s="81"/>
      <c r="J299" s="81"/>
      <c r="K299" s="4"/>
    </row>
    <row r="300" spans="1:11" ht="31.5">
      <c r="A300" s="11" t="s">
        <v>1773</v>
      </c>
      <c r="B300" s="92" t="s">
        <v>710</v>
      </c>
      <c r="C300" s="41" t="s">
        <v>3609</v>
      </c>
      <c r="D300" s="473">
        <v>1</v>
      </c>
      <c r="E300" s="21" t="s">
        <v>341</v>
      </c>
      <c r="F300" s="19"/>
      <c r="G300" s="44"/>
      <c r="K300" s="4"/>
    </row>
    <row r="301" spans="1:11" ht="31.5">
      <c r="A301" s="11" t="s">
        <v>712</v>
      </c>
      <c r="B301" s="92" t="s">
        <v>713</v>
      </c>
      <c r="C301" s="18" t="s">
        <v>714</v>
      </c>
      <c r="D301" s="473">
        <v>1</v>
      </c>
      <c r="E301" s="21" t="s">
        <v>341</v>
      </c>
      <c r="F301" s="23"/>
      <c r="G301" s="44"/>
      <c r="K301" s="4"/>
    </row>
    <row r="302" spans="1:11" ht="35.1" customHeight="1">
      <c r="A302" s="351" t="s">
        <v>1777</v>
      </c>
      <c r="B302" s="1298" t="s">
        <v>98</v>
      </c>
      <c r="C302" s="1299"/>
      <c r="D302" s="1299"/>
      <c r="E302" s="1299"/>
      <c r="F302" s="1299"/>
      <c r="G302" s="1300"/>
      <c r="H302" s="22">
        <f>SUM(D303:D306)</f>
        <v>2</v>
      </c>
      <c r="I302" s="22">
        <f>COUNT(D303:D306)*2</f>
        <v>4</v>
      </c>
      <c r="K302" s="4"/>
    </row>
    <row r="303" spans="1:11" ht="47.25">
      <c r="A303" s="11" t="s">
        <v>1778</v>
      </c>
      <c r="B303" s="92" t="s">
        <v>716</v>
      </c>
      <c r="C303" s="16" t="s">
        <v>717</v>
      </c>
      <c r="D303" s="473">
        <v>1</v>
      </c>
      <c r="E303" s="21" t="s">
        <v>379</v>
      </c>
      <c r="F303" s="19"/>
      <c r="G303" s="44"/>
      <c r="K303" s="4"/>
    </row>
    <row r="304" spans="1:11" ht="31.5">
      <c r="A304" s="11" t="s">
        <v>1781</v>
      </c>
      <c r="B304" s="92" t="s">
        <v>719</v>
      </c>
      <c r="C304" s="41" t="s">
        <v>2695</v>
      </c>
      <c r="D304" s="473">
        <v>1</v>
      </c>
      <c r="E304" s="21" t="s">
        <v>379</v>
      </c>
      <c r="F304" s="19"/>
      <c r="G304" s="44"/>
      <c r="K304" s="4"/>
    </row>
    <row r="305" spans="1:11" ht="15.75" hidden="1">
      <c r="A305" s="20"/>
      <c r="B305" s="92"/>
      <c r="C305" s="41" t="s">
        <v>722</v>
      </c>
      <c r="D305" s="473"/>
      <c r="E305" s="21" t="s">
        <v>379</v>
      </c>
      <c r="F305" s="19"/>
      <c r="G305" s="44"/>
      <c r="H305" s="81"/>
      <c r="I305" s="81"/>
    </row>
    <row r="306" spans="1:11" ht="30" hidden="1">
      <c r="A306" s="20" t="s">
        <v>2465</v>
      </c>
      <c r="B306" s="46" t="s">
        <v>724</v>
      </c>
      <c r="C306" s="19"/>
      <c r="D306" s="438"/>
      <c r="E306" s="21"/>
      <c r="F306" s="19"/>
      <c r="G306" s="19"/>
      <c r="H306" s="81"/>
      <c r="I306" s="81"/>
      <c r="J306" s="81"/>
      <c r="K306" s="4"/>
    </row>
    <row r="307" spans="1:11" ht="35.1" customHeight="1">
      <c r="A307" s="351" t="s">
        <v>97</v>
      </c>
      <c r="B307" s="1305" t="s">
        <v>96</v>
      </c>
      <c r="C307" s="1306"/>
      <c r="D307" s="1306"/>
      <c r="E307" s="1306"/>
      <c r="F307" s="1306"/>
      <c r="G307" s="1307"/>
      <c r="H307" s="22">
        <f>SUM(D308:D319)</f>
        <v>5</v>
      </c>
      <c r="I307" s="22">
        <f>COUNT(D308:D319)*2</f>
        <v>10</v>
      </c>
      <c r="K307" s="4"/>
    </row>
    <row r="308" spans="1:11" ht="31.5">
      <c r="A308" s="35" t="s">
        <v>726</v>
      </c>
      <c r="B308" s="92" t="s">
        <v>727</v>
      </c>
      <c r="C308" s="23" t="s">
        <v>3610</v>
      </c>
      <c r="D308" s="473">
        <v>1</v>
      </c>
      <c r="E308" s="21" t="s">
        <v>2050</v>
      </c>
      <c r="F308" s="23" t="s">
        <v>3611</v>
      </c>
      <c r="G308" s="44"/>
      <c r="K308" s="4"/>
    </row>
    <row r="309" spans="1:11" ht="45">
      <c r="A309" s="35"/>
      <c r="B309" s="303"/>
      <c r="C309" s="23" t="s">
        <v>3612</v>
      </c>
      <c r="D309" s="473">
        <v>1</v>
      </c>
      <c r="E309" s="21" t="s">
        <v>2050</v>
      </c>
      <c r="F309" s="23" t="s">
        <v>3613</v>
      </c>
      <c r="G309" s="44"/>
      <c r="K309" s="4"/>
    </row>
    <row r="310" spans="1:11" ht="45">
      <c r="A310" s="11"/>
      <c r="B310" s="303"/>
      <c r="C310" s="23" t="s">
        <v>3614</v>
      </c>
      <c r="D310" s="473">
        <v>1</v>
      </c>
      <c r="E310" s="21" t="s">
        <v>653</v>
      </c>
      <c r="F310" s="23" t="s">
        <v>3615</v>
      </c>
      <c r="G310" s="44"/>
    </row>
    <row r="311" spans="1:11" ht="60">
      <c r="A311" s="35" t="s">
        <v>728</v>
      </c>
      <c r="B311" s="92" t="s">
        <v>729</v>
      </c>
      <c r="C311" s="23" t="s">
        <v>3616</v>
      </c>
      <c r="D311" s="473">
        <v>1</v>
      </c>
      <c r="E311" s="21" t="s">
        <v>1820</v>
      </c>
      <c r="F311" s="23" t="s">
        <v>3617</v>
      </c>
      <c r="G311" s="44"/>
      <c r="K311" s="4"/>
    </row>
    <row r="312" spans="1:11" ht="45" hidden="1">
      <c r="A312" s="57"/>
      <c r="B312" s="92"/>
      <c r="C312" s="23" t="s">
        <v>3618</v>
      </c>
      <c r="D312" s="473"/>
      <c r="E312" s="21" t="s">
        <v>1820</v>
      </c>
      <c r="F312" s="34" t="s">
        <v>3619</v>
      </c>
      <c r="G312" s="44"/>
      <c r="H312" s="81"/>
      <c r="I312" s="81"/>
    </row>
    <row r="313" spans="1:11" ht="90" hidden="1">
      <c r="A313" s="57"/>
      <c r="B313" s="92"/>
      <c r="C313" s="34" t="s">
        <v>3620</v>
      </c>
      <c r="D313" s="473"/>
      <c r="E313" s="21" t="s">
        <v>1820</v>
      </c>
      <c r="F313" s="304" t="s">
        <v>3621</v>
      </c>
      <c r="G313" s="44"/>
      <c r="H313" s="81"/>
      <c r="I313" s="81"/>
    </row>
    <row r="314" spans="1:11" ht="90">
      <c r="A314" s="35" t="s">
        <v>730</v>
      </c>
      <c r="B314" s="16" t="s">
        <v>731</v>
      </c>
      <c r="C314" s="34" t="s">
        <v>3622</v>
      </c>
      <c r="D314" s="473">
        <v>1</v>
      </c>
      <c r="E314" s="21" t="s">
        <v>420</v>
      </c>
      <c r="F314" s="244" t="s">
        <v>3623</v>
      </c>
      <c r="G314" s="44"/>
      <c r="K314" s="4"/>
    </row>
    <row r="315" spans="1:11" ht="45" hidden="1">
      <c r="A315" s="57"/>
      <c r="B315" s="16"/>
      <c r="C315" s="244" t="s">
        <v>3624</v>
      </c>
      <c r="D315" s="473"/>
      <c r="E315" s="21" t="s">
        <v>420</v>
      </c>
      <c r="F315" s="19"/>
      <c r="G315" s="44"/>
      <c r="H315" s="81"/>
      <c r="I315" s="81"/>
    </row>
    <row r="316" spans="1:11" ht="30" hidden="1">
      <c r="A316" s="57"/>
      <c r="B316" s="16"/>
      <c r="C316" s="244" t="s">
        <v>3625</v>
      </c>
      <c r="D316" s="473"/>
      <c r="E316" s="21" t="s">
        <v>341</v>
      </c>
      <c r="G316" s="44"/>
      <c r="H316" s="81"/>
      <c r="I316" s="81"/>
    </row>
    <row r="317" spans="1:11" ht="30" hidden="1">
      <c r="A317" s="57"/>
      <c r="B317" s="16"/>
      <c r="C317" s="23" t="s">
        <v>3626</v>
      </c>
      <c r="D317" s="473"/>
      <c r="E317" s="21" t="s">
        <v>341</v>
      </c>
      <c r="F317" s="19"/>
      <c r="G317" s="44"/>
      <c r="H317" s="81"/>
      <c r="I317" s="81"/>
    </row>
    <row r="318" spans="1:11" ht="30" hidden="1">
      <c r="A318" s="57"/>
      <c r="B318" s="16"/>
      <c r="C318" s="244" t="s">
        <v>3627</v>
      </c>
      <c r="D318" s="473"/>
      <c r="E318" s="21" t="s">
        <v>648</v>
      </c>
      <c r="F318" s="19"/>
      <c r="G318" s="44"/>
      <c r="H318" s="81"/>
      <c r="I318" s="81"/>
    </row>
    <row r="319" spans="1:11" ht="30" hidden="1">
      <c r="A319" s="57"/>
      <c r="B319" s="16"/>
      <c r="C319" s="23" t="s">
        <v>3628</v>
      </c>
      <c r="D319" s="473"/>
      <c r="E319" s="21" t="s">
        <v>648</v>
      </c>
      <c r="F319" s="23" t="s">
        <v>3629</v>
      </c>
      <c r="G319" s="44"/>
      <c r="H319" s="81"/>
      <c r="I319" s="81"/>
    </row>
    <row r="320" spans="1:11" ht="35.1" customHeight="1">
      <c r="A320" s="351" t="s">
        <v>1784</v>
      </c>
      <c r="B320" s="1305" t="s">
        <v>94</v>
      </c>
      <c r="C320" s="1306"/>
      <c r="D320" s="1306"/>
      <c r="E320" s="1306"/>
      <c r="F320" s="1306"/>
      <c r="G320" s="1307"/>
      <c r="H320" s="22">
        <f>SUM(D321:D324)</f>
        <v>2</v>
      </c>
      <c r="I320" s="22">
        <f>COUNT(D321:D324)*2</f>
        <v>4</v>
      </c>
      <c r="K320" s="4"/>
    </row>
    <row r="321" spans="1:11" ht="30">
      <c r="A321" s="11" t="s">
        <v>1785</v>
      </c>
      <c r="B321" s="92" t="s">
        <v>733</v>
      </c>
      <c r="C321" s="41" t="s">
        <v>2474</v>
      </c>
      <c r="D321" s="473">
        <v>1</v>
      </c>
      <c r="E321" s="21" t="s">
        <v>377</v>
      </c>
      <c r="F321" s="19"/>
      <c r="G321" s="44"/>
      <c r="K321" s="4"/>
    </row>
    <row r="322" spans="1:11" ht="30" hidden="1">
      <c r="A322" s="20"/>
      <c r="B322" s="92"/>
      <c r="C322" s="41" t="s">
        <v>2476</v>
      </c>
      <c r="D322" s="473"/>
      <c r="E322" s="21" t="s">
        <v>377</v>
      </c>
      <c r="F322" s="19"/>
      <c r="G322" s="44"/>
      <c r="H322" s="81"/>
      <c r="I322" s="81"/>
    </row>
    <row r="323" spans="1:11" ht="31.5" hidden="1">
      <c r="A323" s="20" t="s">
        <v>1788</v>
      </c>
      <c r="B323" s="92" t="s">
        <v>736</v>
      </c>
      <c r="C323" s="41" t="s">
        <v>2477</v>
      </c>
      <c r="D323" s="473"/>
      <c r="E323" s="21" t="s">
        <v>377</v>
      </c>
      <c r="F323" s="19"/>
      <c r="G323" s="44"/>
      <c r="H323" s="81"/>
      <c r="I323" s="81"/>
    </row>
    <row r="324" spans="1:11" ht="30">
      <c r="A324" s="11" t="s">
        <v>738</v>
      </c>
      <c r="B324" s="16" t="s">
        <v>739</v>
      </c>
      <c r="C324" s="41" t="s">
        <v>740</v>
      </c>
      <c r="D324" s="473">
        <v>1</v>
      </c>
      <c r="E324" s="21" t="s">
        <v>540</v>
      </c>
      <c r="F324" s="19"/>
      <c r="G324" s="44"/>
      <c r="K324" s="4"/>
    </row>
    <row r="325" spans="1:11" hidden="1">
      <c r="A325" s="305" t="s">
        <v>93</v>
      </c>
      <c r="B325" s="1305" t="s">
        <v>92</v>
      </c>
      <c r="C325" s="1306"/>
      <c r="D325" s="1306"/>
      <c r="E325" s="1306"/>
      <c r="F325" s="1306"/>
      <c r="G325" s="1307"/>
      <c r="H325" s="81">
        <f>SUM(D326:D327)</f>
        <v>0</v>
      </c>
      <c r="I325" s="81">
        <f>COUNT(D326:D327)*2</f>
        <v>0</v>
      </c>
      <c r="J325" s="81"/>
      <c r="K325" s="4"/>
    </row>
    <row r="326" spans="1:11" ht="31.5" hidden="1">
      <c r="A326" s="20" t="s">
        <v>741</v>
      </c>
      <c r="B326" s="92" t="s">
        <v>742</v>
      </c>
      <c r="C326" s="19"/>
      <c r="D326" s="438"/>
      <c r="E326" s="21"/>
      <c r="F326" s="19"/>
      <c r="G326" s="19"/>
      <c r="H326" s="81"/>
      <c r="I326" s="81"/>
      <c r="J326" s="81"/>
      <c r="K326" s="4"/>
    </row>
    <row r="327" spans="1:11" ht="31.5" hidden="1">
      <c r="A327" s="20" t="s">
        <v>743</v>
      </c>
      <c r="B327" s="12" t="s">
        <v>744</v>
      </c>
      <c r="C327" s="19"/>
      <c r="D327" s="438"/>
      <c r="E327" s="21"/>
      <c r="F327" s="19"/>
      <c r="G327" s="19"/>
      <c r="H327" s="81"/>
      <c r="I327" s="81"/>
      <c r="J327" s="81"/>
      <c r="K327" s="4"/>
    </row>
    <row r="328" spans="1:11" hidden="1">
      <c r="A328" s="306" t="s">
        <v>91</v>
      </c>
      <c r="B328" s="1305" t="s">
        <v>90</v>
      </c>
      <c r="C328" s="1306"/>
      <c r="D328" s="1306"/>
      <c r="E328" s="1306"/>
      <c r="F328" s="1306"/>
      <c r="G328" s="1307"/>
      <c r="H328" s="81">
        <f>SUM(D329:D330)</f>
        <v>0</v>
      </c>
      <c r="I328" s="81">
        <f>COUNT(D329:D330)*2</f>
        <v>0</v>
      </c>
      <c r="J328" s="81"/>
      <c r="K328" s="4"/>
    </row>
    <row r="329" spans="1:11" ht="31.5" hidden="1">
      <c r="A329" s="20" t="s">
        <v>745</v>
      </c>
      <c r="B329" s="92" t="s">
        <v>746</v>
      </c>
      <c r="C329" s="19"/>
      <c r="D329" s="438"/>
      <c r="E329" s="21"/>
      <c r="F329" s="19"/>
      <c r="G329" s="19"/>
      <c r="H329" s="81"/>
      <c r="I329" s="81"/>
      <c r="J329" s="81"/>
      <c r="K329" s="4"/>
    </row>
    <row r="330" spans="1:11" ht="31.5" hidden="1">
      <c r="A330" s="20" t="s">
        <v>747</v>
      </c>
      <c r="B330" s="92" t="s">
        <v>748</v>
      </c>
      <c r="C330" s="19"/>
      <c r="D330" s="438"/>
      <c r="E330" s="21"/>
      <c r="F330" s="19"/>
      <c r="G330" s="19"/>
      <c r="H330" s="81"/>
      <c r="I330" s="81"/>
      <c r="J330" s="81"/>
      <c r="K330" s="4"/>
    </row>
    <row r="331" spans="1:11" hidden="1">
      <c r="A331" s="305" t="s">
        <v>1791</v>
      </c>
      <c r="B331" s="1305" t="s">
        <v>1792</v>
      </c>
      <c r="C331" s="1306"/>
      <c r="D331" s="1306"/>
      <c r="E331" s="1306"/>
      <c r="F331" s="1306"/>
      <c r="G331" s="1307"/>
      <c r="H331" s="81">
        <f>SUM(D332:D334)</f>
        <v>0</v>
      </c>
      <c r="I331" s="81">
        <f>COUNT(D332:D334)*2</f>
        <v>0</v>
      </c>
      <c r="J331" s="81"/>
      <c r="K331" s="4"/>
    </row>
    <row r="332" spans="1:11" ht="47.25" hidden="1">
      <c r="A332" s="20" t="s">
        <v>1793</v>
      </c>
      <c r="B332" s="92" t="s">
        <v>750</v>
      </c>
      <c r="C332" s="41"/>
      <c r="D332" s="438"/>
      <c r="E332" s="21"/>
      <c r="F332" s="19"/>
      <c r="G332" s="19"/>
      <c r="H332" s="81"/>
      <c r="I332" s="81"/>
      <c r="J332" s="81"/>
      <c r="K332" s="4"/>
    </row>
    <row r="333" spans="1:11" ht="47.25" hidden="1">
      <c r="A333" s="20" t="s">
        <v>752</v>
      </c>
      <c r="B333" s="92" t="s">
        <v>753</v>
      </c>
      <c r="C333" s="19"/>
      <c r="D333" s="438"/>
      <c r="E333" s="21"/>
      <c r="F333" s="19"/>
      <c r="G333" s="19"/>
      <c r="H333" s="81"/>
      <c r="I333" s="81"/>
      <c r="J333" s="81"/>
      <c r="K333" s="4"/>
    </row>
    <row r="334" spans="1:11" ht="31.5" hidden="1">
      <c r="A334" s="20" t="s">
        <v>1795</v>
      </c>
      <c r="B334" s="135" t="s">
        <v>755</v>
      </c>
      <c r="C334" s="19"/>
      <c r="D334" s="438"/>
      <c r="E334" s="21"/>
      <c r="F334" s="19"/>
      <c r="G334" s="19"/>
      <c r="H334" s="81"/>
      <c r="I334" s="81"/>
      <c r="J334" s="81"/>
      <c r="K334" s="4"/>
    </row>
    <row r="335" spans="1:11" hidden="1">
      <c r="A335" s="305" t="s">
        <v>1796</v>
      </c>
      <c r="B335" s="1305" t="s">
        <v>1797</v>
      </c>
      <c r="C335" s="1306"/>
      <c r="D335" s="1306"/>
      <c r="E335" s="1306"/>
      <c r="F335" s="1306"/>
      <c r="G335" s="1307"/>
      <c r="H335" s="81">
        <f>SUM(D336:D339)</f>
        <v>0</v>
      </c>
      <c r="I335" s="81">
        <f>COUNT(D336:D339)*2</f>
        <v>0</v>
      </c>
    </row>
    <row r="336" spans="1:11" ht="31.5" hidden="1">
      <c r="A336" s="20" t="s">
        <v>1798</v>
      </c>
      <c r="B336" s="92" t="s">
        <v>758</v>
      </c>
      <c r="C336" s="92" t="s">
        <v>2478</v>
      </c>
      <c r="D336" s="473"/>
      <c r="E336" s="21" t="s">
        <v>420</v>
      </c>
      <c r="F336" s="19"/>
      <c r="G336" s="44"/>
      <c r="H336" s="81"/>
      <c r="I336" s="81"/>
    </row>
    <row r="337" spans="1:11" ht="45" hidden="1">
      <c r="A337" s="20" t="s">
        <v>1799</v>
      </c>
      <c r="B337" s="92" t="s">
        <v>761</v>
      </c>
      <c r="C337" s="16" t="s">
        <v>762</v>
      </c>
      <c r="D337" s="473"/>
      <c r="E337" s="21" t="s">
        <v>653</v>
      </c>
      <c r="F337" s="16" t="s">
        <v>763</v>
      </c>
      <c r="G337" s="44"/>
      <c r="H337" s="81"/>
      <c r="I337" s="81"/>
    </row>
    <row r="338" spans="1:11" ht="30" hidden="1">
      <c r="A338" s="20"/>
      <c r="B338" s="92"/>
      <c r="C338" s="674" t="s">
        <v>764</v>
      </c>
      <c r="D338" s="473"/>
      <c r="E338" s="21" t="s">
        <v>420</v>
      </c>
      <c r="F338" s="21"/>
      <c r="G338" s="44"/>
      <c r="H338" s="81"/>
      <c r="I338" s="81"/>
    </row>
    <row r="339" spans="1:11" ht="47.25" hidden="1">
      <c r="A339" s="20" t="s">
        <v>1803</v>
      </c>
      <c r="B339" s="92" t="s">
        <v>766</v>
      </c>
      <c r="C339" s="41" t="s">
        <v>767</v>
      </c>
      <c r="D339" s="473"/>
      <c r="E339" s="21" t="s">
        <v>341</v>
      </c>
      <c r="F339" s="19"/>
      <c r="G339" s="44"/>
      <c r="H339" s="81"/>
      <c r="I339" s="81"/>
    </row>
    <row r="340" spans="1:11" hidden="1">
      <c r="A340" s="305" t="s">
        <v>85</v>
      </c>
      <c r="B340" s="1588" t="s">
        <v>2479</v>
      </c>
      <c r="C340" s="1589"/>
      <c r="D340" s="1589"/>
      <c r="E340" s="1589"/>
      <c r="F340" s="1589"/>
      <c r="G340" s="1590"/>
      <c r="H340" s="81">
        <f>SUM(D341:D342)</f>
        <v>0</v>
      </c>
      <c r="I340" s="81">
        <f>COUNT(D341:D342)*2</f>
        <v>0</v>
      </c>
    </row>
    <row r="341" spans="1:11" ht="75" hidden="1">
      <c r="A341" s="20" t="s">
        <v>768</v>
      </c>
      <c r="B341" s="23" t="s">
        <v>769</v>
      </c>
      <c r="C341" s="41" t="s">
        <v>770</v>
      </c>
      <c r="D341" s="473"/>
      <c r="E341" s="21" t="s">
        <v>540</v>
      </c>
      <c r="F341" s="23" t="s">
        <v>771</v>
      </c>
      <c r="G341" s="44"/>
      <c r="H341" s="81"/>
      <c r="I341" s="81"/>
    </row>
    <row r="342" spans="1:11" ht="30" hidden="1">
      <c r="A342" s="20" t="s">
        <v>772</v>
      </c>
      <c r="B342" s="23" t="s">
        <v>773</v>
      </c>
      <c r="C342" s="19"/>
      <c r="D342" s="438"/>
      <c r="E342" s="21"/>
      <c r="F342" s="19"/>
      <c r="G342" s="19"/>
      <c r="H342" s="81"/>
      <c r="I342" s="81"/>
      <c r="J342" s="81"/>
      <c r="K342" s="4"/>
    </row>
    <row r="343" spans="1:11" ht="21">
      <c r="A343" s="238"/>
      <c r="B343" s="1452" t="s">
        <v>774</v>
      </c>
      <c r="C343" s="1452"/>
      <c r="D343" s="1452"/>
      <c r="E343" s="1452"/>
      <c r="F343" s="1452"/>
      <c r="G343" s="1452"/>
      <c r="H343" s="22">
        <f>H344+H355+H363+H374+H384+H387+H393+H407+H416+H433+H440+H444+H475+H501+H429+H461+H465+H470+H482+H494+H515+H522+H528</f>
        <v>38</v>
      </c>
      <c r="I343" s="22">
        <f>I344+I355+I363+I374+I384+I387+I393+I407+I416+I433+I440+I444+I475+I501+I429+I461+I465+I470+I482+I494+I522+I528+I515</f>
        <v>76</v>
      </c>
      <c r="K343" s="4"/>
    </row>
    <row r="344" spans="1:11" ht="35.1" customHeight="1">
      <c r="A344" s="351" t="s">
        <v>1805</v>
      </c>
      <c r="B344" s="1305" t="s">
        <v>82</v>
      </c>
      <c r="C344" s="1306"/>
      <c r="D344" s="1306"/>
      <c r="E344" s="1306"/>
      <c r="F344" s="1306"/>
      <c r="G344" s="1307"/>
      <c r="H344" s="22">
        <f>SUM(D345:D354)</f>
        <v>3</v>
      </c>
      <c r="I344" s="22">
        <f>COUNT(D345:D354)*2</f>
        <v>6</v>
      </c>
      <c r="K344" s="4"/>
    </row>
    <row r="345" spans="1:11" ht="31.5">
      <c r="A345" s="11" t="s">
        <v>1806</v>
      </c>
      <c r="B345" s="92" t="s">
        <v>776</v>
      </c>
      <c r="C345" s="16" t="s">
        <v>777</v>
      </c>
      <c r="D345" s="473">
        <v>1</v>
      </c>
      <c r="E345" s="123" t="s">
        <v>648</v>
      </c>
      <c r="G345" s="44"/>
      <c r="K345" s="4"/>
    </row>
    <row r="346" spans="1:11" ht="45" hidden="1">
      <c r="A346" s="20"/>
      <c r="B346" s="92"/>
      <c r="C346" s="16" t="s">
        <v>778</v>
      </c>
      <c r="D346" s="473"/>
      <c r="E346" s="123" t="s">
        <v>648</v>
      </c>
      <c r="F346" s="16" t="s">
        <v>2480</v>
      </c>
      <c r="G346" s="44"/>
      <c r="H346" s="81"/>
      <c r="I346" s="81"/>
    </row>
    <row r="347" spans="1:11" ht="31.5">
      <c r="A347" s="11" t="s">
        <v>780</v>
      </c>
      <c r="B347" s="92" t="s">
        <v>781</v>
      </c>
      <c r="C347" s="92" t="s">
        <v>3630</v>
      </c>
      <c r="D347" s="473">
        <v>1</v>
      </c>
      <c r="E347" s="123"/>
      <c r="F347" s="19"/>
      <c r="G347" s="44"/>
      <c r="K347" s="4"/>
    </row>
    <row r="348" spans="1:11" ht="60">
      <c r="A348" s="11" t="s">
        <v>1809</v>
      </c>
      <c r="B348" s="92" t="s">
        <v>783</v>
      </c>
      <c r="C348" s="41" t="s">
        <v>6895</v>
      </c>
      <c r="D348" s="473">
        <v>1</v>
      </c>
      <c r="E348" s="123"/>
      <c r="F348" s="23" t="s">
        <v>3632</v>
      </c>
      <c r="G348" s="44"/>
      <c r="K348" s="4"/>
    </row>
    <row r="349" spans="1:11" ht="15.75" hidden="1">
      <c r="A349" s="20"/>
      <c r="B349" s="92"/>
      <c r="C349" s="41" t="s">
        <v>3631</v>
      </c>
      <c r="D349" s="473"/>
      <c r="E349" s="123" t="s">
        <v>540</v>
      </c>
      <c r="G349" s="44"/>
      <c r="H349" s="81"/>
      <c r="I349" s="81"/>
    </row>
    <row r="350" spans="1:11" ht="45" hidden="1">
      <c r="A350" s="20"/>
      <c r="B350" s="92"/>
      <c r="C350" s="41" t="s">
        <v>3633</v>
      </c>
      <c r="D350" s="473"/>
      <c r="E350" s="123" t="s">
        <v>540</v>
      </c>
      <c r="F350" s="23" t="s">
        <v>3634</v>
      </c>
      <c r="G350" s="44"/>
      <c r="H350" s="81"/>
      <c r="I350" s="81"/>
    </row>
    <row r="351" spans="1:11" ht="60" hidden="1">
      <c r="A351" s="20"/>
      <c r="B351" s="92"/>
      <c r="C351" s="41" t="s">
        <v>3635</v>
      </c>
      <c r="D351" s="473"/>
      <c r="E351" s="123" t="s">
        <v>540</v>
      </c>
      <c r="F351" s="23" t="s">
        <v>3636</v>
      </c>
      <c r="G351" s="44"/>
      <c r="H351" s="81"/>
      <c r="I351" s="81"/>
    </row>
    <row r="352" spans="1:11" ht="30" hidden="1">
      <c r="A352" s="20"/>
      <c r="B352" s="92"/>
      <c r="C352" s="16" t="s">
        <v>787</v>
      </c>
      <c r="D352" s="473"/>
      <c r="E352" s="123" t="s">
        <v>1745</v>
      </c>
      <c r="F352" s="23"/>
      <c r="G352" s="44"/>
      <c r="H352" s="81"/>
      <c r="I352" s="81"/>
    </row>
    <row r="353" spans="1:11" ht="30" hidden="1">
      <c r="A353" s="20"/>
      <c r="B353" s="92"/>
      <c r="C353" s="16" t="s">
        <v>789</v>
      </c>
      <c r="D353" s="473"/>
      <c r="E353" s="29" t="s">
        <v>648</v>
      </c>
      <c r="F353" s="23"/>
      <c r="G353" s="44"/>
      <c r="H353" s="81"/>
      <c r="I353" s="81"/>
    </row>
    <row r="354" spans="1:11" ht="47.25" hidden="1">
      <c r="A354" s="20" t="s">
        <v>1814</v>
      </c>
      <c r="B354" s="12" t="s">
        <v>795</v>
      </c>
      <c r="C354" s="300" t="s">
        <v>2958</v>
      </c>
      <c r="D354" s="473"/>
      <c r="E354" s="123" t="s">
        <v>379</v>
      </c>
      <c r="F354" s="200"/>
      <c r="G354" s="44"/>
      <c r="H354" s="81"/>
      <c r="I354" s="81"/>
    </row>
    <row r="355" spans="1:11" ht="35.1" customHeight="1">
      <c r="A355" s="351" t="s">
        <v>1817</v>
      </c>
      <c r="B355" s="1305" t="s">
        <v>80</v>
      </c>
      <c r="C355" s="1306"/>
      <c r="D355" s="1306"/>
      <c r="E355" s="1306"/>
      <c r="F355" s="1306"/>
      <c r="G355" s="1307"/>
      <c r="H355" s="22">
        <f>SUM(D356:D362)</f>
        <v>2</v>
      </c>
      <c r="I355" s="22">
        <f>COUNT(D356:D362)*2</f>
        <v>4</v>
      </c>
      <c r="K355" s="4"/>
    </row>
    <row r="356" spans="1:11" ht="60">
      <c r="A356" s="11" t="s">
        <v>1818</v>
      </c>
      <c r="B356" s="92" t="s">
        <v>798</v>
      </c>
      <c r="C356" s="41" t="s">
        <v>2702</v>
      </c>
      <c r="D356" s="477">
        <v>1</v>
      </c>
      <c r="E356" s="211" t="s">
        <v>653</v>
      </c>
      <c r="F356" s="34"/>
      <c r="G356" s="44"/>
      <c r="K356" s="4"/>
    </row>
    <row r="357" spans="1:11" ht="15.75" hidden="1">
      <c r="A357" s="20"/>
      <c r="B357" s="92"/>
      <c r="C357" s="41" t="s">
        <v>2703</v>
      </c>
      <c r="D357" s="477"/>
      <c r="E357" s="21" t="s">
        <v>648</v>
      </c>
      <c r="F357" s="34"/>
      <c r="G357" s="44"/>
      <c r="H357" s="81"/>
      <c r="I357" s="81"/>
    </row>
    <row r="358" spans="1:11" ht="30" hidden="1">
      <c r="A358" s="20"/>
      <c r="B358" s="92"/>
      <c r="C358" s="41" t="s">
        <v>2486</v>
      </c>
      <c r="D358" s="477"/>
      <c r="E358" s="21" t="s">
        <v>648</v>
      </c>
      <c r="F358" s="34"/>
      <c r="G358" s="44"/>
      <c r="H358" s="81"/>
      <c r="I358" s="81"/>
    </row>
    <row r="359" spans="1:11" ht="15.75" hidden="1">
      <c r="A359" s="20"/>
      <c r="B359" s="92"/>
      <c r="C359" s="197" t="s">
        <v>2704</v>
      </c>
      <c r="D359" s="477"/>
      <c r="E359" s="21" t="s">
        <v>648</v>
      </c>
      <c r="F359" s="34"/>
      <c r="G359" s="44"/>
      <c r="H359" s="81"/>
      <c r="I359" s="81"/>
    </row>
    <row r="360" spans="1:11" ht="45" hidden="1">
      <c r="A360" s="20"/>
      <c r="B360" s="92"/>
      <c r="C360" s="18" t="s">
        <v>801</v>
      </c>
      <c r="D360" s="477"/>
      <c r="E360" s="247" t="s">
        <v>653</v>
      </c>
      <c r="F360" s="34"/>
      <c r="G360" s="44"/>
      <c r="H360" s="81"/>
      <c r="I360" s="81"/>
    </row>
    <row r="361" spans="1:11" ht="30" hidden="1">
      <c r="A361" s="20"/>
      <c r="B361" s="92"/>
      <c r="C361" s="675" t="s">
        <v>802</v>
      </c>
      <c r="D361" s="477"/>
      <c r="E361" s="15" t="s">
        <v>648</v>
      </c>
      <c r="F361" s="34"/>
      <c r="G361" s="44"/>
      <c r="H361" s="81"/>
      <c r="I361" s="81"/>
    </row>
    <row r="362" spans="1:11" ht="31.5">
      <c r="A362" s="11" t="s">
        <v>1828</v>
      </c>
      <c r="B362" s="92" t="s">
        <v>804</v>
      </c>
      <c r="C362" s="41" t="s">
        <v>3637</v>
      </c>
      <c r="D362" s="477">
        <v>1</v>
      </c>
      <c r="E362" s="247" t="s">
        <v>851</v>
      </c>
      <c r="F362" s="584"/>
      <c r="G362" s="44"/>
      <c r="K362" s="4"/>
    </row>
    <row r="363" spans="1:11" ht="35.1" customHeight="1">
      <c r="A363" s="351" t="s">
        <v>1831</v>
      </c>
      <c r="B363" s="1305" t="s">
        <v>1832</v>
      </c>
      <c r="C363" s="1306"/>
      <c r="D363" s="1306"/>
      <c r="E363" s="1306"/>
      <c r="F363" s="1306"/>
      <c r="G363" s="1307"/>
      <c r="H363" s="22">
        <f>SUM(D364:D373)</f>
        <v>4</v>
      </c>
      <c r="I363" s="22">
        <f>COUNT(D364:D373)*2</f>
        <v>8</v>
      </c>
      <c r="K363" s="4"/>
    </row>
    <row r="364" spans="1:11" ht="47.25">
      <c r="A364" s="11" t="s">
        <v>1833</v>
      </c>
      <c r="B364" s="92" t="s">
        <v>1834</v>
      </c>
      <c r="C364" s="12" t="s">
        <v>1837</v>
      </c>
      <c r="D364" s="473">
        <v>1</v>
      </c>
      <c r="E364" s="18" t="s">
        <v>653</v>
      </c>
      <c r="F364" s="92"/>
      <c r="G364" s="44"/>
      <c r="K364" s="4"/>
    </row>
    <row r="365" spans="1:11" ht="60">
      <c r="A365" s="11" t="s">
        <v>1839</v>
      </c>
      <c r="B365" s="23" t="s">
        <v>1840</v>
      </c>
      <c r="C365" s="41" t="s">
        <v>813</v>
      </c>
      <c r="D365" s="473">
        <v>1</v>
      </c>
      <c r="E365" s="18" t="s">
        <v>653</v>
      </c>
      <c r="F365" s="19"/>
      <c r="G365" s="44"/>
      <c r="K365" s="4"/>
    </row>
    <row r="366" spans="1:11" ht="30" hidden="1">
      <c r="A366" s="20"/>
      <c r="B366" s="23"/>
      <c r="C366" s="41" t="s">
        <v>816</v>
      </c>
      <c r="D366" s="473"/>
      <c r="E366" s="18" t="s">
        <v>653</v>
      </c>
      <c r="F366" s="19"/>
      <c r="G366" s="44"/>
      <c r="H366" s="81"/>
      <c r="I366" s="81"/>
    </row>
    <row r="367" spans="1:11" ht="30" hidden="1">
      <c r="A367" s="20"/>
      <c r="B367" s="23"/>
      <c r="C367" s="41" t="s">
        <v>817</v>
      </c>
      <c r="D367" s="473"/>
      <c r="E367" s="18" t="s">
        <v>540</v>
      </c>
      <c r="F367" s="23" t="s">
        <v>3638</v>
      </c>
      <c r="G367" s="44"/>
      <c r="H367" s="81"/>
      <c r="I367" s="81"/>
    </row>
    <row r="368" spans="1:11" ht="30" hidden="1">
      <c r="A368" s="145"/>
      <c r="B368" s="92"/>
      <c r="C368" s="41" t="s">
        <v>818</v>
      </c>
      <c r="D368" s="473"/>
      <c r="E368" s="18" t="s">
        <v>648</v>
      </c>
      <c r="F368" s="19"/>
      <c r="G368" s="44"/>
      <c r="H368" s="81"/>
      <c r="I368" s="81"/>
    </row>
    <row r="369" spans="1:11" ht="31.5">
      <c r="A369" s="80"/>
      <c r="B369" s="92"/>
      <c r="C369" s="195" t="s">
        <v>819</v>
      </c>
      <c r="D369" s="473">
        <v>1</v>
      </c>
      <c r="E369" s="18"/>
      <c r="F369" s="19"/>
      <c r="G369" s="44"/>
      <c r="K369" s="4"/>
    </row>
    <row r="370" spans="1:11" ht="31.5">
      <c r="A370" s="80"/>
      <c r="B370" s="92"/>
      <c r="C370" s="195" t="s">
        <v>2493</v>
      </c>
      <c r="D370" s="473">
        <v>1</v>
      </c>
      <c r="E370" s="36" t="s">
        <v>540</v>
      </c>
      <c r="F370" s="23" t="s">
        <v>821</v>
      </c>
      <c r="G370" s="44"/>
      <c r="K370" s="4"/>
    </row>
    <row r="371" spans="1:11" ht="31.5" hidden="1">
      <c r="A371" s="145"/>
      <c r="B371" s="92"/>
      <c r="C371" s="195" t="s">
        <v>2494</v>
      </c>
      <c r="D371" s="473"/>
      <c r="E371" s="29" t="s">
        <v>648</v>
      </c>
      <c r="F371" s="23"/>
      <c r="G371" s="44"/>
      <c r="H371" s="81"/>
      <c r="I371" s="81"/>
    </row>
    <row r="372" spans="1:11" ht="31.5" hidden="1">
      <c r="A372" s="20" t="s">
        <v>1854</v>
      </c>
      <c r="B372" s="92" t="s">
        <v>823</v>
      </c>
      <c r="C372" s="41" t="s">
        <v>2495</v>
      </c>
      <c r="D372" s="473"/>
      <c r="E372" s="21" t="s">
        <v>653</v>
      </c>
      <c r="F372" s="19"/>
      <c r="G372" s="44"/>
      <c r="H372" s="81"/>
      <c r="I372" s="81"/>
    </row>
    <row r="373" spans="1:11" ht="31.5" hidden="1">
      <c r="A373" s="20" t="s">
        <v>825</v>
      </c>
      <c r="B373" s="12" t="s">
        <v>1857</v>
      </c>
      <c r="C373" s="19"/>
      <c r="D373" s="438"/>
      <c r="E373" s="21"/>
      <c r="F373" s="19"/>
      <c r="G373" s="19"/>
      <c r="H373" s="81"/>
      <c r="I373" s="81"/>
      <c r="J373" s="81"/>
      <c r="K373" s="4"/>
    </row>
    <row r="374" spans="1:11" ht="35.1" customHeight="1">
      <c r="A374" s="351" t="s">
        <v>1858</v>
      </c>
      <c r="B374" s="1305" t="s">
        <v>76</v>
      </c>
      <c r="C374" s="1306"/>
      <c r="D374" s="1306"/>
      <c r="E374" s="1306"/>
      <c r="F374" s="1306"/>
      <c r="G374" s="1307"/>
      <c r="H374" s="22">
        <f>SUM(D375:D383)</f>
        <v>4</v>
      </c>
      <c r="I374" s="22">
        <f>COUNT(D375:D383)*2</f>
        <v>8</v>
      </c>
      <c r="K374" s="4"/>
    </row>
    <row r="375" spans="1:11" ht="31.5">
      <c r="A375" s="11" t="s">
        <v>1859</v>
      </c>
      <c r="B375" s="12" t="s">
        <v>828</v>
      </c>
      <c r="C375" s="16" t="s">
        <v>829</v>
      </c>
      <c r="D375" s="473">
        <v>1</v>
      </c>
      <c r="E375" s="21" t="s">
        <v>379</v>
      </c>
      <c r="F375" s="41" t="s">
        <v>2706</v>
      </c>
      <c r="G375" s="44"/>
      <c r="K375" s="4"/>
    </row>
    <row r="376" spans="1:11" ht="90">
      <c r="A376" s="11" t="s">
        <v>1861</v>
      </c>
      <c r="B376" s="16" t="s">
        <v>832</v>
      </c>
      <c r="C376" s="12" t="s">
        <v>833</v>
      </c>
      <c r="D376" s="473">
        <v>1</v>
      </c>
      <c r="E376" s="21" t="s">
        <v>648</v>
      </c>
      <c r="F376" s="16" t="s">
        <v>3639</v>
      </c>
      <c r="G376" s="44"/>
      <c r="K376" s="4"/>
    </row>
    <row r="377" spans="1:11" ht="31.5">
      <c r="A377" s="11"/>
      <c r="B377" s="16"/>
      <c r="C377" s="12" t="s">
        <v>2497</v>
      </c>
      <c r="D377" s="473">
        <v>1</v>
      </c>
      <c r="E377" s="21" t="s">
        <v>540</v>
      </c>
      <c r="F377" s="16" t="s">
        <v>836</v>
      </c>
      <c r="G377" s="44"/>
      <c r="K377" s="4"/>
    </row>
    <row r="378" spans="1:11" ht="31.5">
      <c r="A378" s="11" t="s">
        <v>1863</v>
      </c>
      <c r="B378" s="12" t="s">
        <v>838</v>
      </c>
      <c r="C378" s="16" t="s">
        <v>839</v>
      </c>
      <c r="D378" s="473">
        <v>1</v>
      </c>
      <c r="E378" s="21" t="s">
        <v>540</v>
      </c>
      <c r="F378" s="19"/>
      <c r="G378" s="44"/>
      <c r="K378" s="4"/>
    </row>
    <row r="379" spans="1:11" ht="15.75" hidden="1">
      <c r="A379" s="20"/>
      <c r="B379" s="92"/>
      <c r="C379" s="16" t="s">
        <v>840</v>
      </c>
      <c r="D379" s="473"/>
      <c r="E379" s="21" t="s">
        <v>648</v>
      </c>
      <c r="F379" s="584"/>
      <c r="G379" s="44"/>
      <c r="H379" s="81"/>
      <c r="I379" s="81"/>
    </row>
    <row r="380" spans="1:11" ht="15.75" hidden="1">
      <c r="A380" s="20"/>
      <c r="B380" s="92"/>
      <c r="C380" s="16" t="s">
        <v>841</v>
      </c>
      <c r="D380" s="473"/>
      <c r="E380" s="21" t="s">
        <v>540</v>
      </c>
      <c r="F380" s="584"/>
      <c r="G380" s="44"/>
      <c r="H380" s="81"/>
      <c r="I380" s="81"/>
    </row>
    <row r="381" spans="1:11" ht="30" hidden="1">
      <c r="A381" s="20" t="s">
        <v>1865</v>
      </c>
      <c r="B381" s="92" t="s">
        <v>843</v>
      </c>
      <c r="C381" s="16" t="s">
        <v>844</v>
      </c>
      <c r="D381" s="473"/>
      <c r="E381" s="21" t="s">
        <v>653</v>
      </c>
      <c r="F381" s="16" t="s">
        <v>845</v>
      </c>
      <c r="G381" s="44"/>
      <c r="H381" s="81"/>
      <c r="I381" s="81"/>
    </row>
    <row r="382" spans="1:11" ht="31.5" hidden="1">
      <c r="A382" s="20" t="s">
        <v>1866</v>
      </c>
      <c r="B382" s="92" t="s">
        <v>847</v>
      </c>
      <c r="C382" s="214" t="s">
        <v>848</v>
      </c>
      <c r="D382" s="473"/>
      <c r="E382" s="21" t="s">
        <v>653</v>
      </c>
      <c r="F382" s="16" t="s">
        <v>3640</v>
      </c>
      <c r="G382" s="44"/>
      <c r="H382" s="81"/>
      <c r="I382" s="81"/>
    </row>
    <row r="383" spans="1:11" ht="15.75" hidden="1">
      <c r="A383" s="20"/>
      <c r="B383" s="307"/>
      <c r="C383" s="676" t="s">
        <v>850</v>
      </c>
      <c r="D383" s="473"/>
      <c r="E383" s="21" t="s">
        <v>653</v>
      </c>
      <c r="F383" s="16"/>
      <c r="G383" s="265"/>
      <c r="H383" s="81"/>
      <c r="I383" s="81"/>
    </row>
    <row r="384" spans="1:11" ht="35.1" customHeight="1">
      <c r="A384" s="351" t="s">
        <v>1868</v>
      </c>
      <c r="B384" s="1579" t="s">
        <v>1869</v>
      </c>
      <c r="C384" s="1580"/>
      <c r="D384" s="1580"/>
      <c r="E384" s="1580"/>
      <c r="F384" s="1580"/>
      <c r="G384" s="1581"/>
      <c r="H384" s="22">
        <f>SUM(D385:D386)</f>
        <v>2</v>
      </c>
      <c r="I384" s="22">
        <f>COUNT(D385:D386)*2</f>
        <v>4</v>
      </c>
      <c r="K384" s="4"/>
    </row>
    <row r="385" spans="1:11" ht="45">
      <c r="A385" s="11" t="s">
        <v>1870</v>
      </c>
      <c r="B385" s="23" t="s">
        <v>854</v>
      </c>
      <c r="C385" s="126" t="s">
        <v>855</v>
      </c>
      <c r="D385" s="473">
        <v>1</v>
      </c>
      <c r="E385" s="21" t="s">
        <v>379</v>
      </c>
      <c r="F385" s="23" t="s">
        <v>1871</v>
      </c>
      <c r="G385" s="44"/>
      <c r="K385" s="4"/>
    </row>
    <row r="386" spans="1:11" ht="30">
      <c r="A386" s="11" t="s">
        <v>1872</v>
      </c>
      <c r="B386" s="16" t="s">
        <v>858</v>
      </c>
      <c r="C386" s="16" t="s">
        <v>2708</v>
      </c>
      <c r="D386" s="473">
        <v>1</v>
      </c>
      <c r="E386" s="21" t="s">
        <v>379</v>
      </c>
      <c r="F386" s="19"/>
      <c r="G386" s="44"/>
      <c r="K386" s="4"/>
    </row>
    <row r="387" spans="1:11" ht="35.1" customHeight="1">
      <c r="A387" s="351" t="s">
        <v>1875</v>
      </c>
      <c r="B387" s="1305" t="s">
        <v>1876</v>
      </c>
      <c r="C387" s="1306"/>
      <c r="D387" s="1306"/>
      <c r="E387" s="1306"/>
      <c r="F387" s="1306"/>
      <c r="G387" s="1307"/>
      <c r="H387" s="22">
        <f>SUM(D388:D392)</f>
        <v>3</v>
      </c>
      <c r="I387" s="22">
        <f>COUNT(D388:D392)*2</f>
        <v>6</v>
      </c>
      <c r="K387" s="4"/>
    </row>
    <row r="388" spans="1:11" ht="30">
      <c r="A388" s="11" t="s">
        <v>1877</v>
      </c>
      <c r="B388" s="23" t="s">
        <v>1878</v>
      </c>
      <c r="C388" s="41" t="s">
        <v>2499</v>
      </c>
      <c r="D388" s="473">
        <v>1</v>
      </c>
      <c r="E388" s="21" t="s">
        <v>648</v>
      </c>
      <c r="F388" s="19"/>
      <c r="G388" s="44"/>
      <c r="K388" s="4"/>
    </row>
    <row r="389" spans="1:11" ht="30">
      <c r="A389" s="11" t="s">
        <v>1881</v>
      </c>
      <c r="B389" s="23" t="s">
        <v>864</v>
      </c>
      <c r="C389" s="23" t="s">
        <v>865</v>
      </c>
      <c r="D389" s="473">
        <v>1</v>
      </c>
      <c r="E389" s="21" t="s">
        <v>648</v>
      </c>
      <c r="F389" s="41"/>
      <c r="G389" s="44"/>
      <c r="K389" s="4"/>
    </row>
    <row r="390" spans="1:11" ht="30" hidden="1">
      <c r="A390" s="20"/>
      <c r="B390" s="23"/>
      <c r="C390" s="16" t="s">
        <v>866</v>
      </c>
      <c r="D390" s="473"/>
      <c r="E390" s="21" t="s">
        <v>540</v>
      </c>
      <c r="F390" s="41"/>
      <c r="G390" s="44"/>
      <c r="H390" s="81"/>
      <c r="I390" s="81"/>
    </row>
    <row r="391" spans="1:11" ht="30">
      <c r="A391" s="11"/>
      <c r="B391" s="23"/>
      <c r="C391" s="16" t="s">
        <v>867</v>
      </c>
      <c r="D391" s="473">
        <v>1</v>
      </c>
      <c r="E391" s="21" t="s">
        <v>648</v>
      </c>
      <c r="F391" s="41"/>
      <c r="G391" s="44"/>
      <c r="K391" s="4"/>
    </row>
    <row r="392" spans="1:11" ht="15" hidden="1">
      <c r="A392" s="20"/>
      <c r="B392" s="23"/>
      <c r="C392" s="16" t="s">
        <v>2500</v>
      </c>
      <c r="D392" s="473"/>
      <c r="E392" s="21" t="s">
        <v>271</v>
      </c>
      <c r="F392" s="41"/>
      <c r="G392" s="44"/>
      <c r="H392" s="81"/>
      <c r="I392" s="81"/>
    </row>
    <row r="393" spans="1:11" ht="35.1" customHeight="1">
      <c r="A393" s="351" t="s">
        <v>1885</v>
      </c>
      <c r="B393" s="1298" t="s">
        <v>1886</v>
      </c>
      <c r="C393" s="1299"/>
      <c r="D393" s="1299"/>
      <c r="E393" s="1299"/>
      <c r="F393" s="1299"/>
      <c r="G393" s="1300"/>
      <c r="H393" s="22">
        <f>SUM(D394:D406)</f>
        <v>3</v>
      </c>
      <c r="I393" s="22">
        <f>COUNT(D394:D406)*2</f>
        <v>6</v>
      </c>
      <c r="K393" s="4"/>
    </row>
    <row r="394" spans="1:11" ht="75">
      <c r="A394" s="308" t="s">
        <v>1887</v>
      </c>
      <c r="B394" s="92" t="s">
        <v>1888</v>
      </c>
      <c r="C394" s="16" t="s">
        <v>871</v>
      </c>
      <c r="D394" s="473">
        <v>1</v>
      </c>
      <c r="E394" s="123" t="s">
        <v>271</v>
      </c>
      <c r="F394" s="16" t="s">
        <v>2965</v>
      </c>
      <c r="G394" s="44"/>
      <c r="K394" s="4"/>
    </row>
    <row r="395" spans="1:11" ht="45">
      <c r="A395" s="308"/>
      <c r="B395" s="217"/>
      <c r="C395" s="16" t="s">
        <v>873</v>
      </c>
      <c r="D395" s="473">
        <v>1</v>
      </c>
      <c r="E395" s="123" t="s">
        <v>540</v>
      </c>
      <c r="F395" s="16" t="s">
        <v>874</v>
      </c>
      <c r="G395" s="44"/>
      <c r="K395" s="4"/>
    </row>
    <row r="396" spans="1:11" ht="60" hidden="1">
      <c r="A396" s="188"/>
      <c r="B396" s="217"/>
      <c r="C396" s="16" t="s">
        <v>875</v>
      </c>
      <c r="D396" s="473"/>
      <c r="E396" s="123" t="s">
        <v>540</v>
      </c>
      <c r="F396" s="16" t="s">
        <v>876</v>
      </c>
      <c r="G396" s="44"/>
      <c r="H396" s="81"/>
      <c r="I396" s="81"/>
    </row>
    <row r="397" spans="1:11" ht="47.25" hidden="1">
      <c r="A397" s="20" t="s">
        <v>1891</v>
      </c>
      <c r="B397" s="92" t="s">
        <v>878</v>
      </c>
      <c r="C397" s="12" t="s">
        <v>879</v>
      </c>
      <c r="D397" s="473"/>
      <c r="E397" s="123" t="s">
        <v>648</v>
      </c>
      <c r="F397" s="19"/>
      <c r="G397" s="44"/>
      <c r="H397" s="81"/>
      <c r="I397" s="81"/>
    </row>
    <row r="398" spans="1:11" ht="30" hidden="1">
      <c r="A398" s="20"/>
      <c r="B398" s="92"/>
      <c r="C398" s="16" t="s">
        <v>880</v>
      </c>
      <c r="D398" s="473"/>
      <c r="E398" s="123" t="s">
        <v>653</v>
      </c>
      <c r="F398" s="19"/>
      <c r="G398" s="44"/>
      <c r="H398" s="81"/>
      <c r="I398" s="81"/>
    </row>
    <row r="399" spans="1:11" ht="31.5" hidden="1">
      <c r="A399" s="20" t="s">
        <v>1893</v>
      </c>
      <c r="B399" s="92" t="s">
        <v>882</v>
      </c>
      <c r="C399" s="218" t="s">
        <v>883</v>
      </c>
      <c r="D399" s="473"/>
      <c r="E399" s="123" t="s">
        <v>379</v>
      </c>
      <c r="F399" s="16"/>
      <c r="G399" s="44"/>
      <c r="H399" s="81"/>
      <c r="I399" s="81"/>
    </row>
    <row r="400" spans="1:11" ht="45" hidden="1">
      <c r="A400" s="20"/>
      <c r="B400" s="4"/>
      <c r="C400" s="16" t="s">
        <v>884</v>
      </c>
      <c r="D400" s="473"/>
      <c r="E400" s="123" t="s">
        <v>341</v>
      </c>
      <c r="F400" s="16" t="s">
        <v>885</v>
      </c>
      <c r="G400" s="44"/>
      <c r="H400" s="81"/>
      <c r="I400" s="81"/>
    </row>
    <row r="401" spans="1:11" ht="45" hidden="1">
      <c r="A401" s="20"/>
      <c r="B401" s="92"/>
      <c r="C401" s="16" t="s">
        <v>886</v>
      </c>
      <c r="D401" s="473"/>
      <c r="E401" s="123" t="s">
        <v>341</v>
      </c>
      <c r="F401" s="23" t="s">
        <v>887</v>
      </c>
      <c r="G401" s="44"/>
      <c r="H401" s="81"/>
      <c r="I401" s="81"/>
    </row>
    <row r="402" spans="1:11" ht="30" hidden="1">
      <c r="A402" s="20"/>
      <c r="B402" s="92"/>
      <c r="C402" s="674" t="s">
        <v>888</v>
      </c>
      <c r="D402" s="473"/>
      <c r="E402" s="123" t="s">
        <v>653</v>
      </c>
      <c r="F402" s="16"/>
      <c r="G402" s="44"/>
      <c r="H402" s="81"/>
      <c r="I402" s="81"/>
    </row>
    <row r="403" spans="1:11" ht="31.5">
      <c r="A403" s="11" t="s">
        <v>1896</v>
      </c>
      <c r="B403" s="92" t="s">
        <v>890</v>
      </c>
      <c r="C403" s="23" t="s">
        <v>2711</v>
      </c>
      <c r="D403" s="473">
        <v>1</v>
      </c>
      <c r="E403" s="123" t="s">
        <v>540</v>
      </c>
      <c r="F403" s="23" t="s">
        <v>2712</v>
      </c>
      <c r="G403" s="44"/>
      <c r="K403" s="4"/>
    </row>
    <row r="404" spans="1:11" ht="30" hidden="1">
      <c r="A404" s="20"/>
      <c r="B404" s="92"/>
      <c r="C404" s="23" t="s">
        <v>2713</v>
      </c>
      <c r="D404" s="473"/>
      <c r="E404" s="123" t="s">
        <v>540</v>
      </c>
      <c r="F404" s="23" t="s">
        <v>2714</v>
      </c>
      <c r="G404" s="44"/>
      <c r="H404" s="81"/>
      <c r="I404" s="81"/>
    </row>
    <row r="405" spans="1:11" ht="45" hidden="1">
      <c r="A405" s="20"/>
      <c r="B405" s="92"/>
      <c r="C405" s="41" t="s">
        <v>891</v>
      </c>
      <c r="D405" s="473"/>
      <c r="E405" s="29" t="s">
        <v>271</v>
      </c>
      <c r="G405" s="44"/>
      <c r="H405" s="81"/>
      <c r="I405" s="81"/>
    </row>
    <row r="406" spans="1:11" ht="31.5" hidden="1">
      <c r="A406" s="20" t="s">
        <v>1899</v>
      </c>
      <c r="B406" s="92" t="s">
        <v>3641</v>
      </c>
      <c r="C406" s="16" t="s">
        <v>3642</v>
      </c>
      <c r="D406" s="473"/>
      <c r="E406" s="123" t="s">
        <v>432</v>
      </c>
      <c r="F406" s="19"/>
      <c r="G406" s="44"/>
      <c r="H406" s="81"/>
      <c r="I406" s="81"/>
    </row>
    <row r="407" spans="1:11" ht="35.1" customHeight="1">
      <c r="A407" s="351" t="s">
        <v>1900</v>
      </c>
      <c r="B407" s="1305" t="s">
        <v>1901</v>
      </c>
      <c r="C407" s="1306"/>
      <c r="D407" s="1306"/>
      <c r="E407" s="1306"/>
      <c r="F407" s="1306"/>
      <c r="G407" s="1307"/>
      <c r="H407" s="22">
        <f>SUM(D408:D415)</f>
        <v>4</v>
      </c>
      <c r="I407" s="22">
        <f>COUNT(D408:D415)*2</f>
        <v>8</v>
      </c>
      <c r="K407" s="4"/>
    </row>
    <row r="408" spans="1:11" ht="31.5">
      <c r="A408" s="11" t="s">
        <v>1902</v>
      </c>
      <c r="B408" s="12" t="s">
        <v>897</v>
      </c>
      <c r="C408" s="41" t="s">
        <v>899</v>
      </c>
      <c r="D408" s="473">
        <v>1</v>
      </c>
      <c r="E408" s="21" t="s">
        <v>648</v>
      </c>
      <c r="F408" s="19"/>
      <c r="G408" s="44"/>
      <c r="K408" s="4"/>
    </row>
    <row r="409" spans="1:11" ht="31.5">
      <c r="A409" s="11" t="s">
        <v>1905</v>
      </c>
      <c r="B409" s="92" t="s">
        <v>901</v>
      </c>
      <c r="C409" s="16" t="s">
        <v>902</v>
      </c>
      <c r="D409" s="473">
        <v>1</v>
      </c>
      <c r="E409" s="21" t="s">
        <v>648</v>
      </c>
      <c r="F409" s="16" t="s">
        <v>3643</v>
      </c>
      <c r="G409" s="44"/>
      <c r="K409" s="4"/>
    </row>
    <row r="410" spans="1:11" ht="31.5">
      <c r="A410" s="11" t="s">
        <v>1907</v>
      </c>
      <c r="B410" s="92" t="s">
        <v>905</v>
      </c>
      <c r="C410" s="16" t="s">
        <v>906</v>
      </c>
      <c r="D410" s="473">
        <v>1</v>
      </c>
      <c r="E410" s="21" t="s">
        <v>648</v>
      </c>
      <c r="F410" s="16" t="s">
        <v>907</v>
      </c>
      <c r="G410" s="44"/>
      <c r="K410" s="4"/>
    </row>
    <row r="411" spans="1:11" ht="31.5">
      <c r="A411" s="11" t="s">
        <v>1908</v>
      </c>
      <c r="B411" s="135" t="s">
        <v>909</v>
      </c>
      <c r="C411" s="200" t="s">
        <v>2967</v>
      </c>
      <c r="D411" s="473">
        <v>1</v>
      </c>
      <c r="E411" s="21" t="s">
        <v>648</v>
      </c>
      <c r="F411" s="41"/>
      <c r="G411" s="44"/>
      <c r="K411" s="4"/>
    </row>
    <row r="412" spans="1:11" ht="60" hidden="1">
      <c r="A412" s="20" t="s">
        <v>1913</v>
      </c>
      <c r="B412" s="92" t="s">
        <v>913</v>
      </c>
      <c r="C412" s="202" t="s">
        <v>1914</v>
      </c>
      <c r="D412" s="473"/>
      <c r="E412" s="21" t="s">
        <v>369</v>
      </c>
      <c r="F412" s="41" t="s">
        <v>3644</v>
      </c>
      <c r="G412" s="44"/>
      <c r="H412" s="81"/>
      <c r="I412" s="81"/>
    </row>
    <row r="413" spans="1:11" ht="105" hidden="1">
      <c r="A413" s="20" t="s">
        <v>1916</v>
      </c>
      <c r="B413" s="92" t="s">
        <v>917</v>
      </c>
      <c r="C413" s="41" t="s">
        <v>1917</v>
      </c>
      <c r="D413" s="473"/>
      <c r="E413" s="21" t="s">
        <v>648</v>
      </c>
      <c r="F413" s="41" t="s">
        <v>2717</v>
      </c>
      <c r="G413" s="44"/>
      <c r="H413" s="81"/>
      <c r="I413" s="81"/>
    </row>
    <row r="414" spans="1:11" ht="30" hidden="1">
      <c r="A414" s="20"/>
      <c r="B414" s="92"/>
      <c r="C414" s="23" t="s">
        <v>920</v>
      </c>
      <c r="D414" s="473"/>
      <c r="E414" s="21" t="s">
        <v>648</v>
      </c>
      <c r="F414" s="19"/>
      <c r="G414" s="44"/>
      <c r="H414" s="81"/>
      <c r="I414" s="81"/>
    </row>
    <row r="415" spans="1:11" ht="31.5" hidden="1">
      <c r="A415" s="20" t="s">
        <v>1920</v>
      </c>
      <c r="B415" s="92" t="s">
        <v>922</v>
      </c>
      <c r="C415" s="58" t="s">
        <v>2508</v>
      </c>
      <c r="D415" s="473"/>
      <c r="E415" s="21" t="s">
        <v>341</v>
      </c>
      <c r="F415" s="19"/>
      <c r="G415" s="44"/>
      <c r="H415" s="81"/>
      <c r="I415" s="81"/>
    </row>
    <row r="416" spans="1:11" ht="35.1" customHeight="1">
      <c r="A416" s="351" t="s">
        <v>1921</v>
      </c>
      <c r="B416" s="1305" t="s">
        <v>66</v>
      </c>
      <c r="C416" s="1306"/>
      <c r="D416" s="1306"/>
      <c r="E416" s="1306"/>
      <c r="F416" s="1306"/>
      <c r="G416" s="1307"/>
      <c r="H416" s="22">
        <f>SUM(D417:D428)</f>
        <v>4</v>
      </c>
      <c r="I416" s="22">
        <f>COUNT(D417:D428)*2</f>
        <v>8</v>
      </c>
      <c r="K416" s="4"/>
    </row>
    <row r="417" spans="1:11" ht="45">
      <c r="A417" s="11" t="s">
        <v>1922</v>
      </c>
      <c r="B417" s="92" t="s">
        <v>925</v>
      </c>
      <c r="C417" s="191" t="s">
        <v>3645</v>
      </c>
      <c r="D417" s="473">
        <v>1</v>
      </c>
      <c r="E417" s="21" t="s">
        <v>540</v>
      </c>
      <c r="F417" s="23" t="s">
        <v>3646</v>
      </c>
      <c r="G417" s="44"/>
      <c r="K417" s="4"/>
    </row>
    <row r="418" spans="1:11" ht="30" hidden="1">
      <c r="A418" s="20"/>
      <c r="B418" s="92"/>
      <c r="C418" s="16" t="s">
        <v>2509</v>
      </c>
      <c r="D418" s="473"/>
      <c r="E418" s="21" t="s">
        <v>540</v>
      </c>
      <c r="F418" s="19"/>
      <c r="G418" s="44"/>
      <c r="H418" s="81"/>
      <c r="I418" s="81"/>
    </row>
    <row r="419" spans="1:11" ht="30" hidden="1">
      <c r="A419" s="20"/>
      <c r="B419" s="92"/>
      <c r="C419" s="191" t="s">
        <v>928</v>
      </c>
      <c r="D419" s="473"/>
      <c r="E419" s="21" t="s">
        <v>540</v>
      </c>
      <c r="F419" s="19"/>
      <c r="G419" s="44"/>
      <c r="H419" s="81"/>
      <c r="I419" s="81"/>
    </row>
    <row r="420" spans="1:11" ht="30" hidden="1">
      <c r="A420" s="20"/>
      <c r="B420" s="92"/>
      <c r="C420" s="191" t="s">
        <v>929</v>
      </c>
      <c r="D420" s="473"/>
      <c r="E420" s="21" t="s">
        <v>432</v>
      </c>
      <c r="F420" s="19"/>
      <c r="G420" s="44"/>
      <c r="H420" s="81"/>
      <c r="I420" s="81"/>
    </row>
    <row r="421" spans="1:11" ht="30" hidden="1">
      <c r="A421" s="20"/>
      <c r="B421" s="92"/>
      <c r="C421" s="194" t="s">
        <v>930</v>
      </c>
      <c r="D421" s="473"/>
      <c r="E421" s="21" t="s">
        <v>540</v>
      </c>
      <c r="F421" s="19"/>
      <c r="G421" s="44"/>
      <c r="H421" s="81"/>
      <c r="I421" s="81"/>
    </row>
    <row r="422" spans="1:11" ht="31.5">
      <c r="A422" s="11" t="s">
        <v>1923</v>
      </c>
      <c r="B422" s="92" t="s">
        <v>932</v>
      </c>
      <c r="C422" s="16" t="s">
        <v>933</v>
      </c>
      <c r="D422" s="473">
        <v>1</v>
      </c>
      <c r="E422" s="21" t="s">
        <v>934</v>
      </c>
      <c r="F422" s="16" t="s">
        <v>935</v>
      </c>
      <c r="G422" s="44"/>
      <c r="K422" s="4"/>
    </row>
    <row r="423" spans="1:11" ht="45">
      <c r="A423" s="11"/>
      <c r="B423" s="92"/>
      <c r="C423" s="41" t="s">
        <v>936</v>
      </c>
      <c r="D423" s="473">
        <v>1</v>
      </c>
      <c r="E423" s="21" t="s">
        <v>648</v>
      </c>
      <c r="F423" s="41"/>
      <c r="G423" s="44"/>
      <c r="K423" s="4"/>
    </row>
    <row r="424" spans="1:11" ht="30" hidden="1">
      <c r="A424" s="20"/>
      <c r="B424" s="92"/>
      <c r="C424" s="674" t="s">
        <v>937</v>
      </c>
      <c r="D424" s="473"/>
      <c r="E424" s="21" t="s">
        <v>540</v>
      </c>
      <c r="F424" s="16"/>
      <c r="G424" s="44"/>
      <c r="H424" s="81"/>
      <c r="I424" s="81"/>
    </row>
    <row r="425" spans="1:11" ht="75">
      <c r="A425" s="11"/>
      <c r="B425" s="92"/>
      <c r="C425" s="16" t="s">
        <v>3647</v>
      </c>
      <c r="D425" s="473">
        <v>1</v>
      </c>
      <c r="E425" s="21" t="s">
        <v>653</v>
      </c>
      <c r="F425" s="23" t="s">
        <v>3648</v>
      </c>
      <c r="G425" s="44"/>
    </row>
    <row r="426" spans="1:11" ht="90" hidden="1">
      <c r="A426" s="20" t="s">
        <v>1924</v>
      </c>
      <c r="B426" s="92" t="s">
        <v>939</v>
      </c>
      <c r="C426" s="202" t="s">
        <v>3649</v>
      </c>
      <c r="D426" s="473"/>
      <c r="E426" s="15" t="s">
        <v>432</v>
      </c>
      <c r="F426" s="41" t="s">
        <v>3650</v>
      </c>
      <c r="G426" s="44"/>
      <c r="H426" s="81"/>
      <c r="I426" s="81"/>
    </row>
    <row r="427" spans="1:11" ht="30" hidden="1">
      <c r="A427" s="20"/>
      <c r="B427" s="92"/>
      <c r="C427" s="41" t="s">
        <v>2511</v>
      </c>
      <c r="D427" s="473"/>
      <c r="E427" s="21" t="s">
        <v>653</v>
      </c>
      <c r="F427" s="41"/>
      <c r="G427" s="44"/>
      <c r="H427" s="81"/>
      <c r="I427" s="81"/>
    </row>
    <row r="428" spans="1:11" ht="30" hidden="1">
      <c r="A428" s="20"/>
      <c r="B428" s="92"/>
      <c r="C428" s="41" t="s">
        <v>2512</v>
      </c>
      <c r="D428" s="473"/>
      <c r="E428" s="21" t="s">
        <v>432</v>
      </c>
      <c r="F428" s="41"/>
      <c r="G428" s="44"/>
      <c r="H428" s="81"/>
      <c r="I428" s="81"/>
    </row>
    <row r="429" spans="1:11" hidden="1">
      <c r="A429" s="305" t="s">
        <v>1925</v>
      </c>
      <c r="B429" s="1305" t="s">
        <v>64</v>
      </c>
      <c r="C429" s="1306"/>
      <c r="D429" s="1306"/>
      <c r="E429" s="1306"/>
      <c r="F429" s="1306"/>
      <c r="G429" s="1307"/>
      <c r="H429" s="81">
        <f>SUM(D430:D432)</f>
        <v>0</v>
      </c>
      <c r="I429" s="81">
        <f>COUNT(D430:D432)*2</f>
        <v>0</v>
      </c>
      <c r="J429" s="81"/>
      <c r="K429" s="4"/>
    </row>
    <row r="430" spans="1:11" ht="30" hidden="1">
      <c r="A430" s="20" t="s">
        <v>1926</v>
      </c>
      <c r="B430" s="23" t="s">
        <v>945</v>
      </c>
      <c r="C430" s="19"/>
      <c r="D430" s="438"/>
      <c r="E430" s="21"/>
      <c r="F430" s="19"/>
      <c r="G430" s="19"/>
      <c r="H430" s="81"/>
      <c r="I430" s="81"/>
      <c r="J430" s="81"/>
      <c r="K430" s="4"/>
    </row>
    <row r="431" spans="1:11" ht="47.25" hidden="1">
      <c r="A431" s="20" t="s">
        <v>752</v>
      </c>
      <c r="B431" s="92" t="s">
        <v>753</v>
      </c>
      <c r="C431" s="19"/>
      <c r="D431" s="438"/>
      <c r="E431" s="21"/>
      <c r="F431" s="19"/>
      <c r="G431" s="19"/>
      <c r="H431" s="81"/>
      <c r="I431" s="81"/>
      <c r="J431" s="81"/>
      <c r="K431" s="4"/>
    </row>
    <row r="432" spans="1:11" ht="31.5" hidden="1">
      <c r="A432" s="20" t="s">
        <v>1795</v>
      </c>
      <c r="B432" s="135" t="s">
        <v>755</v>
      </c>
      <c r="C432" s="19"/>
      <c r="D432" s="438"/>
      <c r="E432" s="21"/>
      <c r="F432" s="19"/>
      <c r="G432" s="19"/>
      <c r="H432" s="81"/>
      <c r="I432" s="81"/>
      <c r="J432" s="81"/>
      <c r="K432" s="4"/>
    </row>
    <row r="433" spans="1:11" ht="35.1" customHeight="1">
      <c r="A433" s="351" t="s">
        <v>2513</v>
      </c>
      <c r="B433" s="1305" t="s">
        <v>62</v>
      </c>
      <c r="C433" s="1306"/>
      <c r="D433" s="1306"/>
      <c r="E433" s="1306"/>
      <c r="F433" s="1306"/>
      <c r="G433" s="1307"/>
      <c r="H433" s="22">
        <f>SUM(D434:D439)</f>
        <v>2</v>
      </c>
      <c r="I433" s="22">
        <f>COUNT(D434:D439)*2</f>
        <v>4</v>
      </c>
      <c r="K433" s="4"/>
    </row>
    <row r="434" spans="1:11" ht="31.5">
      <c r="A434" s="11" t="s">
        <v>1929</v>
      </c>
      <c r="B434" s="92" t="s">
        <v>949</v>
      </c>
      <c r="C434" s="41" t="s">
        <v>3651</v>
      </c>
      <c r="D434" s="473">
        <v>1</v>
      </c>
      <c r="E434" s="21" t="s">
        <v>540</v>
      </c>
      <c r="F434" s="19"/>
      <c r="G434" s="44"/>
      <c r="K434" s="4"/>
    </row>
    <row r="435" spans="1:11" ht="31.5" hidden="1">
      <c r="A435" s="20" t="s">
        <v>1930</v>
      </c>
      <c r="B435" s="92" t="s">
        <v>956</v>
      </c>
      <c r="C435" s="19"/>
      <c r="D435" s="438"/>
      <c r="E435" s="21"/>
      <c r="F435" s="19"/>
      <c r="G435" s="19"/>
      <c r="H435" s="81"/>
      <c r="I435" s="81"/>
      <c r="J435" s="81"/>
      <c r="K435" s="4"/>
    </row>
    <row r="436" spans="1:11" ht="31.5">
      <c r="A436" s="11" t="s">
        <v>2514</v>
      </c>
      <c r="B436" s="92" t="s">
        <v>962</v>
      </c>
      <c r="C436" s="16" t="s">
        <v>968</v>
      </c>
      <c r="D436" s="473">
        <v>1</v>
      </c>
      <c r="E436" s="29" t="s">
        <v>540</v>
      </c>
      <c r="F436" s="19"/>
      <c r="G436" s="44"/>
      <c r="K436" s="4"/>
    </row>
    <row r="437" spans="1:11" ht="30" hidden="1">
      <c r="A437" s="20"/>
      <c r="B437" s="92"/>
      <c r="C437" s="16" t="s">
        <v>967</v>
      </c>
      <c r="D437" s="473"/>
      <c r="E437" s="21" t="s">
        <v>540</v>
      </c>
      <c r="F437" s="19"/>
      <c r="G437" s="44"/>
      <c r="H437" s="81"/>
      <c r="I437" s="81"/>
    </row>
    <row r="438" spans="1:11" ht="47.25" hidden="1">
      <c r="A438" s="20" t="s">
        <v>1931</v>
      </c>
      <c r="B438" s="42" t="s">
        <v>970</v>
      </c>
      <c r="C438" s="202"/>
      <c r="D438" s="438"/>
      <c r="E438" s="21"/>
      <c r="F438" s="19"/>
      <c r="G438" s="19"/>
      <c r="H438" s="81"/>
      <c r="I438" s="81"/>
      <c r="J438" s="81"/>
      <c r="K438" s="4"/>
    </row>
    <row r="439" spans="1:11" ht="31.5" hidden="1">
      <c r="A439" s="20" t="s">
        <v>1933</v>
      </c>
      <c r="B439" s="92" t="s">
        <v>981</v>
      </c>
      <c r="C439" s="19"/>
      <c r="D439" s="438"/>
      <c r="E439" s="21"/>
      <c r="F439" s="19"/>
      <c r="G439" s="19"/>
      <c r="H439" s="81"/>
      <c r="I439" s="81"/>
      <c r="J439" s="81"/>
      <c r="K439" s="4"/>
    </row>
    <row r="440" spans="1:11" hidden="1">
      <c r="A440" s="305" t="s">
        <v>1934</v>
      </c>
      <c r="B440" s="1305" t="s">
        <v>60</v>
      </c>
      <c r="C440" s="1306"/>
      <c r="D440" s="1306"/>
      <c r="E440" s="1306"/>
      <c r="F440" s="1306"/>
      <c r="G440" s="1307"/>
      <c r="H440" s="81">
        <f>SUM(D441:D443)</f>
        <v>0</v>
      </c>
      <c r="I440" s="81">
        <f>COUNT(D441:D443)*2</f>
        <v>0</v>
      </c>
    </row>
    <row r="441" spans="1:11" ht="31.5" hidden="1">
      <c r="A441" s="20" t="s">
        <v>1935</v>
      </c>
      <c r="B441" s="92" t="s">
        <v>990</v>
      </c>
      <c r="C441" s="16" t="s">
        <v>991</v>
      </c>
      <c r="D441" s="477"/>
      <c r="E441" s="21" t="s">
        <v>341</v>
      </c>
      <c r="F441" s="202"/>
      <c r="G441" s="44"/>
      <c r="H441" s="81"/>
      <c r="I441" s="81"/>
    </row>
    <row r="442" spans="1:11" ht="31.5" hidden="1">
      <c r="A442" s="20" t="s">
        <v>992</v>
      </c>
      <c r="B442" s="92" t="s">
        <v>993</v>
      </c>
      <c r="C442" s="1"/>
      <c r="D442" s="481"/>
      <c r="E442" s="21"/>
      <c r="F442" s="584"/>
      <c r="G442" s="19"/>
      <c r="H442" s="81"/>
      <c r="I442" s="81"/>
      <c r="J442" s="81"/>
      <c r="K442" s="4"/>
    </row>
    <row r="443" spans="1:11" ht="31.5" hidden="1">
      <c r="A443" s="20" t="s">
        <v>1936</v>
      </c>
      <c r="B443" s="92" t="s">
        <v>995</v>
      </c>
      <c r="C443" s="672" t="s">
        <v>3652</v>
      </c>
      <c r="D443" s="477"/>
      <c r="E443" s="21" t="s">
        <v>540</v>
      </c>
      <c r="F443" s="584"/>
      <c r="G443" s="44"/>
      <c r="H443" s="81"/>
      <c r="I443" s="81"/>
    </row>
    <row r="444" spans="1:11" hidden="1">
      <c r="A444" s="305" t="s">
        <v>1939</v>
      </c>
      <c r="B444" s="1305" t="s">
        <v>58</v>
      </c>
      <c r="C444" s="1306"/>
      <c r="D444" s="1306"/>
      <c r="E444" s="1306"/>
      <c r="F444" s="1306"/>
      <c r="G444" s="1307"/>
      <c r="H444" s="22">
        <f>SUM(D445:D460)</f>
        <v>0</v>
      </c>
      <c r="I444" s="22">
        <f>COUNT(D445:D460)*2</f>
        <v>0</v>
      </c>
      <c r="K444" s="4"/>
    </row>
    <row r="445" spans="1:11" ht="31.5" hidden="1">
      <c r="A445" s="20" t="s">
        <v>997</v>
      </c>
      <c r="B445" s="92" t="s">
        <v>998</v>
      </c>
      <c r="C445" s="19"/>
      <c r="D445" s="438"/>
      <c r="E445" s="21"/>
      <c r="F445" s="19"/>
      <c r="G445" s="19"/>
      <c r="H445" s="81"/>
      <c r="I445" s="81"/>
      <c r="J445" s="81"/>
      <c r="K445" s="4"/>
    </row>
    <row r="446" spans="1:11" ht="31.5" hidden="1">
      <c r="A446" s="20" t="s">
        <v>999</v>
      </c>
      <c r="B446" s="92" t="s">
        <v>1000</v>
      </c>
      <c r="C446" s="19"/>
      <c r="D446" s="438"/>
      <c r="E446" s="21"/>
      <c r="F446" s="19"/>
      <c r="G446" s="19"/>
      <c r="H446" s="81"/>
      <c r="I446" s="81"/>
      <c r="J446" s="81"/>
      <c r="K446" s="4"/>
    </row>
    <row r="447" spans="1:11" ht="31.5" hidden="1">
      <c r="A447" s="20" t="s">
        <v>1001</v>
      </c>
      <c r="B447" s="92" t="s">
        <v>1002</v>
      </c>
      <c r="C447" s="19"/>
      <c r="D447" s="438"/>
      <c r="E447" s="21"/>
      <c r="F447" s="19"/>
      <c r="G447" s="19"/>
      <c r="H447" s="81"/>
      <c r="I447" s="81"/>
      <c r="J447" s="81"/>
      <c r="K447" s="4"/>
    </row>
    <row r="448" spans="1:11" ht="31.5" hidden="1">
      <c r="A448" s="20" t="s">
        <v>1003</v>
      </c>
      <c r="B448" s="92" t="s">
        <v>1004</v>
      </c>
      <c r="C448" s="19"/>
      <c r="D448" s="438"/>
      <c r="E448" s="21"/>
      <c r="F448" s="19"/>
      <c r="G448" s="19"/>
      <c r="H448" s="81"/>
      <c r="I448" s="81"/>
      <c r="J448" s="81"/>
      <c r="K448" s="4"/>
    </row>
    <row r="449" spans="1:11" ht="31.5" hidden="1">
      <c r="A449" s="20" t="s">
        <v>1940</v>
      </c>
      <c r="B449" s="92" t="s">
        <v>1006</v>
      </c>
      <c r="C449" s="19"/>
      <c r="D449" s="438"/>
      <c r="E449" s="21"/>
      <c r="F449" s="19"/>
      <c r="G449" s="19"/>
      <c r="H449" s="81"/>
      <c r="I449" s="81"/>
      <c r="J449" s="81"/>
      <c r="K449" s="4"/>
    </row>
    <row r="450" spans="1:11" ht="31.5" hidden="1">
      <c r="A450" s="20" t="s">
        <v>1007</v>
      </c>
      <c r="B450" s="92" t="s">
        <v>1008</v>
      </c>
      <c r="C450" s="19"/>
      <c r="D450" s="438"/>
      <c r="E450" s="21"/>
      <c r="F450" s="19"/>
      <c r="G450" s="19"/>
      <c r="H450" s="81"/>
      <c r="I450" s="81"/>
      <c r="J450" s="81"/>
      <c r="K450" s="4"/>
    </row>
    <row r="451" spans="1:11" ht="15.75" hidden="1">
      <c r="A451" s="20" t="s">
        <v>1009</v>
      </c>
      <c r="B451" s="92" t="s">
        <v>1010</v>
      </c>
      <c r="C451" s="19"/>
      <c r="D451" s="438"/>
      <c r="E451" s="21"/>
      <c r="F451" s="19"/>
      <c r="G451" s="19"/>
      <c r="H451" s="81"/>
      <c r="I451" s="81"/>
      <c r="J451" s="81"/>
      <c r="K451" s="4"/>
    </row>
    <row r="452" spans="1:11" ht="30" hidden="1">
      <c r="A452" s="20" t="s">
        <v>1011</v>
      </c>
      <c r="B452" s="12" t="s">
        <v>1012</v>
      </c>
      <c r="C452" s="41" t="s">
        <v>2985</v>
      </c>
      <c r="D452" s="477"/>
      <c r="E452" s="21" t="s">
        <v>653</v>
      </c>
      <c r="F452" s="41" t="s">
        <v>2986</v>
      </c>
      <c r="G452" s="44"/>
      <c r="H452" s="81"/>
      <c r="I452" s="81"/>
    </row>
    <row r="453" spans="1:11" ht="31.5" hidden="1">
      <c r="A453" s="20" t="s">
        <v>1014</v>
      </c>
      <c r="B453" s="12" t="s">
        <v>1015</v>
      </c>
      <c r="C453" s="41" t="s">
        <v>1016</v>
      </c>
      <c r="D453" s="477"/>
      <c r="E453" s="21" t="s">
        <v>648</v>
      </c>
      <c r="F453" s="19"/>
      <c r="G453" s="44"/>
      <c r="H453" s="81"/>
      <c r="I453" s="81"/>
    </row>
    <row r="454" spans="1:11" ht="30" hidden="1">
      <c r="A454" s="20"/>
      <c r="B454" s="12"/>
      <c r="C454" s="41" t="s">
        <v>1017</v>
      </c>
      <c r="D454" s="477"/>
      <c r="E454" s="21" t="s">
        <v>271</v>
      </c>
      <c r="F454" s="19"/>
      <c r="G454" s="44"/>
      <c r="H454" s="81"/>
      <c r="I454" s="81"/>
    </row>
    <row r="455" spans="1:11" ht="60" hidden="1">
      <c r="A455" s="20"/>
      <c r="B455" s="12"/>
      <c r="C455" s="41" t="s">
        <v>3653</v>
      </c>
      <c r="D455" s="477"/>
      <c r="E455" s="21" t="s">
        <v>648</v>
      </c>
      <c r="F455" s="23" t="s">
        <v>3654</v>
      </c>
      <c r="G455" s="44"/>
      <c r="H455" s="81"/>
      <c r="I455" s="81"/>
    </row>
    <row r="456" spans="1:11" ht="30" hidden="1">
      <c r="A456" s="20"/>
      <c r="B456" s="12"/>
      <c r="C456" s="41" t="s">
        <v>1018</v>
      </c>
      <c r="D456" s="477"/>
      <c r="E456" s="21" t="s">
        <v>540</v>
      </c>
      <c r="F456" s="19"/>
      <c r="G456" s="44"/>
      <c r="H456" s="81"/>
      <c r="I456" s="81"/>
    </row>
    <row r="457" spans="1:11" ht="60" hidden="1">
      <c r="A457" s="20"/>
      <c r="B457" s="12"/>
      <c r="C457" s="41" t="s">
        <v>1019</v>
      </c>
      <c r="D457" s="477"/>
      <c r="E457" s="21" t="s">
        <v>648</v>
      </c>
      <c r="F457" s="23" t="s">
        <v>3655</v>
      </c>
      <c r="G457" s="44"/>
      <c r="H457" s="81"/>
      <c r="I457" s="81"/>
    </row>
    <row r="458" spans="1:11" ht="30" hidden="1">
      <c r="A458" s="20"/>
      <c r="B458" s="12"/>
      <c r="C458" s="194" t="s">
        <v>2516</v>
      </c>
      <c r="D458" s="477"/>
      <c r="E458" s="21" t="s">
        <v>648</v>
      </c>
      <c r="F458" s="19"/>
      <c r="G458" s="44"/>
      <c r="H458" s="81"/>
      <c r="I458" s="81"/>
    </row>
    <row r="459" spans="1:11" ht="120" hidden="1">
      <c r="A459" s="20"/>
      <c r="B459" s="12"/>
      <c r="C459" s="41" t="s">
        <v>3656</v>
      </c>
      <c r="D459" s="477"/>
      <c r="E459" s="21" t="s">
        <v>540</v>
      </c>
      <c r="F459" s="23" t="s">
        <v>3657</v>
      </c>
      <c r="G459" s="44"/>
      <c r="H459" s="81"/>
      <c r="I459" s="81"/>
    </row>
    <row r="460" spans="1:11" ht="31.5" hidden="1">
      <c r="A460" s="20" t="s">
        <v>1021</v>
      </c>
      <c r="B460" s="12" t="s">
        <v>1022</v>
      </c>
      <c r="C460" s="672" t="s">
        <v>1023</v>
      </c>
      <c r="D460" s="477"/>
      <c r="E460" s="21" t="s">
        <v>648</v>
      </c>
      <c r="F460" s="19"/>
      <c r="G460" s="44"/>
      <c r="H460" s="81"/>
      <c r="I460" s="81"/>
    </row>
    <row r="461" spans="1:11" hidden="1">
      <c r="A461" s="305" t="s">
        <v>57</v>
      </c>
      <c r="B461" s="1305" t="s">
        <v>2517</v>
      </c>
      <c r="C461" s="1306"/>
      <c r="D461" s="1306"/>
      <c r="E461" s="1306"/>
      <c r="F461" s="1306"/>
      <c r="G461" s="1307"/>
      <c r="H461" s="81">
        <f>SUM(D462:D464)</f>
        <v>0</v>
      </c>
      <c r="I461" s="81">
        <f>COUNT(D462:D464)*2</f>
        <v>0</v>
      </c>
      <c r="J461" s="81"/>
      <c r="K461" s="4"/>
    </row>
    <row r="462" spans="1:11" ht="47.25" hidden="1">
      <c r="A462" s="20" t="s">
        <v>1024</v>
      </c>
      <c r="B462" s="92" t="s">
        <v>2518</v>
      </c>
      <c r="C462" s="19"/>
      <c r="D462" s="438"/>
      <c r="E462" s="21"/>
      <c r="F462" s="19"/>
      <c r="G462" s="19"/>
      <c r="H462" s="81"/>
      <c r="I462" s="81"/>
      <c r="J462" s="81"/>
      <c r="K462" s="4"/>
    </row>
    <row r="463" spans="1:11" ht="47.25" hidden="1">
      <c r="A463" s="20" t="s">
        <v>1026</v>
      </c>
      <c r="B463" s="92" t="s">
        <v>2520</v>
      </c>
      <c r="C463" s="19"/>
      <c r="D463" s="438"/>
      <c r="E463" s="21"/>
      <c r="F463" s="19"/>
      <c r="G463" s="19"/>
      <c r="H463" s="81"/>
      <c r="I463" s="81"/>
      <c r="J463" s="81"/>
      <c r="K463" s="4"/>
    </row>
    <row r="464" spans="1:11" ht="31.5" hidden="1">
      <c r="A464" s="20" t="s">
        <v>1028</v>
      </c>
      <c r="B464" s="92" t="s">
        <v>2521</v>
      </c>
      <c r="C464" s="19"/>
      <c r="D464" s="438"/>
      <c r="E464" s="21"/>
      <c r="F464" s="19"/>
      <c r="G464" s="19"/>
      <c r="H464" s="81"/>
      <c r="I464" s="81"/>
      <c r="J464" s="81"/>
      <c r="K464" s="4"/>
    </row>
    <row r="465" spans="1:11" hidden="1">
      <c r="A465" s="305" t="s">
        <v>1947</v>
      </c>
      <c r="B465" s="1305" t="s">
        <v>1948</v>
      </c>
      <c r="C465" s="1306"/>
      <c r="D465" s="1306"/>
      <c r="E465" s="1306"/>
      <c r="F465" s="1306"/>
      <c r="G465" s="1307"/>
      <c r="H465" s="81">
        <f>SUM(D466:D469)</f>
        <v>0</v>
      </c>
      <c r="I465" s="81">
        <f>COUNT(D466:D469)*2</f>
        <v>0</v>
      </c>
      <c r="J465" s="81"/>
      <c r="K465" s="4"/>
    </row>
    <row r="466" spans="1:11" ht="31.5" hidden="1">
      <c r="A466" s="20" t="s">
        <v>1949</v>
      </c>
      <c r="B466" s="92" t="s">
        <v>1950</v>
      </c>
      <c r="C466" s="19"/>
      <c r="D466" s="438"/>
      <c r="E466" s="21"/>
      <c r="F466" s="19"/>
      <c r="G466" s="19"/>
      <c r="H466" s="81"/>
      <c r="I466" s="81"/>
      <c r="J466" s="81"/>
      <c r="K466" s="4"/>
    </row>
    <row r="467" spans="1:11" ht="31.5" hidden="1">
      <c r="A467" s="20" t="s">
        <v>1036</v>
      </c>
      <c r="B467" s="92" t="s">
        <v>1951</v>
      </c>
      <c r="C467" s="19"/>
      <c r="D467" s="438"/>
      <c r="E467" s="21"/>
      <c r="F467" s="19"/>
      <c r="G467" s="19"/>
      <c r="H467" s="81"/>
      <c r="I467" s="81"/>
      <c r="J467" s="81"/>
      <c r="K467" s="4"/>
    </row>
    <row r="468" spans="1:11" ht="31.5" hidden="1">
      <c r="A468" s="20" t="s">
        <v>1038</v>
      </c>
      <c r="B468" s="92" t="s">
        <v>1952</v>
      </c>
      <c r="C468" s="19"/>
      <c r="D468" s="438"/>
      <c r="E468" s="21"/>
      <c r="F468" s="19"/>
      <c r="G468" s="19"/>
      <c r="H468" s="81"/>
      <c r="I468" s="81"/>
      <c r="J468" s="81"/>
      <c r="K468" s="4"/>
    </row>
    <row r="469" spans="1:11" ht="31.5" hidden="1">
      <c r="A469" s="20" t="s">
        <v>1040</v>
      </c>
      <c r="B469" s="92" t="s">
        <v>1953</v>
      </c>
      <c r="C469" s="19"/>
      <c r="D469" s="438"/>
      <c r="E469" s="21"/>
      <c r="F469" s="19"/>
      <c r="G469" s="19"/>
      <c r="H469" s="81"/>
      <c r="I469" s="81"/>
      <c r="J469" s="81"/>
      <c r="K469" s="4"/>
    </row>
    <row r="470" spans="1:11" hidden="1">
      <c r="A470" s="305" t="s">
        <v>1954</v>
      </c>
      <c r="B470" s="1305" t="s">
        <v>52</v>
      </c>
      <c r="C470" s="1306"/>
      <c r="D470" s="1306"/>
      <c r="E470" s="1306"/>
      <c r="F470" s="1306"/>
      <c r="G470" s="1307"/>
      <c r="H470" s="81">
        <f>SUM( D471:D473)</f>
        <v>0</v>
      </c>
      <c r="I470" s="81">
        <f>COUNT(D471:D473)*2</f>
        <v>0</v>
      </c>
      <c r="J470" s="81"/>
      <c r="K470" s="4"/>
    </row>
    <row r="471" spans="1:11" ht="31.5" hidden="1">
      <c r="A471" s="20" t="s">
        <v>2522</v>
      </c>
      <c r="B471" s="92" t="s">
        <v>3658</v>
      </c>
      <c r="C471" s="92"/>
      <c r="D471" s="438"/>
      <c r="E471" s="21"/>
      <c r="F471" s="19"/>
      <c r="G471" s="19"/>
      <c r="H471" s="81"/>
      <c r="I471" s="81"/>
      <c r="J471" s="81"/>
      <c r="K471" s="4"/>
    </row>
    <row r="472" spans="1:11" ht="31.5" hidden="1">
      <c r="A472" s="20" t="s">
        <v>1955</v>
      </c>
      <c r="B472" s="92" t="s">
        <v>1047</v>
      </c>
      <c r="C472" s="41"/>
      <c r="D472" s="438"/>
      <c r="E472" s="21"/>
      <c r="F472" s="19"/>
      <c r="G472" s="19"/>
      <c r="H472" s="81"/>
      <c r="I472" s="81"/>
      <c r="J472" s="81"/>
      <c r="K472" s="4"/>
    </row>
    <row r="473" spans="1:11" ht="47.25" hidden="1">
      <c r="A473" s="20" t="s">
        <v>1054</v>
      </c>
      <c r="B473" s="12" t="s">
        <v>1059</v>
      </c>
      <c r="C473" s="19"/>
      <c r="D473" s="438"/>
      <c r="E473" s="21"/>
      <c r="F473" s="19"/>
      <c r="G473" s="19"/>
      <c r="H473" s="81"/>
      <c r="I473" s="81"/>
      <c r="J473" s="81"/>
      <c r="K473" s="4"/>
    </row>
    <row r="474" spans="1:11" ht="15.75">
      <c r="A474" s="11"/>
      <c r="B474" s="1376" t="s">
        <v>4621</v>
      </c>
      <c r="C474" s="1315"/>
      <c r="D474" s="1315"/>
      <c r="E474" s="1315"/>
      <c r="F474" s="1315"/>
      <c r="G474" s="1315"/>
      <c r="K474" s="4"/>
    </row>
    <row r="475" spans="1:11" hidden="1">
      <c r="A475" s="305" t="s">
        <v>51</v>
      </c>
      <c r="B475" s="1305" t="s">
        <v>1960</v>
      </c>
      <c r="C475" s="1306"/>
      <c r="D475" s="1306"/>
      <c r="E475" s="1306"/>
      <c r="F475" s="1306"/>
      <c r="G475" s="1307"/>
      <c r="H475" s="81">
        <f>SUM(D476:D481)</f>
        <v>1</v>
      </c>
      <c r="I475" s="81">
        <f>COUNT(D476:D481)*2</f>
        <v>2</v>
      </c>
    </row>
    <row r="476" spans="1:11" ht="31.5">
      <c r="A476" s="11" t="s">
        <v>1060</v>
      </c>
      <c r="B476" s="92" t="s">
        <v>1061</v>
      </c>
      <c r="C476" s="16" t="s">
        <v>2528</v>
      </c>
      <c r="D476" s="473">
        <v>1</v>
      </c>
      <c r="E476" s="21"/>
      <c r="F476" s="19" t="s">
        <v>653</v>
      </c>
      <c r="G476" s="44"/>
    </row>
    <row r="477" spans="1:11" ht="47.25" hidden="1">
      <c r="A477" s="20" t="s">
        <v>1062</v>
      </c>
      <c r="B477" s="92" t="s">
        <v>1961</v>
      </c>
      <c r="C477" s="19"/>
      <c r="D477" s="438"/>
      <c r="E477" s="21"/>
      <c r="F477" s="19"/>
      <c r="G477" s="19"/>
      <c r="H477" s="81"/>
      <c r="I477" s="81"/>
      <c r="J477" s="81"/>
      <c r="K477" s="4"/>
    </row>
    <row r="478" spans="1:11" ht="47.25" hidden="1">
      <c r="A478" s="20" t="s">
        <v>1064</v>
      </c>
      <c r="B478" s="92" t="s">
        <v>1962</v>
      </c>
      <c r="C478" s="19"/>
      <c r="D478" s="438"/>
      <c r="E478" s="21"/>
      <c r="F478" s="19"/>
      <c r="G478" s="19"/>
      <c r="H478" s="81"/>
      <c r="I478" s="81"/>
      <c r="J478" s="81"/>
      <c r="K478" s="4"/>
    </row>
    <row r="479" spans="1:11" ht="63" hidden="1">
      <c r="A479" s="20" t="s">
        <v>1066</v>
      </c>
      <c r="B479" s="92" t="s">
        <v>1067</v>
      </c>
      <c r="C479" s="19"/>
      <c r="D479" s="438"/>
      <c r="E479" s="21"/>
      <c r="F479" s="19"/>
      <c r="G479" s="19"/>
      <c r="H479" s="81"/>
      <c r="I479" s="81"/>
      <c r="J479" s="81"/>
      <c r="K479" s="4"/>
    </row>
    <row r="480" spans="1:11" ht="47.25" hidden="1">
      <c r="A480" s="20" t="s">
        <v>1068</v>
      </c>
      <c r="B480" s="12" t="s">
        <v>1069</v>
      </c>
      <c r="C480" s="19"/>
      <c r="D480" s="438"/>
      <c r="E480" s="21"/>
      <c r="F480" s="19"/>
      <c r="G480" s="19"/>
      <c r="H480" s="81"/>
      <c r="I480" s="81"/>
      <c r="J480" s="81"/>
      <c r="K480" s="4"/>
    </row>
    <row r="481" spans="1:10" s="4" customFormat="1" ht="30" hidden="1">
      <c r="A481" s="20" t="s">
        <v>1070</v>
      </c>
      <c r="B481" s="23" t="s">
        <v>1071</v>
      </c>
      <c r="C481" s="19"/>
      <c r="D481" s="438"/>
      <c r="E481" s="21"/>
      <c r="F481" s="19"/>
      <c r="G481" s="19"/>
      <c r="H481" s="81"/>
      <c r="I481" s="81"/>
      <c r="J481" s="81"/>
    </row>
    <row r="482" spans="1:10" s="4" customFormat="1" hidden="1">
      <c r="A482" s="305" t="s">
        <v>49</v>
      </c>
      <c r="B482" s="1305" t="s">
        <v>1963</v>
      </c>
      <c r="C482" s="1306"/>
      <c r="D482" s="1306"/>
      <c r="E482" s="1306"/>
      <c r="F482" s="1306"/>
      <c r="G482" s="1307"/>
      <c r="H482" s="81">
        <f>SUM(D483:D493)</f>
        <v>0</v>
      </c>
      <c r="I482" s="81">
        <f>COUNT(D483:D493)*2</f>
        <v>0</v>
      </c>
      <c r="J482" s="81"/>
    </row>
    <row r="483" spans="1:10" s="4" customFormat="1" ht="60" hidden="1">
      <c r="A483" s="20" t="s">
        <v>1072</v>
      </c>
      <c r="B483" s="16" t="s">
        <v>1964</v>
      </c>
      <c r="C483" s="21"/>
      <c r="D483" s="43"/>
      <c r="E483" s="21"/>
      <c r="F483" s="21"/>
      <c r="G483" s="388"/>
      <c r="H483" s="81"/>
      <c r="I483" s="81"/>
      <c r="J483" s="81"/>
    </row>
    <row r="484" spans="1:10" s="4" customFormat="1" ht="30" hidden="1">
      <c r="A484" s="20" t="s">
        <v>1073</v>
      </c>
      <c r="B484" s="16" t="s">
        <v>1975</v>
      </c>
      <c r="C484" s="21"/>
      <c r="D484" s="43"/>
      <c r="E484" s="21"/>
      <c r="F484" s="21"/>
      <c r="G484" s="388"/>
      <c r="H484" s="81"/>
      <c r="I484" s="81"/>
      <c r="J484" s="81"/>
    </row>
    <row r="485" spans="1:10" s="4" customFormat="1" ht="30" hidden="1">
      <c r="A485" s="20" t="s">
        <v>1075</v>
      </c>
      <c r="B485" s="147" t="s">
        <v>1985</v>
      </c>
      <c r="C485" s="21"/>
      <c r="D485" s="43"/>
      <c r="E485" s="21"/>
      <c r="F485" s="21"/>
      <c r="G485" s="388"/>
      <c r="H485" s="81"/>
      <c r="I485" s="81"/>
      <c r="J485" s="81"/>
    </row>
    <row r="486" spans="1:10" s="4" customFormat="1" ht="30" hidden="1">
      <c r="A486" s="20" t="s">
        <v>1076</v>
      </c>
      <c r="B486" s="16" t="s">
        <v>1074</v>
      </c>
      <c r="C486" s="21"/>
      <c r="D486" s="43"/>
      <c r="E486" s="21"/>
      <c r="F486" s="21"/>
      <c r="G486" s="388"/>
      <c r="H486" s="81"/>
      <c r="I486" s="81"/>
      <c r="J486" s="81"/>
    </row>
    <row r="487" spans="1:10" s="4" customFormat="1" ht="45" hidden="1">
      <c r="A487" s="20" t="s">
        <v>1995</v>
      </c>
      <c r="B487" s="16" t="s">
        <v>1996</v>
      </c>
      <c r="C487" s="21"/>
      <c r="D487" s="43"/>
      <c r="E487" s="21"/>
      <c r="F487" s="21"/>
      <c r="G487" s="388"/>
      <c r="H487" s="81"/>
      <c r="I487" s="81"/>
      <c r="J487" s="81"/>
    </row>
    <row r="488" spans="1:10" s="4" customFormat="1" ht="30" hidden="1">
      <c r="A488" s="20" t="s">
        <v>2001</v>
      </c>
      <c r="B488" s="16" t="s">
        <v>2002</v>
      </c>
      <c r="C488" s="21"/>
      <c r="D488" s="43"/>
      <c r="E488" s="21"/>
      <c r="F488" s="21"/>
      <c r="G488" s="388"/>
      <c r="H488" s="81"/>
      <c r="I488" s="81"/>
      <c r="J488" s="81"/>
    </row>
    <row r="489" spans="1:10" s="4" customFormat="1" ht="45" hidden="1">
      <c r="A489" s="20" t="s">
        <v>2013</v>
      </c>
      <c r="B489" s="16" t="s">
        <v>2014</v>
      </c>
      <c r="C489" s="21"/>
      <c r="D489" s="43"/>
      <c r="E489" s="21"/>
      <c r="F489" s="21"/>
      <c r="G489" s="388"/>
      <c r="H489" s="81"/>
      <c r="I489" s="81"/>
      <c r="J489" s="81"/>
    </row>
    <row r="490" spans="1:10" s="4" customFormat="1" ht="45" hidden="1">
      <c r="A490" s="20" t="s">
        <v>2018</v>
      </c>
      <c r="B490" s="16" t="s">
        <v>2019</v>
      </c>
      <c r="C490" s="21"/>
      <c r="D490" s="43"/>
      <c r="E490" s="21"/>
      <c r="F490" s="21"/>
      <c r="G490" s="388"/>
      <c r="H490" s="81"/>
      <c r="I490" s="81"/>
      <c r="J490" s="81"/>
    </row>
    <row r="491" spans="1:10" s="4" customFormat="1" ht="30" hidden="1">
      <c r="A491" s="20" t="s">
        <v>2026</v>
      </c>
      <c r="B491" s="16" t="s">
        <v>2027</v>
      </c>
      <c r="C491" s="21"/>
      <c r="D491" s="43"/>
      <c r="E491" s="21"/>
      <c r="F491" s="21"/>
      <c r="G491" s="388"/>
      <c r="H491" s="81"/>
      <c r="I491" s="81"/>
      <c r="J491" s="81"/>
    </row>
    <row r="492" spans="1:10" s="4" customFormat="1" ht="30" hidden="1">
      <c r="A492" s="20" t="s">
        <v>2030</v>
      </c>
      <c r="B492" s="16" t="s">
        <v>2031</v>
      </c>
      <c r="C492" s="21"/>
      <c r="D492" s="43"/>
      <c r="E492" s="21"/>
      <c r="F492" s="21"/>
      <c r="G492" s="388"/>
      <c r="H492" s="81"/>
      <c r="I492" s="81"/>
      <c r="J492" s="81"/>
    </row>
    <row r="493" spans="1:10" s="4" customFormat="1" ht="45" hidden="1">
      <c r="A493" s="20" t="s">
        <v>2038</v>
      </c>
      <c r="B493" s="16" t="s">
        <v>2039</v>
      </c>
      <c r="C493" s="21"/>
      <c r="D493" s="43"/>
      <c r="E493" s="21"/>
      <c r="F493" s="21"/>
      <c r="G493" s="388"/>
      <c r="H493" s="81"/>
      <c r="I493" s="81"/>
      <c r="J493" s="81"/>
    </row>
    <row r="494" spans="1:10" s="4" customFormat="1" hidden="1">
      <c r="A494" s="305" t="s">
        <v>47</v>
      </c>
      <c r="B494" s="1305" t="s">
        <v>2042</v>
      </c>
      <c r="C494" s="1306"/>
      <c r="D494" s="1306"/>
      <c r="E494" s="1306"/>
      <c r="F494" s="1306"/>
      <c r="G494" s="1307"/>
      <c r="H494" s="81">
        <f>SUM(D495:D500)</f>
        <v>0</v>
      </c>
      <c r="I494" s="81">
        <f>COUNT(D495:D500)*2</f>
        <v>0</v>
      </c>
      <c r="J494" s="81"/>
    </row>
    <row r="495" spans="1:10" s="4" customFormat="1" ht="45" hidden="1">
      <c r="A495" s="20" t="s">
        <v>1077</v>
      </c>
      <c r="B495" s="16" t="s">
        <v>2043</v>
      </c>
      <c r="C495" s="19"/>
      <c r="D495" s="438"/>
      <c r="E495" s="21"/>
      <c r="F495" s="19"/>
      <c r="G495" s="19"/>
      <c r="H495" s="81"/>
      <c r="I495" s="81"/>
      <c r="J495" s="81"/>
    </row>
    <row r="496" spans="1:10" s="4" customFormat="1" ht="45" hidden="1">
      <c r="A496" s="20" t="s">
        <v>1078</v>
      </c>
      <c r="B496" s="16" t="s">
        <v>2052</v>
      </c>
      <c r="C496" s="19"/>
      <c r="D496" s="438"/>
      <c r="E496" s="21"/>
      <c r="F496" s="19"/>
      <c r="G496" s="19"/>
      <c r="H496" s="81"/>
      <c r="I496" s="81"/>
      <c r="J496" s="81"/>
    </row>
    <row r="497" spans="1:11" ht="30" hidden="1">
      <c r="A497" s="20" t="s">
        <v>1079</v>
      </c>
      <c r="B497" s="16" t="s">
        <v>2055</v>
      </c>
      <c r="C497" s="19"/>
      <c r="D497" s="438"/>
      <c r="E497" s="21"/>
      <c r="F497" s="19"/>
      <c r="G497" s="19"/>
      <c r="H497" s="81"/>
      <c r="I497" s="81"/>
      <c r="J497" s="81"/>
      <c r="K497" s="4"/>
    </row>
    <row r="498" spans="1:11" ht="45" hidden="1">
      <c r="A498" s="20" t="s">
        <v>1080</v>
      </c>
      <c r="B498" s="16" t="s">
        <v>2061</v>
      </c>
      <c r="C498" s="19"/>
      <c r="D498" s="438"/>
      <c r="E498" s="21"/>
      <c r="F498" s="19"/>
      <c r="G498" s="19"/>
      <c r="H498" s="81"/>
      <c r="I498" s="81"/>
      <c r="J498" s="81"/>
      <c r="K498" s="4"/>
    </row>
    <row r="499" spans="1:11" ht="45" hidden="1">
      <c r="A499" s="20" t="s">
        <v>1081</v>
      </c>
      <c r="B499" s="16" t="s">
        <v>6096</v>
      </c>
      <c r="C499" s="19"/>
      <c r="D499" s="438"/>
      <c r="E499" s="21"/>
      <c r="F499" s="19"/>
      <c r="G499" s="19"/>
      <c r="H499" s="81"/>
      <c r="I499" s="81"/>
      <c r="J499" s="81"/>
      <c r="K499" s="4"/>
    </row>
    <row r="500" spans="1:11" ht="31.5" hidden="1">
      <c r="A500" s="20" t="s">
        <v>6094</v>
      </c>
      <c r="B500" s="94" t="s">
        <v>1082</v>
      </c>
      <c r="C500" s="19"/>
      <c r="D500" s="438"/>
      <c r="E500" s="21"/>
      <c r="F500" s="19"/>
      <c r="G500" s="19"/>
      <c r="H500" s="81"/>
      <c r="I500" s="81"/>
      <c r="J500" s="81"/>
      <c r="K500" s="4"/>
    </row>
    <row r="501" spans="1:11" ht="35.1" customHeight="1">
      <c r="A501" s="351" t="s">
        <v>45</v>
      </c>
      <c r="B501" s="1305" t="s">
        <v>44</v>
      </c>
      <c r="C501" s="1306"/>
      <c r="D501" s="1306"/>
      <c r="E501" s="1306"/>
      <c r="F501" s="1306"/>
      <c r="G501" s="1307"/>
      <c r="H501" s="22">
        <f>SUM(D502:D514)</f>
        <v>6</v>
      </c>
      <c r="I501" s="22">
        <f>COUNT(D502:D514)*2</f>
        <v>12</v>
      </c>
      <c r="K501" s="4"/>
    </row>
    <row r="502" spans="1:11" ht="31.5">
      <c r="A502" s="11" t="s">
        <v>1083</v>
      </c>
      <c r="B502" s="92" t="s">
        <v>1084</v>
      </c>
      <c r="C502" s="16" t="s">
        <v>2989</v>
      </c>
      <c r="D502" s="477">
        <v>1</v>
      </c>
      <c r="E502" s="15" t="s">
        <v>540</v>
      </c>
      <c r="F502" s="41"/>
      <c r="G502" s="44"/>
    </row>
    <row r="503" spans="1:11" ht="45" hidden="1">
      <c r="A503" s="20" t="s">
        <v>1085</v>
      </c>
      <c r="B503" s="23" t="s">
        <v>1086</v>
      </c>
      <c r="C503" s="41" t="s">
        <v>2991</v>
      </c>
      <c r="D503" s="477"/>
      <c r="E503" s="15" t="s">
        <v>540</v>
      </c>
      <c r="F503" s="584"/>
      <c r="G503" s="44"/>
      <c r="H503" s="81"/>
      <c r="I503" s="81"/>
    </row>
    <row r="504" spans="1:11" ht="31.5">
      <c r="A504" s="11" t="s">
        <v>1087</v>
      </c>
      <c r="B504" s="92" t="s">
        <v>1088</v>
      </c>
      <c r="C504" s="41" t="s">
        <v>2991</v>
      </c>
      <c r="D504" s="477">
        <v>1</v>
      </c>
      <c r="E504" s="15" t="s">
        <v>540</v>
      </c>
      <c r="F504" s="584"/>
      <c r="G504" s="44"/>
      <c r="K504" s="4"/>
    </row>
    <row r="505" spans="1:11" ht="31.5" hidden="1">
      <c r="A505" s="20" t="s">
        <v>1089</v>
      </c>
      <c r="B505" s="92" t="s">
        <v>6097</v>
      </c>
      <c r="C505" s="41" t="s">
        <v>2991</v>
      </c>
      <c r="D505" s="477"/>
      <c r="E505" s="15" t="s">
        <v>540</v>
      </c>
      <c r="F505" s="584"/>
      <c r="G505" s="44"/>
      <c r="H505" s="81"/>
      <c r="I505" s="81"/>
    </row>
    <row r="506" spans="1:11" ht="31.5" hidden="1">
      <c r="A506" s="20" t="s">
        <v>1090</v>
      </c>
      <c r="B506" s="92" t="s">
        <v>6098</v>
      </c>
      <c r="C506" s="41" t="s">
        <v>2991</v>
      </c>
      <c r="D506" s="477"/>
      <c r="E506" s="15" t="s">
        <v>540</v>
      </c>
      <c r="F506" s="584"/>
      <c r="G506" s="44"/>
      <c r="H506" s="81"/>
      <c r="I506" s="81"/>
    </row>
    <row r="507" spans="1:11" ht="31.5" hidden="1">
      <c r="A507" s="20" t="s">
        <v>1092</v>
      </c>
      <c r="B507" s="12" t="s">
        <v>6099</v>
      </c>
      <c r="C507" s="41" t="s">
        <v>2991</v>
      </c>
      <c r="D507" s="477"/>
      <c r="E507" s="15" t="s">
        <v>540</v>
      </c>
      <c r="F507" s="584"/>
      <c r="G507" s="44"/>
      <c r="H507" s="81"/>
      <c r="I507" s="81"/>
    </row>
    <row r="508" spans="1:11" ht="47.25" hidden="1">
      <c r="A508" s="20" t="s">
        <v>1094</v>
      </c>
      <c r="B508" s="92" t="s">
        <v>1091</v>
      </c>
      <c r="C508" s="19"/>
      <c r="D508" s="438"/>
      <c r="E508" s="21"/>
      <c r="F508" s="19"/>
      <c r="G508" s="19"/>
      <c r="J508" s="81"/>
      <c r="K508" s="4"/>
    </row>
    <row r="509" spans="1:11" ht="150">
      <c r="A509" s="11" t="s">
        <v>3403</v>
      </c>
      <c r="B509" s="92" t="s">
        <v>1093</v>
      </c>
      <c r="C509" s="23" t="s">
        <v>3659</v>
      </c>
      <c r="D509" s="477">
        <v>1</v>
      </c>
      <c r="E509" s="21" t="s">
        <v>420</v>
      </c>
      <c r="F509" s="23" t="s">
        <v>3660</v>
      </c>
      <c r="G509" s="44"/>
      <c r="K509" s="4"/>
    </row>
    <row r="510" spans="1:11" ht="30">
      <c r="A510" s="11"/>
      <c r="B510" s="92"/>
      <c r="C510" s="23" t="s">
        <v>3661</v>
      </c>
      <c r="D510" s="477">
        <v>1</v>
      </c>
      <c r="E510" s="21" t="s">
        <v>540</v>
      </c>
      <c r="F510" s="584" t="s">
        <v>2992</v>
      </c>
      <c r="G510" s="44"/>
      <c r="K510" s="4"/>
    </row>
    <row r="511" spans="1:11" ht="60">
      <c r="A511" s="11"/>
      <c r="B511" s="92"/>
      <c r="C511" s="23" t="s">
        <v>3662</v>
      </c>
      <c r="D511" s="477">
        <v>1</v>
      </c>
      <c r="E511" s="21" t="s">
        <v>540</v>
      </c>
      <c r="F511" s="584" t="s">
        <v>2992</v>
      </c>
      <c r="G511" s="44"/>
      <c r="K511" s="4"/>
    </row>
    <row r="512" spans="1:11" ht="30">
      <c r="A512" s="11"/>
      <c r="B512" s="92"/>
      <c r="C512" s="23" t="s">
        <v>3663</v>
      </c>
      <c r="D512" s="477">
        <v>1</v>
      </c>
      <c r="E512" s="21" t="s">
        <v>540</v>
      </c>
      <c r="F512" s="584" t="s">
        <v>2992</v>
      </c>
      <c r="G512" s="44"/>
      <c r="K512" s="4"/>
    </row>
    <row r="513" spans="1:10" s="4" customFormat="1" ht="31.5" hidden="1">
      <c r="A513" s="20" t="s">
        <v>3404</v>
      </c>
      <c r="B513" s="92" t="s">
        <v>1095</v>
      </c>
      <c r="C513" s="19"/>
      <c r="D513" s="438"/>
      <c r="E513" s="21"/>
      <c r="F513" s="19"/>
      <c r="G513" s="19"/>
      <c r="H513" s="22"/>
      <c r="I513" s="22"/>
      <c r="J513" s="81"/>
    </row>
    <row r="514" spans="1:10" s="4" customFormat="1" ht="47.25" hidden="1">
      <c r="A514" s="20" t="s">
        <v>6101</v>
      </c>
      <c r="B514" s="12" t="s">
        <v>6102</v>
      </c>
      <c r="C514" s="19"/>
      <c r="D514" s="438"/>
      <c r="E514" s="21"/>
      <c r="F514" s="19"/>
      <c r="G514" s="19"/>
      <c r="H514" s="81"/>
      <c r="I514" s="81"/>
      <c r="J514" s="81"/>
    </row>
    <row r="515" spans="1:10" s="4" customFormat="1" hidden="1">
      <c r="A515" s="305" t="s">
        <v>43</v>
      </c>
      <c r="B515" s="1475" t="s">
        <v>2064</v>
      </c>
      <c r="C515" s="1475"/>
      <c r="D515" s="1475"/>
      <c r="E515" s="1475"/>
      <c r="F515" s="1475"/>
      <c r="G515" s="1475"/>
      <c r="H515" s="81">
        <f>SUM(D516:D521)</f>
        <v>0</v>
      </c>
      <c r="I515" s="81">
        <f>COUNT(D516:D521)*2</f>
        <v>0</v>
      </c>
      <c r="J515" s="81"/>
    </row>
    <row r="516" spans="1:10" s="4" customFormat="1" ht="31.5" hidden="1">
      <c r="A516" s="20" t="s">
        <v>1096</v>
      </c>
      <c r="B516" s="92" t="s">
        <v>1097</v>
      </c>
      <c r="C516" s="19"/>
      <c r="D516" s="438"/>
      <c r="E516" s="21"/>
      <c r="F516" s="19"/>
      <c r="G516" s="19"/>
      <c r="H516" s="81"/>
      <c r="I516" s="81"/>
      <c r="J516" s="81"/>
    </row>
    <row r="517" spans="1:10" s="4" customFormat="1" ht="31.5" hidden="1">
      <c r="A517" s="20" t="s">
        <v>1098</v>
      </c>
      <c r="B517" s="92" t="s">
        <v>2065</v>
      </c>
      <c r="C517" s="19"/>
      <c r="D517" s="438"/>
      <c r="E517" s="21"/>
      <c r="F517" s="19"/>
      <c r="G517" s="19"/>
      <c r="H517" s="81"/>
      <c r="I517" s="81"/>
      <c r="J517" s="81"/>
    </row>
    <row r="518" spans="1:10" s="4" customFormat="1" ht="31.5" hidden="1">
      <c r="A518" s="20" t="s">
        <v>1100</v>
      </c>
      <c r="B518" s="92" t="s">
        <v>2066</v>
      </c>
      <c r="C518" s="19"/>
      <c r="D518" s="438"/>
      <c r="E518" s="21"/>
      <c r="F518" s="19"/>
      <c r="G518" s="19"/>
      <c r="H518" s="81"/>
      <c r="I518" s="81"/>
      <c r="J518" s="81"/>
    </row>
    <row r="519" spans="1:10" s="4" customFormat="1" ht="31.5" hidden="1">
      <c r="A519" s="20" t="s">
        <v>1102</v>
      </c>
      <c r="B519" s="92" t="s">
        <v>2067</v>
      </c>
      <c r="C519" s="19"/>
      <c r="D519" s="438"/>
      <c r="E519" s="21"/>
      <c r="F519" s="19"/>
      <c r="G519" s="19"/>
      <c r="H519" s="81"/>
      <c r="I519" s="81"/>
      <c r="J519" s="81"/>
    </row>
    <row r="520" spans="1:10" s="4" customFormat="1" ht="31.5" hidden="1">
      <c r="A520" s="20" t="s">
        <v>1104</v>
      </c>
      <c r="B520" s="92" t="s">
        <v>2068</v>
      </c>
      <c r="C520" s="19"/>
      <c r="D520" s="438"/>
      <c r="E520" s="21"/>
      <c r="F520" s="19"/>
      <c r="G520" s="19"/>
      <c r="H520" s="81"/>
      <c r="I520" s="81"/>
      <c r="J520" s="81"/>
    </row>
    <row r="521" spans="1:10" s="4" customFormat="1" ht="31.5" hidden="1">
      <c r="A521" s="20" t="s">
        <v>1106</v>
      </c>
      <c r="B521" s="92" t="s">
        <v>2069</v>
      </c>
      <c r="C521" s="19"/>
      <c r="D521" s="438"/>
      <c r="E521" s="21"/>
      <c r="F521" s="19"/>
      <c r="G521" s="19"/>
      <c r="H521" s="81"/>
      <c r="I521" s="81"/>
      <c r="J521" s="81"/>
    </row>
    <row r="522" spans="1:10" s="4" customFormat="1" hidden="1">
      <c r="A522" s="305" t="s">
        <v>41</v>
      </c>
      <c r="B522" s="1305" t="s">
        <v>2070</v>
      </c>
      <c r="C522" s="1306"/>
      <c r="D522" s="1306"/>
      <c r="E522" s="1306"/>
      <c r="F522" s="1306"/>
      <c r="G522" s="1307"/>
      <c r="H522" s="81">
        <f>SUM(D523:D526)</f>
        <v>0</v>
      </c>
      <c r="I522" s="81">
        <f>COUNT(D523:D526)*2</f>
        <v>0</v>
      </c>
      <c r="J522" s="81"/>
    </row>
    <row r="523" spans="1:10" s="4" customFormat="1" ht="15.75" hidden="1">
      <c r="A523" s="20" t="s">
        <v>1108</v>
      </c>
      <c r="B523" s="92" t="s">
        <v>2071</v>
      </c>
      <c r="C523" s="19"/>
      <c r="D523" s="438"/>
      <c r="E523" s="21"/>
      <c r="F523" s="19"/>
      <c r="G523" s="19"/>
      <c r="H523" s="81"/>
      <c r="I523" s="81"/>
      <c r="J523" s="81"/>
    </row>
    <row r="524" spans="1:10" s="4" customFormat="1" ht="15.75" hidden="1">
      <c r="A524" s="20" t="s">
        <v>1110</v>
      </c>
      <c r="B524" s="92" t="s">
        <v>2072</v>
      </c>
      <c r="C524" s="19"/>
      <c r="D524" s="438"/>
      <c r="E524" s="21"/>
      <c r="F524" s="19"/>
      <c r="G524" s="19"/>
      <c r="H524" s="81"/>
      <c r="I524" s="81"/>
      <c r="J524" s="81"/>
    </row>
    <row r="525" spans="1:10" s="4" customFormat="1" ht="15.75" hidden="1">
      <c r="A525" s="20" t="s">
        <v>1112</v>
      </c>
      <c r="B525" s="92" t="s">
        <v>2073</v>
      </c>
      <c r="C525" s="19"/>
      <c r="D525" s="438"/>
      <c r="E525" s="21"/>
      <c r="F525" s="19"/>
      <c r="G525" s="19"/>
      <c r="H525" s="81"/>
      <c r="I525" s="81"/>
      <c r="J525" s="81"/>
    </row>
    <row r="526" spans="1:10" s="4" customFormat="1" ht="15.75" hidden="1">
      <c r="A526" s="20" t="s">
        <v>1114</v>
      </c>
      <c r="B526" s="92" t="s">
        <v>2074</v>
      </c>
      <c r="C526" s="19"/>
      <c r="D526" s="438"/>
      <c r="E526" s="21"/>
      <c r="F526" s="19"/>
      <c r="G526" s="19"/>
      <c r="H526" s="81"/>
      <c r="I526" s="81"/>
      <c r="J526" s="81"/>
    </row>
    <row r="527" spans="1:10" s="4" customFormat="1" ht="33" hidden="1" customHeight="1">
      <c r="A527" s="20"/>
      <c r="B527" s="1314" t="s">
        <v>6403</v>
      </c>
      <c r="C527" s="1315"/>
      <c r="D527" s="1315"/>
      <c r="E527" s="1315"/>
      <c r="F527" s="1315"/>
      <c r="G527" s="1315"/>
      <c r="H527" s="81"/>
      <c r="I527" s="81"/>
      <c r="J527" s="81"/>
    </row>
    <row r="528" spans="1:10" s="4" customFormat="1" hidden="1">
      <c r="A528" s="305" t="s">
        <v>39</v>
      </c>
      <c r="B528" s="1305" t="s">
        <v>2075</v>
      </c>
      <c r="C528" s="1306"/>
      <c r="D528" s="1306"/>
      <c r="E528" s="1306"/>
      <c r="F528" s="1306"/>
      <c r="G528" s="1307"/>
      <c r="H528" s="81">
        <f>SUM(D529:D538)</f>
        <v>0</v>
      </c>
      <c r="I528" s="81">
        <f>COUNT(D529:D538)*2</f>
        <v>0</v>
      </c>
      <c r="J528" s="81"/>
    </row>
    <row r="529" spans="1:11" ht="47.25" hidden="1">
      <c r="A529" s="20" t="s">
        <v>1116</v>
      </c>
      <c r="B529" s="92" t="s">
        <v>293</v>
      </c>
      <c r="C529" s="19"/>
      <c r="D529" s="438"/>
      <c r="E529" s="21"/>
      <c r="F529" s="19"/>
      <c r="G529" s="19"/>
      <c r="H529" s="81"/>
      <c r="I529" s="81"/>
      <c r="J529" s="81"/>
      <c r="K529" s="4"/>
    </row>
    <row r="530" spans="1:11" ht="47.25" hidden="1">
      <c r="A530" s="20" t="s">
        <v>1118</v>
      </c>
      <c r="B530" s="92" t="s">
        <v>295</v>
      </c>
      <c r="C530" s="19"/>
      <c r="D530" s="438"/>
      <c r="E530" s="21"/>
      <c r="F530" s="19"/>
      <c r="G530" s="19"/>
      <c r="H530" s="81"/>
      <c r="I530" s="81"/>
      <c r="J530" s="81"/>
      <c r="K530" s="4"/>
    </row>
    <row r="531" spans="1:11" ht="47.25" hidden="1">
      <c r="A531" s="20" t="s">
        <v>1120</v>
      </c>
      <c r="B531" s="92" t="s">
        <v>297</v>
      </c>
      <c r="C531" s="19"/>
      <c r="D531" s="438"/>
      <c r="E531" s="21"/>
      <c r="F531" s="19"/>
      <c r="G531" s="19"/>
      <c r="H531" s="81"/>
      <c r="I531" s="81"/>
      <c r="J531" s="81"/>
      <c r="K531" s="4"/>
    </row>
    <row r="532" spans="1:11" ht="31.5" hidden="1">
      <c r="A532" s="20" t="s">
        <v>1122</v>
      </c>
      <c r="B532" s="92" t="s">
        <v>299</v>
      </c>
      <c r="C532" s="19"/>
      <c r="D532" s="438"/>
      <c r="E532" s="21"/>
      <c r="F532" s="19"/>
      <c r="G532" s="19"/>
      <c r="H532" s="81"/>
      <c r="I532" s="81"/>
      <c r="J532" s="81"/>
      <c r="K532" s="4"/>
    </row>
    <row r="533" spans="1:11" ht="47.25" hidden="1">
      <c r="A533" s="20" t="s">
        <v>1124</v>
      </c>
      <c r="B533" s="92" t="s">
        <v>2076</v>
      </c>
      <c r="C533" s="19"/>
      <c r="D533" s="438"/>
      <c r="E533" s="21"/>
      <c r="F533" s="19"/>
      <c r="G533" s="19"/>
      <c r="H533" s="81"/>
      <c r="I533" s="81"/>
      <c r="J533" s="81"/>
      <c r="K533" s="4"/>
    </row>
    <row r="534" spans="1:11" ht="31.5" hidden="1">
      <c r="A534" s="20" t="s">
        <v>1126</v>
      </c>
      <c r="B534" s="92" t="s">
        <v>303</v>
      </c>
      <c r="C534" s="19"/>
      <c r="D534" s="438"/>
      <c r="E534" s="21"/>
      <c r="F534" s="19"/>
      <c r="G534" s="19"/>
      <c r="H534" s="81"/>
      <c r="I534" s="81"/>
      <c r="J534" s="81"/>
      <c r="K534" s="4"/>
    </row>
    <row r="535" spans="1:11" ht="47.25" hidden="1">
      <c r="A535" s="20" t="s">
        <v>1128</v>
      </c>
      <c r="B535" s="92" t="s">
        <v>305</v>
      </c>
      <c r="C535" s="19"/>
      <c r="D535" s="438"/>
      <c r="E535" s="21"/>
      <c r="F535" s="19"/>
      <c r="G535" s="19"/>
      <c r="H535" s="81"/>
      <c r="I535" s="81"/>
      <c r="J535" s="81"/>
      <c r="K535" s="4"/>
    </row>
    <row r="536" spans="1:11" ht="63" hidden="1">
      <c r="A536" s="20" t="s">
        <v>1130</v>
      </c>
      <c r="B536" s="92" t="s">
        <v>2077</v>
      </c>
      <c r="C536" s="19"/>
      <c r="D536" s="438"/>
      <c r="E536" s="21"/>
      <c r="F536" s="19"/>
      <c r="G536" s="19"/>
      <c r="H536" s="81"/>
      <c r="I536" s="81"/>
      <c r="J536" s="81"/>
      <c r="K536" s="4"/>
    </row>
    <row r="537" spans="1:11" ht="31.5" hidden="1">
      <c r="A537" s="20" t="s">
        <v>1132</v>
      </c>
      <c r="B537" s="92" t="s">
        <v>2078</v>
      </c>
      <c r="C537" s="19"/>
      <c r="D537" s="438"/>
      <c r="E537" s="21"/>
      <c r="F537" s="19"/>
      <c r="G537" s="19"/>
      <c r="H537" s="81"/>
      <c r="I537" s="81"/>
      <c r="J537" s="81"/>
      <c r="K537" s="4"/>
    </row>
    <row r="538" spans="1:11" ht="47.25" hidden="1">
      <c r="A538" s="20" t="s">
        <v>1134</v>
      </c>
      <c r="B538" s="92" t="s">
        <v>2079</v>
      </c>
      <c r="C538" s="19"/>
      <c r="D538" s="438"/>
      <c r="E538" s="21"/>
      <c r="F538" s="19"/>
      <c r="G538" s="19"/>
      <c r="H538" s="81"/>
      <c r="I538" s="81"/>
      <c r="J538" s="81"/>
      <c r="K538" s="4"/>
    </row>
    <row r="539" spans="1:11" ht="21">
      <c r="A539" s="238"/>
      <c r="B539" s="1452" t="s">
        <v>1136</v>
      </c>
      <c r="C539" s="1452"/>
      <c r="D539" s="1452"/>
      <c r="E539" s="1452"/>
      <c r="F539" s="1452"/>
      <c r="G539" s="1452"/>
      <c r="H539" s="22">
        <f>H540+H548+H560+H565+H576+H587</f>
        <v>25</v>
      </c>
      <c r="I539" s="22">
        <f>I540+I548+I560+I565+I576+I587</f>
        <v>50</v>
      </c>
      <c r="K539" s="4"/>
    </row>
    <row r="540" spans="1:11" ht="35.1" customHeight="1">
      <c r="A540" s="351" t="s">
        <v>2080</v>
      </c>
      <c r="B540" s="1366" t="s">
        <v>2081</v>
      </c>
      <c r="C540" s="1458"/>
      <c r="D540" s="1458"/>
      <c r="E540" s="1458"/>
      <c r="F540" s="1458"/>
      <c r="G540" s="1459"/>
      <c r="H540" s="22">
        <f>SUM(D541:D547)</f>
        <v>2</v>
      </c>
      <c r="I540" s="22">
        <f>COUNT(D541:D547)*2</f>
        <v>4</v>
      </c>
      <c r="K540" s="4"/>
    </row>
    <row r="541" spans="1:11" ht="31.5" hidden="1">
      <c r="A541" s="67" t="s">
        <v>1137</v>
      </c>
      <c r="B541" s="92" t="s">
        <v>2082</v>
      </c>
      <c r="C541" s="584"/>
      <c r="D541" s="481"/>
      <c r="E541" s="21"/>
      <c r="F541" s="584"/>
      <c r="G541" s="584"/>
      <c r="H541" s="81"/>
      <c r="I541" s="81"/>
      <c r="J541" s="81"/>
      <c r="K541" s="4"/>
    </row>
    <row r="542" spans="1:11" ht="47.25" hidden="1">
      <c r="A542" s="67" t="s">
        <v>2083</v>
      </c>
      <c r="B542" s="92" t="s">
        <v>2084</v>
      </c>
      <c r="C542" s="19"/>
      <c r="D542" s="438"/>
      <c r="E542" s="21"/>
      <c r="F542" s="19"/>
      <c r="G542" s="584"/>
      <c r="H542" s="81"/>
      <c r="I542" s="81"/>
      <c r="J542" s="81"/>
      <c r="K542" s="4"/>
    </row>
    <row r="543" spans="1:11" ht="45" hidden="1">
      <c r="A543" s="67" t="s">
        <v>1143</v>
      </c>
      <c r="B543" s="92" t="s">
        <v>2087</v>
      </c>
      <c r="C543" s="675" t="s">
        <v>2547</v>
      </c>
      <c r="D543" s="482"/>
      <c r="E543" s="15" t="s">
        <v>540</v>
      </c>
      <c r="F543" s="18" t="s">
        <v>2548</v>
      </c>
      <c r="G543" s="158"/>
      <c r="H543" s="81"/>
      <c r="I543" s="81"/>
    </row>
    <row r="544" spans="1:11" ht="31.5" hidden="1">
      <c r="A544" s="67" t="s">
        <v>2088</v>
      </c>
      <c r="B544" s="92" t="s">
        <v>2089</v>
      </c>
      <c r="C544" s="16" t="s">
        <v>1147</v>
      </c>
      <c r="D544" s="482"/>
      <c r="E544" s="15" t="s">
        <v>540</v>
      </c>
      <c r="F544" s="15" t="s">
        <v>2549</v>
      </c>
      <c r="G544" s="158"/>
      <c r="H544" s="81"/>
      <c r="I544" s="81"/>
    </row>
    <row r="545" spans="1:11" ht="15.75" hidden="1">
      <c r="A545" s="67"/>
      <c r="B545" s="92"/>
      <c r="C545" s="16" t="s">
        <v>1149</v>
      </c>
      <c r="D545" s="482"/>
      <c r="E545" s="15" t="s">
        <v>540</v>
      </c>
      <c r="F545" s="15"/>
      <c r="G545" s="158"/>
      <c r="H545" s="81"/>
      <c r="I545" s="81"/>
    </row>
    <row r="546" spans="1:11" ht="31.5">
      <c r="A546" s="157" t="s">
        <v>2092</v>
      </c>
      <c r="B546" s="92" t="s">
        <v>2093</v>
      </c>
      <c r="C546" s="212" t="s">
        <v>1152</v>
      </c>
      <c r="D546" s="482">
        <v>1</v>
      </c>
      <c r="E546" s="15" t="s">
        <v>540</v>
      </c>
      <c r="F546" s="23" t="s">
        <v>1153</v>
      </c>
      <c r="G546" s="158"/>
      <c r="K546" s="4"/>
    </row>
    <row r="547" spans="1:11" ht="31.5">
      <c r="A547" s="157" t="s">
        <v>1154</v>
      </c>
      <c r="B547" s="159" t="s">
        <v>2094</v>
      </c>
      <c r="C547" s="18" t="s">
        <v>1156</v>
      </c>
      <c r="D547" s="482">
        <v>1</v>
      </c>
      <c r="E547" s="15" t="s">
        <v>540</v>
      </c>
      <c r="F547" s="584"/>
      <c r="G547" s="158"/>
      <c r="K547" s="4"/>
    </row>
    <row r="548" spans="1:11" ht="35.1" customHeight="1">
      <c r="A548" s="351" t="s">
        <v>2095</v>
      </c>
      <c r="B548" s="1305" t="s">
        <v>2096</v>
      </c>
      <c r="C548" s="1306"/>
      <c r="D548" s="1306"/>
      <c r="E548" s="1306"/>
      <c r="F548" s="1306"/>
      <c r="G548" s="1307"/>
      <c r="H548" s="22">
        <f>SUM(D549:D559)</f>
        <v>7</v>
      </c>
      <c r="I548" s="22">
        <f>COUNT(D549:D559)*2</f>
        <v>14</v>
      </c>
      <c r="K548" s="4"/>
    </row>
    <row r="549" spans="1:11" ht="31.5">
      <c r="A549" s="157" t="s">
        <v>2097</v>
      </c>
      <c r="B549" s="92" t="s">
        <v>1158</v>
      </c>
      <c r="C549" s="16" t="s">
        <v>1159</v>
      </c>
      <c r="D549" s="477">
        <v>1</v>
      </c>
      <c r="E549" s="15" t="s">
        <v>341</v>
      </c>
      <c r="F549" s="41" t="s">
        <v>1160</v>
      </c>
      <c r="G549" s="158"/>
      <c r="K549" s="4"/>
    </row>
    <row r="550" spans="1:11" ht="30">
      <c r="A550" s="157"/>
      <c r="B550" s="92"/>
      <c r="C550" s="16" t="s">
        <v>1161</v>
      </c>
      <c r="D550" s="477">
        <v>1</v>
      </c>
      <c r="E550" s="15" t="s">
        <v>379</v>
      </c>
      <c r="F550" s="41" t="s">
        <v>1162</v>
      </c>
      <c r="G550" s="158"/>
      <c r="K550" s="4"/>
    </row>
    <row r="551" spans="1:11" ht="30">
      <c r="A551" s="157"/>
      <c r="B551" s="92"/>
      <c r="C551" s="16" t="s">
        <v>1163</v>
      </c>
      <c r="D551" s="477">
        <v>1</v>
      </c>
      <c r="E551" s="15" t="s">
        <v>379</v>
      </c>
      <c r="F551" s="41" t="s">
        <v>1164</v>
      </c>
      <c r="G551" s="158"/>
      <c r="K551" s="4"/>
    </row>
    <row r="552" spans="1:11" ht="30">
      <c r="A552" s="157"/>
      <c r="B552" s="92"/>
      <c r="C552" s="16" t="s">
        <v>2550</v>
      </c>
      <c r="D552" s="477">
        <v>1</v>
      </c>
      <c r="E552" s="15" t="s">
        <v>379</v>
      </c>
      <c r="F552" s="41" t="s">
        <v>1166</v>
      </c>
      <c r="G552" s="158"/>
      <c r="K552" s="4"/>
    </row>
    <row r="553" spans="1:11" ht="45">
      <c r="A553" s="157"/>
      <c r="B553" s="92"/>
      <c r="C553" s="16" t="s">
        <v>1167</v>
      </c>
      <c r="D553" s="477">
        <v>1</v>
      </c>
      <c r="E553" s="15" t="s">
        <v>341</v>
      </c>
      <c r="F553" s="41" t="s">
        <v>1168</v>
      </c>
      <c r="G553" s="158"/>
      <c r="K553" s="4"/>
    </row>
    <row r="554" spans="1:11" ht="47.25">
      <c r="A554" s="157" t="s">
        <v>2103</v>
      </c>
      <c r="B554" s="92" t="s">
        <v>2104</v>
      </c>
      <c r="C554" s="16" t="s">
        <v>1171</v>
      </c>
      <c r="D554" s="477">
        <v>1</v>
      </c>
      <c r="E554" s="15" t="s">
        <v>271</v>
      </c>
      <c r="F554" s="41" t="s">
        <v>1172</v>
      </c>
      <c r="G554" s="158"/>
      <c r="K554" s="4"/>
    </row>
    <row r="555" spans="1:11" ht="15">
      <c r="A555" s="157"/>
      <c r="B555" s="584"/>
      <c r="C555" s="16" t="s">
        <v>1173</v>
      </c>
      <c r="D555" s="477">
        <v>1</v>
      </c>
      <c r="E555" s="15" t="s">
        <v>420</v>
      </c>
      <c r="F555" s="15"/>
      <c r="G555" s="158"/>
      <c r="K555" s="4"/>
    </row>
    <row r="556" spans="1:11" ht="30" hidden="1">
      <c r="A556" s="67"/>
      <c r="B556" s="584"/>
      <c r="C556" s="34" t="s">
        <v>3664</v>
      </c>
      <c r="D556" s="477"/>
      <c r="E556" s="15" t="s">
        <v>424</v>
      </c>
      <c r="F556" s="584"/>
      <c r="G556" s="158"/>
      <c r="H556" s="81"/>
      <c r="I556" s="81"/>
    </row>
    <row r="557" spans="1:11" ht="30" hidden="1">
      <c r="A557" s="67"/>
      <c r="B557" s="584"/>
      <c r="C557" s="34" t="s">
        <v>2735</v>
      </c>
      <c r="D557" s="477"/>
      <c r="E557" s="15" t="s">
        <v>680</v>
      </c>
      <c r="F557" s="41" t="s">
        <v>2736</v>
      </c>
      <c r="G557" s="158"/>
      <c r="H557" s="81"/>
      <c r="I557" s="81"/>
    </row>
    <row r="558" spans="1:11" ht="31.5" hidden="1">
      <c r="A558" s="67" t="s">
        <v>2107</v>
      </c>
      <c r="B558" s="92" t="s">
        <v>2108</v>
      </c>
      <c r="C558" s="16" t="s">
        <v>1176</v>
      </c>
      <c r="D558" s="477"/>
      <c r="E558" s="15" t="s">
        <v>341</v>
      </c>
      <c r="F558" s="15"/>
      <c r="G558" s="158"/>
      <c r="H558" s="81"/>
      <c r="I558" s="81"/>
    </row>
    <row r="559" spans="1:11" ht="45" hidden="1">
      <c r="A559" s="67"/>
      <c r="B559" s="92"/>
      <c r="C559" s="23" t="s">
        <v>2551</v>
      </c>
      <c r="D559" s="477"/>
      <c r="E559" s="21" t="s">
        <v>379</v>
      </c>
      <c r="F559" s="18" t="s">
        <v>2552</v>
      </c>
      <c r="G559" s="158"/>
      <c r="H559" s="81"/>
      <c r="I559" s="81"/>
    </row>
    <row r="560" spans="1:11" ht="35.1" customHeight="1">
      <c r="A560" s="351" t="s">
        <v>2113</v>
      </c>
      <c r="B560" s="1305" t="s">
        <v>2114</v>
      </c>
      <c r="C560" s="1306"/>
      <c r="D560" s="1306"/>
      <c r="E560" s="1306"/>
      <c r="F560" s="1306"/>
      <c r="G560" s="1307"/>
      <c r="H560" s="22">
        <f>SUM(D561:D564)</f>
        <v>4</v>
      </c>
      <c r="I560" s="22">
        <f>COUNT(D561:D564)*2</f>
        <v>8</v>
      </c>
      <c r="K560" s="4"/>
    </row>
    <row r="561" spans="1:11" ht="31.5">
      <c r="A561" s="157" t="s">
        <v>2115</v>
      </c>
      <c r="B561" s="92" t="s">
        <v>2116</v>
      </c>
      <c r="C561" s="41" t="s">
        <v>1181</v>
      </c>
      <c r="D561" s="477">
        <v>1</v>
      </c>
      <c r="E561" s="15" t="s">
        <v>379</v>
      </c>
      <c r="F561" s="41" t="s">
        <v>3665</v>
      </c>
      <c r="G561" s="158"/>
      <c r="K561" s="4"/>
    </row>
    <row r="562" spans="1:11" ht="15.75">
      <c r="A562" s="157"/>
      <c r="B562" s="165"/>
      <c r="C562" s="41" t="s">
        <v>1182</v>
      </c>
      <c r="D562" s="477">
        <v>1</v>
      </c>
      <c r="E562" s="15" t="s">
        <v>379</v>
      </c>
      <c r="F562" s="584"/>
      <c r="G562" s="158"/>
      <c r="K562" s="4"/>
    </row>
    <row r="563" spans="1:11" ht="31.5">
      <c r="A563" s="157" t="s">
        <v>2126</v>
      </c>
      <c r="B563" s="92" t="s">
        <v>2127</v>
      </c>
      <c r="C563" s="18" t="s">
        <v>1186</v>
      </c>
      <c r="D563" s="477">
        <v>1</v>
      </c>
      <c r="E563" s="15" t="s">
        <v>379</v>
      </c>
      <c r="F563" s="584"/>
      <c r="G563" s="158"/>
      <c r="K563" s="4"/>
    </row>
    <row r="564" spans="1:11" ht="30">
      <c r="A564" s="157"/>
      <c r="B564" s="92"/>
      <c r="C564" s="18" t="s">
        <v>1187</v>
      </c>
      <c r="D564" s="477">
        <v>1</v>
      </c>
      <c r="E564" s="15" t="s">
        <v>420</v>
      </c>
      <c r="F564" s="584"/>
      <c r="G564" s="158"/>
      <c r="K564" s="4"/>
    </row>
    <row r="565" spans="1:11" ht="35.1" customHeight="1">
      <c r="A565" s="351" t="s">
        <v>2129</v>
      </c>
      <c r="B565" s="1305" t="s">
        <v>2130</v>
      </c>
      <c r="C565" s="1306"/>
      <c r="D565" s="1306"/>
      <c r="E565" s="1306"/>
      <c r="F565" s="1306"/>
      <c r="G565" s="1307"/>
      <c r="H565" s="22">
        <f>SUM(D566:D575)</f>
        <v>4</v>
      </c>
      <c r="I565" s="22">
        <f>COUNT(D566:D575)*2</f>
        <v>8</v>
      </c>
      <c r="K565" s="4"/>
    </row>
    <row r="566" spans="1:11" ht="60">
      <c r="A566" s="157" t="s">
        <v>2131</v>
      </c>
      <c r="B566" s="23" t="s">
        <v>2132</v>
      </c>
      <c r="C566" s="13" t="s">
        <v>1190</v>
      </c>
      <c r="D566" s="495">
        <v>1</v>
      </c>
      <c r="E566" s="15" t="s">
        <v>271</v>
      </c>
      <c r="F566" s="41" t="s">
        <v>3666</v>
      </c>
      <c r="G566" s="158"/>
      <c r="K566" s="4"/>
    </row>
    <row r="567" spans="1:11" ht="75" hidden="1">
      <c r="A567" s="67"/>
      <c r="B567" s="34"/>
      <c r="C567" s="18" t="s">
        <v>2554</v>
      </c>
      <c r="D567" s="495"/>
      <c r="E567" s="15" t="s">
        <v>271</v>
      </c>
      <c r="F567" s="41" t="s">
        <v>3667</v>
      </c>
      <c r="G567" s="158"/>
      <c r="H567" s="81"/>
      <c r="I567" s="81"/>
    </row>
    <row r="568" spans="1:11" ht="30" hidden="1">
      <c r="A568" s="67"/>
      <c r="B568" s="34"/>
      <c r="C568" s="23" t="s">
        <v>2556</v>
      </c>
      <c r="D568" s="495"/>
      <c r="E568" s="15" t="s">
        <v>271</v>
      </c>
      <c r="F568" s="19" t="s">
        <v>1195</v>
      </c>
      <c r="G568" s="158"/>
      <c r="H568" s="81"/>
      <c r="I568" s="81"/>
    </row>
    <row r="569" spans="1:11" ht="30" hidden="1">
      <c r="A569" s="67"/>
      <c r="B569" s="34"/>
      <c r="C569" s="23" t="s">
        <v>1196</v>
      </c>
      <c r="D569" s="495"/>
      <c r="E569" s="15" t="s">
        <v>271</v>
      </c>
      <c r="F569" s="18" t="s">
        <v>1197</v>
      </c>
      <c r="G569" s="158"/>
      <c r="H569" s="81"/>
      <c r="I569" s="81"/>
    </row>
    <row r="570" spans="1:11" ht="30" hidden="1">
      <c r="A570" s="67"/>
      <c r="B570" s="34"/>
      <c r="C570" s="675" t="s">
        <v>1198</v>
      </c>
      <c r="D570" s="495"/>
      <c r="E570" s="15" t="s">
        <v>271</v>
      </c>
      <c r="F570" s="41" t="s">
        <v>1199</v>
      </c>
      <c r="G570" s="158"/>
      <c r="H570" s="81"/>
      <c r="I570" s="81"/>
    </row>
    <row r="571" spans="1:11" ht="15" hidden="1">
      <c r="A571" s="67"/>
      <c r="B571" s="34"/>
      <c r="C571" s="677" t="s">
        <v>1200</v>
      </c>
      <c r="D571" s="495"/>
      <c r="E571" s="15" t="s">
        <v>271</v>
      </c>
      <c r="F571" s="41"/>
      <c r="G571" s="158"/>
      <c r="H571" s="81"/>
      <c r="I571" s="81"/>
    </row>
    <row r="572" spans="1:11" ht="30">
      <c r="A572" s="157"/>
      <c r="B572" s="34"/>
      <c r="C572" s="34" t="s">
        <v>3668</v>
      </c>
      <c r="D572" s="495">
        <v>1</v>
      </c>
      <c r="E572" s="15" t="s">
        <v>271</v>
      </c>
      <c r="F572" s="41" t="s">
        <v>3669</v>
      </c>
      <c r="G572" s="158"/>
      <c r="K572" s="4"/>
    </row>
    <row r="573" spans="1:11" ht="45">
      <c r="A573" s="157" t="s">
        <v>2137</v>
      </c>
      <c r="B573" s="23" t="s">
        <v>2138</v>
      </c>
      <c r="C573" s="65" t="s">
        <v>2139</v>
      </c>
      <c r="D573" s="495">
        <v>1</v>
      </c>
      <c r="E573" s="252" t="s">
        <v>379</v>
      </c>
      <c r="F573" s="23" t="s">
        <v>2557</v>
      </c>
      <c r="G573" s="158"/>
      <c r="K573" s="4"/>
    </row>
    <row r="574" spans="1:11" ht="45" hidden="1">
      <c r="A574" s="67"/>
      <c r="B574" s="34"/>
      <c r="C574" s="65" t="s">
        <v>1205</v>
      </c>
      <c r="D574" s="495"/>
      <c r="E574" s="252" t="s">
        <v>379</v>
      </c>
      <c r="F574" s="23" t="s">
        <v>1206</v>
      </c>
      <c r="G574" s="158"/>
      <c r="H574" s="81"/>
      <c r="I574" s="81"/>
    </row>
    <row r="575" spans="1:11" ht="15">
      <c r="A575" s="157"/>
      <c r="B575" s="107"/>
      <c r="C575" s="18" t="s">
        <v>1209</v>
      </c>
      <c r="D575" s="495">
        <v>1</v>
      </c>
      <c r="E575" s="252" t="s">
        <v>379</v>
      </c>
      <c r="F575" s="23"/>
      <c r="G575" s="253"/>
      <c r="K575" s="4"/>
    </row>
    <row r="576" spans="1:11" ht="35.1" customHeight="1">
      <c r="A576" s="351" t="s">
        <v>2145</v>
      </c>
      <c r="B576" s="1305" t="s">
        <v>28</v>
      </c>
      <c r="C576" s="1306"/>
      <c r="D576" s="1306"/>
      <c r="E576" s="1306"/>
      <c r="F576" s="1306"/>
      <c r="G576" s="1307"/>
      <c r="H576" s="22">
        <f>SUM(D577:D586)</f>
        <v>4</v>
      </c>
      <c r="I576" s="22">
        <f>COUNT(D577:D586)*2</f>
        <v>8</v>
      </c>
      <c r="K576" s="4"/>
    </row>
    <row r="577" spans="1:11" ht="30" hidden="1">
      <c r="A577" s="67" t="s">
        <v>2146</v>
      </c>
      <c r="B577" s="23" t="s">
        <v>1211</v>
      </c>
      <c r="C577" s="34"/>
      <c r="D577" s="481"/>
      <c r="E577" s="15"/>
      <c r="F577" s="41"/>
      <c r="G577" s="584"/>
      <c r="H577" s="81"/>
      <c r="I577" s="81"/>
      <c r="J577" s="81"/>
      <c r="K577" s="4"/>
    </row>
    <row r="578" spans="1:11" ht="45">
      <c r="A578" s="157" t="s">
        <v>2148</v>
      </c>
      <c r="B578" s="23" t="s">
        <v>2149</v>
      </c>
      <c r="C578" s="16" t="s">
        <v>1215</v>
      </c>
      <c r="D578" s="482">
        <v>1</v>
      </c>
      <c r="E578" s="15" t="s">
        <v>379</v>
      </c>
      <c r="F578" s="18" t="s">
        <v>1216</v>
      </c>
      <c r="G578" s="158"/>
      <c r="K578" s="4"/>
    </row>
    <row r="579" spans="1:11" ht="30">
      <c r="A579" s="157"/>
      <c r="B579" s="34"/>
      <c r="C579" s="16" t="s">
        <v>1217</v>
      </c>
      <c r="D579" s="482">
        <v>1</v>
      </c>
      <c r="E579" s="15" t="s">
        <v>379</v>
      </c>
      <c r="F579" s="18" t="s">
        <v>1218</v>
      </c>
      <c r="G579" s="158"/>
      <c r="K579" s="4"/>
    </row>
    <row r="580" spans="1:11" ht="45">
      <c r="A580" s="157" t="s">
        <v>2152</v>
      </c>
      <c r="B580" s="23" t="s">
        <v>2153</v>
      </c>
      <c r="C580" s="16" t="s">
        <v>1221</v>
      </c>
      <c r="D580" s="482">
        <v>1</v>
      </c>
      <c r="E580" s="15" t="s">
        <v>540</v>
      </c>
      <c r="F580" s="15"/>
      <c r="G580" s="158"/>
      <c r="K580" s="4"/>
    </row>
    <row r="581" spans="1:11" ht="30" hidden="1">
      <c r="A581" s="67"/>
      <c r="B581" s="34"/>
      <c r="C581" s="16" t="s">
        <v>2156</v>
      </c>
      <c r="D581" s="482"/>
      <c r="E581" s="15" t="s">
        <v>540</v>
      </c>
      <c r="F581" s="15"/>
      <c r="G581" s="158"/>
      <c r="H581" s="81"/>
      <c r="I581" s="81"/>
    </row>
    <row r="582" spans="1:11" ht="30">
      <c r="A582" s="157"/>
      <c r="B582" s="34"/>
      <c r="C582" s="23" t="s">
        <v>1223</v>
      </c>
      <c r="D582" s="482">
        <v>1</v>
      </c>
      <c r="E582" s="15" t="s">
        <v>540</v>
      </c>
      <c r="F582" s="15"/>
      <c r="G582" s="158"/>
      <c r="K582" s="4"/>
    </row>
    <row r="583" spans="1:11" ht="30" hidden="1">
      <c r="A583" s="67"/>
      <c r="B583" s="34"/>
      <c r="C583" s="16" t="s">
        <v>1224</v>
      </c>
      <c r="D583" s="482"/>
      <c r="E583" s="15" t="s">
        <v>379</v>
      </c>
      <c r="F583" s="18" t="s">
        <v>1225</v>
      </c>
      <c r="G583" s="158"/>
      <c r="H583" s="81"/>
      <c r="I583" s="81"/>
    </row>
    <row r="584" spans="1:11" ht="45" hidden="1">
      <c r="A584" s="67"/>
      <c r="B584" s="34"/>
      <c r="C584" s="16" t="s">
        <v>1226</v>
      </c>
      <c r="D584" s="482"/>
      <c r="E584" s="15" t="s">
        <v>379</v>
      </c>
      <c r="F584" s="18" t="s">
        <v>1227</v>
      </c>
      <c r="G584" s="158"/>
      <c r="H584" s="81"/>
      <c r="I584" s="81"/>
    </row>
    <row r="585" spans="1:11" ht="30" hidden="1">
      <c r="A585" s="67" t="s">
        <v>2159</v>
      </c>
      <c r="B585" s="23" t="s">
        <v>2160</v>
      </c>
      <c r="C585" s="41" t="s">
        <v>2559</v>
      </c>
      <c r="D585" s="482"/>
      <c r="E585" s="15" t="s">
        <v>379</v>
      </c>
      <c r="F585" s="584"/>
      <c r="G585" s="158"/>
      <c r="H585" s="81"/>
      <c r="I585" s="81"/>
    </row>
    <row r="586" spans="1:11" ht="15" hidden="1">
      <c r="A586" s="67" t="s">
        <v>3670</v>
      </c>
      <c r="B586" s="23" t="s">
        <v>2161</v>
      </c>
      <c r="C586" s="41"/>
      <c r="D586" s="481"/>
      <c r="E586" s="15"/>
      <c r="F586" s="584"/>
      <c r="G586" s="587"/>
      <c r="H586" s="81"/>
      <c r="I586" s="81"/>
      <c r="J586" s="81"/>
    </row>
    <row r="587" spans="1:11" ht="35.1" customHeight="1">
      <c r="A587" s="351" t="s">
        <v>2162</v>
      </c>
      <c r="B587" s="1305" t="s">
        <v>26</v>
      </c>
      <c r="C587" s="1306"/>
      <c r="D587" s="1306"/>
      <c r="E587" s="1306"/>
      <c r="F587" s="1306"/>
      <c r="G587" s="1307"/>
      <c r="H587" s="22">
        <f>SUM(D588:D601)</f>
        <v>4</v>
      </c>
      <c r="I587" s="22">
        <f>COUNT(D588:D601)*2</f>
        <v>8</v>
      </c>
      <c r="K587" s="4"/>
    </row>
    <row r="588" spans="1:11" ht="31.5">
      <c r="A588" s="157" t="s">
        <v>2164</v>
      </c>
      <c r="B588" s="165" t="s">
        <v>1235</v>
      </c>
      <c r="C588" s="13" t="s">
        <v>3021</v>
      </c>
      <c r="D588" s="479">
        <v>1</v>
      </c>
      <c r="E588" s="60" t="s">
        <v>341</v>
      </c>
      <c r="F588" s="34" t="s">
        <v>3476</v>
      </c>
      <c r="G588" s="44"/>
      <c r="K588" s="4"/>
    </row>
    <row r="589" spans="1:11" ht="30" hidden="1">
      <c r="A589" s="67"/>
      <c r="B589" s="165"/>
      <c r="C589" s="18" t="s">
        <v>6532</v>
      </c>
      <c r="D589" s="479"/>
      <c r="E589" s="60" t="s">
        <v>341</v>
      </c>
      <c r="F589" s="204"/>
      <c r="G589" s="44"/>
      <c r="H589" s="81"/>
      <c r="I589" s="81"/>
    </row>
    <row r="590" spans="1:11" ht="105">
      <c r="A590" s="157"/>
      <c r="B590" s="165"/>
      <c r="C590" s="18" t="s">
        <v>6531</v>
      </c>
      <c r="D590" s="479">
        <v>1</v>
      </c>
      <c r="E590" s="60" t="s">
        <v>379</v>
      </c>
      <c r="F590" s="18" t="s">
        <v>6542</v>
      </c>
      <c r="G590" s="44"/>
      <c r="K590" s="4"/>
    </row>
    <row r="591" spans="1:11" ht="90">
      <c r="A591" s="157"/>
      <c r="B591" s="165"/>
      <c r="C591" s="18" t="s">
        <v>2168</v>
      </c>
      <c r="D591" s="479">
        <v>1</v>
      </c>
      <c r="E591" s="60" t="s">
        <v>341</v>
      </c>
      <c r="F591" s="18" t="s">
        <v>6541</v>
      </c>
      <c r="G591" s="44"/>
      <c r="K591" s="4"/>
    </row>
    <row r="592" spans="1:11" ht="30">
      <c r="A592" s="157"/>
      <c r="B592" s="165"/>
      <c r="C592" s="13" t="s">
        <v>1237</v>
      </c>
      <c r="D592" s="479">
        <v>1</v>
      </c>
      <c r="E592" s="60" t="s">
        <v>341</v>
      </c>
      <c r="F592" s="34" t="s">
        <v>3477</v>
      </c>
      <c r="G592" s="44"/>
      <c r="K592" s="4"/>
    </row>
    <row r="593" spans="1:11" ht="30" hidden="1">
      <c r="A593" s="67"/>
      <c r="B593" s="165"/>
      <c r="C593" s="16" t="s">
        <v>1238</v>
      </c>
      <c r="D593" s="479"/>
      <c r="E593" s="60"/>
      <c r="F593" s="204"/>
      <c r="G593" s="44"/>
      <c r="H593" s="81"/>
      <c r="I593" s="81"/>
    </row>
    <row r="594" spans="1:11" ht="31.5" hidden="1">
      <c r="A594" s="67" t="s">
        <v>2169</v>
      </c>
      <c r="B594" s="165" t="s">
        <v>1240</v>
      </c>
      <c r="C594" s="16" t="s">
        <v>1241</v>
      </c>
      <c r="D594" s="484"/>
      <c r="E594" s="24" t="s">
        <v>341</v>
      </c>
      <c r="F594" s="13" t="s">
        <v>6539</v>
      </c>
      <c r="G594" s="44"/>
      <c r="H594" s="81"/>
      <c r="I594" s="81"/>
    </row>
    <row r="595" spans="1:11" ht="135" hidden="1">
      <c r="A595" s="67" t="s">
        <v>2169</v>
      </c>
      <c r="B595" s="165" t="s">
        <v>1240</v>
      </c>
      <c r="C595" s="16" t="s">
        <v>6534</v>
      </c>
      <c r="D595" s="43"/>
      <c r="E595" s="24" t="s">
        <v>341</v>
      </c>
      <c r="F595" s="13" t="s">
        <v>6540</v>
      </c>
      <c r="G595" s="44"/>
      <c r="H595" s="81"/>
      <c r="I595" s="81"/>
    </row>
    <row r="596" spans="1:11" ht="30" hidden="1">
      <c r="A596" s="67"/>
      <c r="B596" s="165"/>
      <c r="C596" s="16" t="s">
        <v>1243</v>
      </c>
      <c r="D596" s="43"/>
      <c r="E596" s="24" t="s">
        <v>271</v>
      </c>
      <c r="F596" s="13" t="s">
        <v>1244</v>
      </c>
      <c r="G596" s="44"/>
      <c r="H596" s="81"/>
      <c r="I596" s="81"/>
    </row>
    <row r="597" spans="1:11" ht="45" hidden="1">
      <c r="A597" s="67"/>
      <c r="B597" s="165"/>
      <c r="C597" s="16" t="s">
        <v>1245</v>
      </c>
      <c r="D597" s="43"/>
      <c r="E597" s="24" t="s">
        <v>420</v>
      </c>
      <c r="F597" s="13" t="s">
        <v>1246</v>
      </c>
      <c r="G597" s="44"/>
      <c r="H597" s="81"/>
      <c r="I597" s="81"/>
    </row>
    <row r="598" spans="1:11" ht="45" hidden="1">
      <c r="A598" s="67"/>
      <c r="B598" s="165"/>
      <c r="C598" s="16" t="s">
        <v>6535</v>
      </c>
      <c r="D598" s="43"/>
      <c r="E598" s="15" t="s">
        <v>341</v>
      </c>
      <c r="F598" s="23" t="s">
        <v>6538</v>
      </c>
      <c r="G598" s="44"/>
      <c r="H598" s="81"/>
      <c r="I598" s="81"/>
    </row>
    <row r="599" spans="1:11" ht="31.5" hidden="1">
      <c r="A599" s="67" t="s">
        <v>2174</v>
      </c>
      <c r="B599" s="448" t="s">
        <v>1248</v>
      </c>
      <c r="C599" s="101" t="s">
        <v>1249</v>
      </c>
      <c r="D599" s="479"/>
      <c r="E599" s="230" t="s">
        <v>271</v>
      </c>
      <c r="F599" s="584"/>
      <c r="G599" s="158"/>
      <c r="H599" s="81"/>
      <c r="I599" s="81"/>
    </row>
    <row r="600" spans="1:11" ht="30" hidden="1">
      <c r="A600" s="67"/>
      <c r="B600" s="309"/>
      <c r="C600" s="74" t="s">
        <v>1251</v>
      </c>
      <c r="D600" s="479"/>
      <c r="E600" s="60"/>
      <c r="F600" s="584"/>
      <c r="G600" s="158"/>
      <c r="H600" s="81"/>
      <c r="I600" s="81"/>
    </row>
    <row r="601" spans="1:11" ht="15.75" hidden="1">
      <c r="A601" s="67"/>
      <c r="B601" s="309"/>
      <c r="C601" s="606" t="s">
        <v>6533</v>
      </c>
      <c r="D601" s="479"/>
      <c r="E601" s="60" t="s">
        <v>540</v>
      </c>
      <c r="F601" s="584"/>
      <c r="G601" s="158"/>
      <c r="H601" s="81"/>
      <c r="I601" s="81"/>
    </row>
    <row r="602" spans="1:11" ht="21">
      <c r="A602" s="238"/>
      <c r="B602" s="1452" t="s">
        <v>2177</v>
      </c>
      <c r="C602" s="1452"/>
      <c r="D602" s="1452"/>
      <c r="E602" s="1452"/>
      <c r="F602" s="1452"/>
      <c r="G602" s="1452"/>
      <c r="H602" s="22">
        <f>H603+H606+H610+H614+H632+H642+H651+H636+H662+H655</f>
        <v>20</v>
      </c>
      <c r="I602" s="22">
        <f>I603+I606+I610+I614+I632+I642+I651+I636+I662+I655</f>
        <v>40</v>
      </c>
      <c r="K602" s="4"/>
    </row>
    <row r="603" spans="1:11" ht="38.25" hidden="1" customHeight="1">
      <c r="A603" s="305" t="s">
        <v>25</v>
      </c>
      <c r="B603" s="1475" t="s">
        <v>24</v>
      </c>
      <c r="C603" s="1475"/>
      <c r="D603" s="1475"/>
      <c r="E603" s="1475"/>
      <c r="F603" s="1475"/>
      <c r="G603" s="1475"/>
      <c r="H603" s="22">
        <f>SUM(D604:D605)</f>
        <v>0</v>
      </c>
      <c r="I603" s="22">
        <f>COUNT(D604:D605)*2</f>
        <v>0</v>
      </c>
      <c r="K603" s="4"/>
    </row>
    <row r="604" spans="1:11" ht="68.25" hidden="1" customHeight="1">
      <c r="A604" s="57" t="s">
        <v>1254</v>
      </c>
      <c r="B604" s="92" t="s">
        <v>1255</v>
      </c>
      <c r="C604" s="63" t="s">
        <v>1256</v>
      </c>
      <c r="D604" s="473"/>
      <c r="E604" s="21" t="s">
        <v>540</v>
      </c>
      <c r="F604" s="19"/>
      <c r="G604" s="44"/>
      <c r="H604" s="81"/>
      <c r="I604" s="81"/>
    </row>
    <row r="605" spans="1:11" ht="29.25" hidden="1" customHeight="1">
      <c r="A605" s="57" t="s">
        <v>1257</v>
      </c>
      <c r="B605" s="23" t="s">
        <v>1258</v>
      </c>
      <c r="C605" s="19"/>
      <c r="D605" s="438"/>
      <c r="E605" s="21"/>
      <c r="F605" s="19"/>
      <c r="G605" s="19"/>
      <c r="H605" s="81"/>
      <c r="I605" s="81"/>
      <c r="J605" s="81"/>
      <c r="K605" s="4"/>
    </row>
    <row r="606" spans="1:11" ht="35.1" customHeight="1">
      <c r="A606" s="351" t="s">
        <v>23</v>
      </c>
      <c r="B606" s="1475" t="s">
        <v>2180</v>
      </c>
      <c r="C606" s="1475"/>
      <c r="D606" s="1475"/>
      <c r="E606" s="1475"/>
      <c r="F606" s="1475"/>
      <c r="G606" s="1475"/>
      <c r="H606" s="22">
        <f>SUM(D607:D609)</f>
        <v>1</v>
      </c>
      <c r="I606" s="22">
        <f>COUNT(D607:D609)*2</f>
        <v>2</v>
      </c>
      <c r="K606" s="4"/>
    </row>
    <row r="607" spans="1:11" ht="31.5">
      <c r="A607" s="35" t="s">
        <v>1259</v>
      </c>
      <c r="B607" s="92" t="s">
        <v>2181</v>
      </c>
      <c r="C607" s="41" t="s">
        <v>3022</v>
      </c>
      <c r="D607" s="473">
        <v>1</v>
      </c>
      <c r="E607" s="21" t="s">
        <v>648</v>
      </c>
      <c r="F607" s="19"/>
      <c r="G607" s="44"/>
      <c r="K607" s="4"/>
    </row>
    <row r="608" spans="1:11" ht="41.25" hidden="1" customHeight="1">
      <c r="A608" s="57" t="s">
        <v>1261</v>
      </c>
      <c r="B608" s="92" t="s">
        <v>2183</v>
      </c>
      <c r="C608" s="200"/>
      <c r="D608" s="438"/>
      <c r="E608" s="21"/>
      <c r="F608" s="19"/>
      <c r="G608" s="19"/>
      <c r="H608" s="81"/>
      <c r="I608" s="81"/>
      <c r="J608" s="81"/>
      <c r="K608" s="4"/>
    </row>
    <row r="609" spans="1:11" ht="37.5" hidden="1" customHeight="1">
      <c r="A609" s="57" t="s">
        <v>1263</v>
      </c>
      <c r="B609" s="92" t="s">
        <v>2185</v>
      </c>
      <c r="C609" s="200"/>
      <c r="D609" s="438"/>
      <c r="E609" s="21"/>
      <c r="F609" s="19"/>
      <c r="G609" s="19"/>
      <c r="H609" s="81"/>
      <c r="I609" s="81"/>
      <c r="J609" s="81"/>
      <c r="K609" s="4"/>
    </row>
    <row r="610" spans="1:11" ht="45.75" hidden="1" customHeight="1">
      <c r="A610" s="305" t="s">
        <v>2187</v>
      </c>
      <c r="B610" s="1475" t="s">
        <v>2188</v>
      </c>
      <c r="C610" s="1475"/>
      <c r="D610" s="1475"/>
      <c r="E610" s="1475"/>
      <c r="F610" s="1475"/>
      <c r="G610" s="1475"/>
      <c r="H610" s="81">
        <f>SUM(D611:D613)</f>
        <v>1</v>
      </c>
      <c r="I610" s="81">
        <f>COUNT(D611:D613)*2</f>
        <v>2</v>
      </c>
    </row>
    <row r="611" spans="1:11" ht="60">
      <c r="A611" s="11" t="s">
        <v>2189</v>
      </c>
      <c r="B611" s="92" t="s">
        <v>2190</v>
      </c>
      <c r="C611" s="16" t="s">
        <v>3023</v>
      </c>
      <c r="D611" s="473">
        <v>1</v>
      </c>
      <c r="E611" s="21" t="s">
        <v>540</v>
      </c>
      <c r="F611" s="19"/>
      <c r="G611" s="44"/>
    </row>
    <row r="612" spans="1:11" ht="59.25" hidden="1" customHeight="1">
      <c r="A612" s="20" t="s">
        <v>2193</v>
      </c>
      <c r="B612" s="92" t="s">
        <v>2194</v>
      </c>
      <c r="C612" s="19"/>
      <c r="D612" s="473"/>
      <c r="E612" s="21"/>
      <c r="F612" s="19"/>
      <c r="G612" s="19"/>
      <c r="H612" s="81"/>
      <c r="I612" s="81"/>
      <c r="J612" s="81"/>
      <c r="K612" s="4"/>
    </row>
    <row r="613" spans="1:11" ht="47.25" hidden="1">
      <c r="A613" s="20" t="s">
        <v>2195</v>
      </c>
      <c r="B613" s="135" t="s">
        <v>2196</v>
      </c>
      <c r="C613" s="165" t="s">
        <v>1274</v>
      </c>
      <c r="D613" s="473"/>
      <c r="E613" s="21" t="s">
        <v>540</v>
      </c>
      <c r="F613" s="165" t="s">
        <v>1275</v>
      </c>
      <c r="G613" s="44"/>
      <c r="H613" s="81"/>
      <c r="I613" s="81"/>
    </row>
    <row r="614" spans="1:11" ht="35.1" customHeight="1">
      <c r="A614" s="351" t="s">
        <v>2198</v>
      </c>
      <c r="B614" s="1475" t="s">
        <v>2199</v>
      </c>
      <c r="C614" s="1475"/>
      <c r="D614" s="1475"/>
      <c r="E614" s="1475"/>
      <c r="F614" s="1475"/>
      <c r="G614" s="1475"/>
      <c r="H614" s="22">
        <f>SUM(D615:D631)</f>
        <v>11</v>
      </c>
      <c r="I614" s="22">
        <f>COUNT(D615:D631)*2</f>
        <v>22</v>
      </c>
      <c r="K614" s="4"/>
    </row>
    <row r="615" spans="1:11" ht="45">
      <c r="A615" s="11" t="s">
        <v>2200</v>
      </c>
      <c r="B615" s="92" t="s">
        <v>1277</v>
      </c>
      <c r="C615" s="23" t="s">
        <v>1278</v>
      </c>
      <c r="D615" s="473">
        <v>1</v>
      </c>
      <c r="E615" s="21" t="s">
        <v>648</v>
      </c>
      <c r="F615" s="19"/>
      <c r="G615" s="44"/>
      <c r="K615" s="4"/>
    </row>
    <row r="616" spans="1:11" ht="30" hidden="1">
      <c r="A616" s="20"/>
      <c r="B616" s="165"/>
      <c r="C616" s="16" t="s">
        <v>1279</v>
      </c>
      <c r="D616" s="473"/>
      <c r="E616" s="21" t="s">
        <v>377</v>
      </c>
      <c r="F616" s="19"/>
      <c r="G616" s="44"/>
      <c r="H616" s="81"/>
      <c r="I616" s="81"/>
    </row>
    <row r="617" spans="1:11" ht="45">
      <c r="A617" s="11" t="s">
        <v>2202</v>
      </c>
      <c r="B617" s="92" t="s">
        <v>1281</v>
      </c>
      <c r="C617" s="23" t="s">
        <v>3671</v>
      </c>
      <c r="D617" s="473">
        <v>1</v>
      </c>
      <c r="E617" s="21" t="s">
        <v>648</v>
      </c>
      <c r="F617" s="19"/>
      <c r="G617" s="44"/>
      <c r="K617" s="4"/>
    </row>
    <row r="618" spans="1:11" ht="30">
      <c r="A618" s="11"/>
      <c r="B618" s="92"/>
      <c r="C618" s="23" t="s">
        <v>3672</v>
      </c>
      <c r="D618" s="473">
        <v>1</v>
      </c>
      <c r="E618" s="21" t="s">
        <v>648</v>
      </c>
      <c r="F618" s="19"/>
      <c r="G618" s="44"/>
      <c r="K618" s="4"/>
    </row>
    <row r="619" spans="1:11" ht="45">
      <c r="A619" s="11"/>
      <c r="B619" s="92"/>
      <c r="C619" s="23" t="s">
        <v>2570</v>
      </c>
      <c r="D619" s="473">
        <v>1</v>
      </c>
      <c r="E619" s="21" t="s">
        <v>648</v>
      </c>
      <c r="F619" s="19"/>
      <c r="G619" s="44"/>
      <c r="K619" s="4"/>
    </row>
    <row r="620" spans="1:11" ht="45">
      <c r="A620" s="11"/>
      <c r="B620" s="92"/>
      <c r="C620" s="41" t="s">
        <v>3673</v>
      </c>
      <c r="D620" s="473">
        <v>1</v>
      </c>
      <c r="E620" s="21" t="s">
        <v>648</v>
      </c>
      <c r="F620" s="19"/>
      <c r="G620" s="44"/>
      <c r="K620" s="4"/>
    </row>
    <row r="621" spans="1:11" ht="45">
      <c r="A621" s="11"/>
      <c r="B621" s="92"/>
      <c r="C621" s="41" t="s">
        <v>3674</v>
      </c>
      <c r="D621" s="473">
        <v>1</v>
      </c>
      <c r="E621" s="21" t="s">
        <v>648</v>
      </c>
      <c r="F621" s="19"/>
      <c r="G621" s="44"/>
      <c r="K621" s="4"/>
    </row>
    <row r="622" spans="1:11" ht="30">
      <c r="A622" s="11"/>
      <c r="B622" s="92"/>
      <c r="C622" s="41" t="s">
        <v>3675</v>
      </c>
      <c r="D622" s="473">
        <v>1</v>
      </c>
      <c r="E622" s="21" t="s">
        <v>648</v>
      </c>
      <c r="F622" s="19"/>
      <c r="G622" s="44"/>
      <c r="K622" s="4"/>
    </row>
    <row r="623" spans="1:11" ht="45">
      <c r="A623" s="11"/>
      <c r="B623" s="92"/>
      <c r="C623" s="41" t="s">
        <v>3676</v>
      </c>
      <c r="D623" s="473">
        <v>1</v>
      </c>
      <c r="E623" s="21" t="s">
        <v>648</v>
      </c>
      <c r="F623" s="19"/>
      <c r="G623" s="44"/>
      <c r="K623" s="4"/>
    </row>
    <row r="624" spans="1:11" ht="45">
      <c r="A624" s="11"/>
      <c r="B624" s="92"/>
      <c r="C624" s="41" t="s">
        <v>3677</v>
      </c>
      <c r="D624" s="473">
        <v>1</v>
      </c>
      <c r="E624" s="21" t="s">
        <v>648</v>
      </c>
      <c r="F624" s="19"/>
      <c r="G624" s="44"/>
      <c r="K624" s="4"/>
    </row>
    <row r="625" spans="1:11" ht="30" hidden="1">
      <c r="A625" s="20"/>
      <c r="B625" s="92"/>
      <c r="C625" s="41" t="s">
        <v>3678</v>
      </c>
      <c r="D625" s="473"/>
      <c r="E625" s="21" t="s">
        <v>648</v>
      </c>
      <c r="F625" s="19"/>
      <c r="G625" s="44"/>
      <c r="H625" s="81"/>
      <c r="I625" s="81"/>
    </row>
    <row r="626" spans="1:11" ht="45" hidden="1">
      <c r="A626" s="20"/>
      <c r="B626" s="23"/>
      <c r="C626" s="18" t="s">
        <v>3679</v>
      </c>
      <c r="D626" s="473"/>
      <c r="E626" s="21" t="s">
        <v>648</v>
      </c>
      <c r="F626" s="19"/>
      <c r="G626" s="44"/>
      <c r="H626" s="81"/>
      <c r="I626" s="81"/>
    </row>
    <row r="627" spans="1:11" ht="45" hidden="1">
      <c r="A627" s="20"/>
      <c r="B627" s="92"/>
      <c r="C627" s="41" t="s">
        <v>3680</v>
      </c>
      <c r="D627" s="473"/>
      <c r="E627" s="21" t="s">
        <v>648</v>
      </c>
      <c r="F627" s="19"/>
      <c r="G627" s="44"/>
      <c r="H627" s="81"/>
      <c r="I627" s="81"/>
    </row>
    <row r="628" spans="1:11" ht="45">
      <c r="A628" s="11"/>
      <c r="B628" s="92"/>
      <c r="C628" s="41" t="s">
        <v>3681</v>
      </c>
      <c r="D628" s="473">
        <v>1</v>
      </c>
      <c r="E628" s="21" t="s">
        <v>648</v>
      </c>
      <c r="F628" s="19"/>
      <c r="G628" s="44"/>
      <c r="K628" s="4"/>
    </row>
    <row r="629" spans="1:11" ht="30">
      <c r="A629" s="11"/>
      <c r="B629" s="92"/>
      <c r="C629" s="41" t="s">
        <v>3682</v>
      </c>
      <c r="D629" s="473">
        <v>1</v>
      </c>
      <c r="E629" s="21" t="s">
        <v>648</v>
      </c>
      <c r="F629" s="19"/>
      <c r="G629" s="44"/>
      <c r="K629" s="4"/>
    </row>
    <row r="630" spans="1:11" ht="31.5" hidden="1">
      <c r="A630" s="20" t="s">
        <v>2219</v>
      </c>
      <c r="B630" s="92" t="s">
        <v>2220</v>
      </c>
      <c r="C630" s="41" t="s">
        <v>2587</v>
      </c>
      <c r="D630" s="473"/>
      <c r="E630" s="21" t="s">
        <v>540</v>
      </c>
      <c r="F630" s="19"/>
      <c r="G630" s="44"/>
      <c r="H630" s="81"/>
      <c r="I630" s="81"/>
    </row>
    <row r="631" spans="1:11" ht="180" hidden="1">
      <c r="A631" s="20" t="s">
        <v>2223</v>
      </c>
      <c r="B631" s="92" t="s">
        <v>1299</v>
      </c>
      <c r="C631" s="300" t="s">
        <v>1300</v>
      </c>
      <c r="D631" s="473"/>
      <c r="E631" s="21" t="s">
        <v>341</v>
      </c>
      <c r="F631" s="202" t="s">
        <v>3683</v>
      </c>
      <c r="G631" s="44"/>
      <c r="H631" s="81"/>
      <c r="I631" s="81"/>
    </row>
    <row r="632" spans="1:11" ht="35.1" customHeight="1">
      <c r="A632" s="351" t="s">
        <v>2230</v>
      </c>
      <c r="B632" s="1475" t="s">
        <v>2231</v>
      </c>
      <c r="C632" s="1475"/>
      <c r="D632" s="1475"/>
      <c r="E632" s="1475"/>
      <c r="F632" s="1475"/>
      <c r="G632" s="1475"/>
      <c r="H632" s="22">
        <f>SUM(D633:D635)</f>
        <v>3</v>
      </c>
      <c r="I632" s="22">
        <f>COUNT(D633:D635)*2</f>
        <v>6</v>
      </c>
      <c r="K632" s="4"/>
    </row>
    <row r="633" spans="1:11" ht="15.75">
      <c r="A633" s="11" t="s">
        <v>2232</v>
      </c>
      <c r="B633" s="92" t="s">
        <v>2233</v>
      </c>
      <c r="C633" s="41" t="s">
        <v>1305</v>
      </c>
      <c r="D633" s="473">
        <v>1</v>
      </c>
      <c r="E633" s="21" t="s">
        <v>540</v>
      </c>
      <c r="F633" s="19"/>
      <c r="G633" s="44"/>
      <c r="K633" s="4"/>
    </row>
    <row r="634" spans="1:11" ht="31.5">
      <c r="A634" s="11" t="s">
        <v>2235</v>
      </c>
      <c r="B634" s="92" t="s">
        <v>2589</v>
      </c>
      <c r="C634" s="18" t="s">
        <v>1308</v>
      </c>
      <c r="D634" s="473">
        <v>1</v>
      </c>
      <c r="E634" s="21" t="s">
        <v>540</v>
      </c>
      <c r="F634" s="19"/>
      <c r="G634" s="44"/>
      <c r="K634" s="4"/>
    </row>
    <row r="635" spans="1:11" ht="31.5">
      <c r="A635" s="11" t="s">
        <v>1309</v>
      </c>
      <c r="B635" s="92" t="s">
        <v>2590</v>
      </c>
      <c r="C635" s="16" t="s">
        <v>1311</v>
      </c>
      <c r="D635" s="473">
        <v>1</v>
      </c>
      <c r="E635" s="21" t="s">
        <v>540</v>
      </c>
      <c r="F635" s="19"/>
      <c r="G635" s="44"/>
      <c r="K635" s="4"/>
    </row>
    <row r="636" spans="1:11" ht="46.5" hidden="1" customHeight="1">
      <c r="A636" s="305" t="s">
        <v>2239</v>
      </c>
      <c r="B636" s="1475" t="s">
        <v>14</v>
      </c>
      <c r="C636" s="1475"/>
      <c r="D636" s="1475"/>
      <c r="E636" s="1475"/>
      <c r="F636" s="1475"/>
      <c r="G636" s="1475"/>
      <c r="H636" s="81">
        <f>SUM(D637:D641)</f>
        <v>2</v>
      </c>
      <c r="I636" s="81">
        <f>COUNT(D637:D641)*2</f>
        <v>4</v>
      </c>
      <c r="J636" s="486">
        <v>1</v>
      </c>
    </row>
    <row r="637" spans="1:11" ht="31.5" hidden="1">
      <c r="A637" s="20" t="s">
        <v>2240</v>
      </c>
      <c r="B637" s="92" t="s">
        <v>1313</v>
      </c>
      <c r="C637" s="18" t="s">
        <v>1314</v>
      </c>
      <c r="D637" s="473"/>
      <c r="E637" s="21" t="s">
        <v>653</v>
      </c>
      <c r="F637" s="19"/>
      <c r="G637" s="44"/>
      <c r="H637" s="81"/>
      <c r="I637" s="81"/>
    </row>
    <row r="638" spans="1:11" ht="31.5">
      <c r="A638" s="11" t="s">
        <v>1315</v>
      </c>
      <c r="B638" s="12" t="s">
        <v>1316</v>
      </c>
      <c r="C638" s="18" t="s">
        <v>1319</v>
      </c>
      <c r="D638" s="473">
        <v>1</v>
      </c>
      <c r="E638" s="21" t="s">
        <v>653</v>
      </c>
      <c r="F638" s="19"/>
      <c r="G638" s="44"/>
      <c r="K638" s="4"/>
    </row>
    <row r="639" spans="1:11" ht="31.5" hidden="1">
      <c r="A639" s="20" t="s">
        <v>1320</v>
      </c>
      <c r="B639" s="135" t="s">
        <v>1321</v>
      </c>
      <c r="C639" s="23" t="s">
        <v>1322</v>
      </c>
      <c r="D639" s="473"/>
      <c r="E639" s="21" t="s">
        <v>653</v>
      </c>
      <c r="F639" s="19"/>
      <c r="G639" s="44"/>
      <c r="H639" s="81"/>
      <c r="I639" s="81"/>
    </row>
    <row r="640" spans="1:11" ht="31.5" hidden="1">
      <c r="A640" s="20" t="s">
        <v>2250</v>
      </c>
      <c r="B640" s="92" t="s">
        <v>1324</v>
      </c>
      <c r="C640" s="584" t="s">
        <v>1325</v>
      </c>
      <c r="D640" s="473"/>
      <c r="E640" s="21" t="s">
        <v>653</v>
      </c>
      <c r="F640" s="19"/>
      <c r="G640" s="44"/>
      <c r="H640" s="81"/>
      <c r="I640" s="81"/>
    </row>
    <row r="641" spans="1:11" ht="47.25">
      <c r="A641" s="11" t="s">
        <v>2252</v>
      </c>
      <c r="B641" s="12" t="s">
        <v>3030</v>
      </c>
      <c r="C641" s="16" t="s">
        <v>1328</v>
      </c>
      <c r="D641" s="473">
        <v>1</v>
      </c>
      <c r="E641" s="21" t="s">
        <v>653</v>
      </c>
      <c r="F641" s="19" t="s">
        <v>2593</v>
      </c>
      <c r="G641" s="44"/>
    </row>
    <row r="642" spans="1:11" ht="41.25" hidden="1" customHeight="1">
      <c r="A642" s="305" t="s">
        <v>2256</v>
      </c>
      <c r="B642" s="1591" t="s">
        <v>1329</v>
      </c>
      <c r="C642" s="1591"/>
      <c r="D642" s="1591"/>
      <c r="E642" s="1591"/>
      <c r="F642" s="1591"/>
      <c r="G642" s="1591"/>
      <c r="H642" s="22">
        <f>SUM(D643:D650)</f>
        <v>0</v>
      </c>
      <c r="I642" s="22">
        <f>COUNT(D644:D650)*2</f>
        <v>0</v>
      </c>
      <c r="K642" s="4"/>
    </row>
    <row r="643" spans="1:11" ht="15.75" hidden="1">
      <c r="A643" s="221" t="s">
        <v>1330</v>
      </c>
      <c r="B643" s="231" t="s">
        <v>1331</v>
      </c>
      <c r="C643" s="223"/>
      <c r="D643" s="507"/>
      <c r="E643" s="30"/>
      <c r="F643" s="223"/>
      <c r="G643" s="223"/>
      <c r="H643" s="81"/>
      <c r="I643" s="81"/>
      <c r="J643" s="81"/>
      <c r="K643" s="4"/>
    </row>
    <row r="644" spans="1:11" ht="70.5" hidden="1" customHeight="1">
      <c r="A644" s="20" t="s">
        <v>1330</v>
      </c>
      <c r="B644" s="41" t="s">
        <v>1332</v>
      </c>
      <c r="C644" s="41" t="s">
        <v>1333</v>
      </c>
      <c r="D644" s="473"/>
      <c r="E644" s="19" t="s">
        <v>540</v>
      </c>
      <c r="F644" s="41" t="s">
        <v>1334</v>
      </c>
      <c r="G644" s="19"/>
      <c r="H644" s="81"/>
      <c r="I644" s="81"/>
      <c r="J644" s="81"/>
      <c r="K644" s="4"/>
    </row>
    <row r="645" spans="1:11" ht="70.5" hidden="1" customHeight="1">
      <c r="A645" s="20" t="s">
        <v>1335</v>
      </c>
      <c r="B645" s="41" t="s">
        <v>1336</v>
      </c>
      <c r="C645" s="41" t="s">
        <v>1337</v>
      </c>
      <c r="D645" s="473"/>
      <c r="E645" s="19" t="s">
        <v>540</v>
      </c>
      <c r="F645" s="41" t="s">
        <v>1338</v>
      </c>
      <c r="G645" s="44"/>
      <c r="H645" s="81"/>
      <c r="I645" s="81"/>
      <c r="J645" s="81"/>
      <c r="K645" s="4"/>
    </row>
    <row r="646" spans="1:11" ht="70.5" hidden="1" customHeight="1">
      <c r="A646" s="20" t="s">
        <v>1339</v>
      </c>
      <c r="B646" s="41" t="s">
        <v>1340</v>
      </c>
      <c r="C646" s="41" t="s">
        <v>1341</v>
      </c>
      <c r="D646" s="473"/>
      <c r="E646" s="19" t="s">
        <v>540</v>
      </c>
      <c r="F646" s="41" t="s">
        <v>1342</v>
      </c>
      <c r="G646" s="44"/>
      <c r="H646" s="81"/>
      <c r="I646" s="81"/>
      <c r="J646" s="81"/>
      <c r="K646" s="4"/>
    </row>
    <row r="647" spans="1:11" ht="105" hidden="1">
      <c r="A647" s="57" t="s">
        <v>1343</v>
      </c>
      <c r="B647" s="41" t="s">
        <v>1344</v>
      </c>
      <c r="C647" s="41" t="s">
        <v>1345</v>
      </c>
      <c r="D647" s="473"/>
      <c r="E647" s="19" t="s">
        <v>540</v>
      </c>
      <c r="F647" s="41" t="s">
        <v>1346</v>
      </c>
      <c r="G647" s="44"/>
      <c r="H647" s="81"/>
      <c r="I647" s="81"/>
    </row>
    <row r="648" spans="1:11" ht="75" hidden="1">
      <c r="A648" s="57" t="s">
        <v>1347</v>
      </c>
      <c r="B648" s="41" t="s">
        <v>1348</v>
      </c>
      <c r="C648" s="41" t="s">
        <v>1349</v>
      </c>
      <c r="D648" s="473"/>
      <c r="E648" s="19" t="s">
        <v>540</v>
      </c>
      <c r="F648" s="41" t="s">
        <v>1350</v>
      </c>
      <c r="G648" s="44"/>
      <c r="H648" s="81"/>
      <c r="I648" s="81"/>
    </row>
    <row r="649" spans="1:11" ht="90" hidden="1">
      <c r="A649" s="20" t="s">
        <v>1351</v>
      </c>
      <c r="B649" s="41" t="s">
        <v>1352</v>
      </c>
      <c r="C649" s="41" t="s">
        <v>1353</v>
      </c>
      <c r="D649" s="473"/>
      <c r="E649" s="19" t="s">
        <v>540</v>
      </c>
      <c r="F649" s="41" t="s">
        <v>1354</v>
      </c>
      <c r="G649" s="44"/>
      <c r="H649" s="81"/>
      <c r="I649" s="81"/>
      <c r="J649" s="81"/>
      <c r="K649" s="4"/>
    </row>
    <row r="650" spans="1:11" ht="120" hidden="1">
      <c r="A650" s="57" t="s">
        <v>1355</v>
      </c>
      <c r="B650" s="41" t="s">
        <v>1356</v>
      </c>
      <c r="C650" s="41" t="s">
        <v>1357</v>
      </c>
      <c r="D650" s="473"/>
      <c r="E650" s="19" t="s">
        <v>540</v>
      </c>
      <c r="F650" s="41" t="s">
        <v>1358</v>
      </c>
      <c r="G650" s="44"/>
      <c r="H650" s="81"/>
      <c r="I650" s="81"/>
    </row>
    <row r="651" spans="1:11" ht="35.1" customHeight="1">
      <c r="A651" s="351" t="s">
        <v>2259</v>
      </c>
      <c r="B651" s="1475" t="s">
        <v>2260</v>
      </c>
      <c r="C651" s="1475"/>
      <c r="D651" s="1475"/>
      <c r="E651" s="1475"/>
      <c r="F651" s="1475"/>
      <c r="G651" s="1475"/>
      <c r="H651" s="22">
        <f>SUM(D652:D654)</f>
        <v>2</v>
      </c>
      <c r="I651" s="22">
        <f>COUNT(D652:D654)*2</f>
        <v>4</v>
      </c>
      <c r="K651" s="4"/>
    </row>
    <row r="652" spans="1:11" ht="31.5">
      <c r="A652" s="11" t="s">
        <v>2261</v>
      </c>
      <c r="B652" s="92" t="s">
        <v>2262</v>
      </c>
      <c r="C652" s="16" t="s">
        <v>1361</v>
      </c>
      <c r="D652" s="435">
        <v>1</v>
      </c>
      <c r="E652" s="21" t="s">
        <v>271</v>
      </c>
      <c r="F652" s="21" t="s">
        <v>1362</v>
      </c>
      <c r="G652" s="44"/>
      <c r="K652" s="4"/>
    </row>
    <row r="653" spans="1:11" ht="15.75" hidden="1">
      <c r="A653" s="145"/>
      <c r="B653" s="165"/>
      <c r="C653" s="16" t="s">
        <v>1363</v>
      </c>
      <c r="D653" s="435"/>
      <c r="E653" s="21" t="s">
        <v>271</v>
      </c>
      <c r="F653" s="21" t="s">
        <v>1364</v>
      </c>
      <c r="G653" s="44"/>
      <c r="H653" s="81"/>
      <c r="I653" s="81"/>
    </row>
    <row r="654" spans="1:11" ht="31.5">
      <c r="A654" s="11" t="s">
        <v>2263</v>
      </c>
      <c r="B654" s="92" t="s">
        <v>2264</v>
      </c>
      <c r="C654" s="21" t="s">
        <v>2265</v>
      </c>
      <c r="D654" s="435">
        <v>1</v>
      </c>
      <c r="E654" s="21" t="s">
        <v>540</v>
      </c>
      <c r="F654" s="16" t="s">
        <v>1367</v>
      </c>
      <c r="G654" s="44"/>
      <c r="K654" s="4"/>
    </row>
    <row r="655" spans="1:11" ht="15.75" hidden="1">
      <c r="A655" s="20" t="s">
        <v>10</v>
      </c>
      <c r="B655" s="1583" t="s">
        <v>1368</v>
      </c>
      <c r="C655" s="1583"/>
      <c r="D655" s="1583"/>
      <c r="E655" s="1583"/>
      <c r="F655" s="1583"/>
      <c r="G655" s="1583"/>
      <c r="H655" s="81">
        <f>SUM(D656:D661)</f>
        <v>0</v>
      </c>
      <c r="I655" s="81">
        <f>COUNT(D656:D661)*2</f>
        <v>0</v>
      </c>
      <c r="J655" s="81"/>
      <c r="K655" s="4"/>
    </row>
    <row r="656" spans="1:11" ht="30" hidden="1">
      <c r="A656" s="20" t="s">
        <v>1369</v>
      </c>
      <c r="B656" s="41" t="s">
        <v>1370</v>
      </c>
      <c r="C656" s="41"/>
      <c r="D656" s="473"/>
      <c r="E656" s="41"/>
      <c r="F656" s="41"/>
      <c r="G656" s="41"/>
      <c r="H656" s="81"/>
      <c r="I656" s="81"/>
      <c r="J656" s="81"/>
      <c r="K656" s="4"/>
    </row>
    <row r="657" spans="1:11" ht="45" hidden="1">
      <c r="A657" s="20" t="s">
        <v>1371</v>
      </c>
      <c r="B657" s="41" t="s">
        <v>1372</v>
      </c>
      <c r="C657" s="41"/>
      <c r="D657" s="435"/>
      <c r="E657" s="41"/>
      <c r="F657" s="41"/>
      <c r="G657" s="41"/>
      <c r="H657" s="81"/>
      <c r="I657" s="81"/>
      <c r="J657" s="81"/>
      <c r="K657" s="4"/>
    </row>
    <row r="658" spans="1:11" ht="45" hidden="1">
      <c r="A658" s="20" t="s">
        <v>1373</v>
      </c>
      <c r="B658" s="41" t="s">
        <v>1374</v>
      </c>
      <c r="C658" s="41"/>
      <c r="D658" s="435"/>
      <c r="E658" s="41"/>
      <c r="F658" s="41"/>
      <c r="G658" s="41"/>
      <c r="H658" s="81"/>
      <c r="I658" s="81"/>
      <c r="J658" s="81"/>
      <c r="K658" s="4"/>
    </row>
    <row r="659" spans="1:11" ht="60" hidden="1">
      <c r="A659" s="20" t="s">
        <v>1375</v>
      </c>
      <c r="B659" s="41" t="s">
        <v>1376</v>
      </c>
      <c r="C659" s="41"/>
      <c r="D659" s="435"/>
      <c r="E659" s="41"/>
      <c r="F659" s="41"/>
      <c r="G659" s="41"/>
      <c r="H659" s="81"/>
      <c r="I659" s="81"/>
      <c r="J659" s="81"/>
      <c r="K659" s="4"/>
    </row>
    <row r="660" spans="1:11" ht="30" hidden="1">
      <c r="A660" s="20" t="s">
        <v>1377</v>
      </c>
      <c r="B660" s="41" t="s">
        <v>1378</v>
      </c>
      <c r="C660" s="41"/>
      <c r="D660" s="435"/>
      <c r="E660" s="41"/>
      <c r="F660" s="41"/>
      <c r="G660" s="41"/>
      <c r="H660" s="81"/>
      <c r="I660" s="81"/>
      <c r="J660" s="81"/>
      <c r="K660" s="4"/>
    </row>
    <row r="661" spans="1:11" ht="30" hidden="1">
      <c r="A661" s="20" t="s">
        <v>1379</v>
      </c>
      <c r="B661" s="41" t="s">
        <v>1380</v>
      </c>
      <c r="C661" s="41"/>
      <c r="D661" s="435"/>
      <c r="E661" s="41"/>
      <c r="F661" s="41"/>
      <c r="G661" s="41"/>
      <c r="H661" s="81"/>
      <c r="I661" s="81"/>
      <c r="J661" s="81"/>
      <c r="K661" s="4"/>
    </row>
    <row r="662" spans="1:11" ht="15.75" hidden="1">
      <c r="A662" s="20" t="s">
        <v>1381</v>
      </c>
      <c r="B662" s="1583" t="s">
        <v>8</v>
      </c>
      <c r="C662" s="1583"/>
      <c r="D662" s="1583"/>
      <c r="E662" s="1583"/>
      <c r="F662" s="1583"/>
      <c r="G662" s="1583"/>
      <c r="H662" s="22">
        <f>SUM(D663:D672)</f>
        <v>0</v>
      </c>
      <c r="I662" s="22">
        <f>COUNT(D663:D672)*2</f>
        <v>0</v>
      </c>
      <c r="K662" s="4"/>
    </row>
    <row r="663" spans="1:11" ht="45" hidden="1">
      <c r="A663" s="20" t="s">
        <v>1382</v>
      </c>
      <c r="B663" s="41" t="s">
        <v>1383</v>
      </c>
      <c r="C663" s="233"/>
      <c r="D663" s="233"/>
      <c r="E663" s="233"/>
      <c r="F663" s="233"/>
      <c r="G663" s="233"/>
      <c r="H663" s="81"/>
      <c r="I663" s="81"/>
      <c r="J663" s="81"/>
      <c r="K663" s="4"/>
    </row>
    <row r="664" spans="1:11" ht="45" hidden="1">
      <c r="A664" s="20" t="s">
        <v>1384</v>
      </c>
      <c r="B664" s="41" t="s">
        <v>1385</v>
      </c>
      <c r="C664" s="233"/>
      <c r="D664" s="233"/>
      <c r="E664" s="233"/>
      <c r="F664" s="233"/>
      <c r="G664" s="233"/>
      <c r="H664" s="81"/>
      <c r="I664" s="81"/>
      <c r="J664" s="81"/>
      <c r="K664" s="4"/>
    </row>
    <row r="665" spans="1:11" ht="45" hidden="1">
      <c r="A665" s="20" t="s">
        <v>1386</v>
      </c>
      <c r="B665" s="41" t="s">
        <v>1387</v>
      </c>
      <c r="C665" s="233"/>
      <c r="D665" s="233"/>
      <c r="E665" s="233"/>
      <c r="F665" s="233"/>
      <c r="G665" s="233"/>
      <c r="H665" s="81"/>
      <c r="I665" s="81"/>
      <c r="J665" s="81"/>
      <c r="K665" s="4"/>
    </row>
    <row r="666" spans="1:11" ht="30" hidden="1">
      <c r="A666" s="20" t="s">
        <v>1388</v>
      </c>
      <c r="B666" s="41" t="s">
        <v>1389</v>
      </c>
      <c r="C666" s="233"/>
      <c r="D666" s="233"/>
      <c r="E666" s="233"/>
      <c r="F666" s="233"/>
      <c r="G666" s="233"/>
      <c r="H666" s="81"/>
      <c r="I666" s="81"/>
      <c r="J666" s="81"/>
      <c r="K666" s="4"/>
    </row>
    <row r="667" spans="1:11" ht="30" hidden="1">
      <c r="A667" s="20" t="s">
        <v>1390</v>
      </c>
      <c r="B667" s="41" t="s">
        <v>1391</v>
      </c>
      <c r="C667" s="233"/>
      <c r="D667" s="233"/>
      <c r="E667" s="233"/>
      <c r="F667" s="233"/>
      <c r="G667" s="233"/>
      <c r="H667" s="81"/>
      <c r="I667" s="81"/>
      <c r="J667" s="81"/>
      <c r="K667" s="4"/>
    </row>
    <row r="668" spans="1:11" ht="75" hidden="1">
      <c r="A668" s="20" t="s">
        <v>1392</v>
      </c>
      <c r="B668" s="41" t="s">
        <v>2266</v>
      </c>
      <c r="C668" s="41" t="s">
        <v>1394</v>
      </c>
      <c r="D668" s="435"/>
      <c r="E668" s="21" t="s">
        <v>540</v>
      </c>
      <c r="F668" s="41" t="s">
        <v>1395</v>
      </c>
      <c r="G668" s="14"/>
      <c r="H668" s="81"/>
      <c r="I668" s="81"/>
    </row>
    <row r="669" spans="1:11" ht="60" hidden="1">
      <c r="A669" s="20" t="s">
        <v>1396</v>
      </c>
      <c r="B669" s="41" t="s">
        <v>1397</v>
      </c>
      <c r="C669" s="41"/>
      <c r="D669" s="435"/>
      <c r="E669" s="21"/>
      <c r="F669" s="41"/>
      <c r="G669" s="14"/>
      <c r="H669" s="81"/>
      <c r="I669" s="81"/>
      <c r="J669" s="81"/>
      <c r="K669" s="4"/>
    </row>
    <row r="670" spans="1:11" ht="30" hidden="1">
      <c r="A670" s="20" t="s">
        <v>1398</v>
      </c>
      <c r="B670" s="41" t="s">
        <v>1399</v>
      </c>
      <c r="C670" s="41"/>
      <c r="D670" s="435"/>
      <c r="E670" s="21"/>
      <c r="F670" s="41"/>
      <c r="G670" s="14"/>
      <c r="H670" s="81"/>
      <c r="I670" s="81"/>
      <c r="J670" s="81"/>
      <c r="K670" s="4"/>
    </row>
    <row r="671" spans="1:11" ht="30" hidden="1">
      <c r="A671" s="20" t="s">
        <v>1400</v>
      </c>
      <c r="B671" s="41" t="s">
        <v>1401</v>
      </c>
      <c r="C671" s="41"/>
      <c r="D671" s="435"/>
      <c r="E671" s="21"/>
      <c r="F671" s="41"/>
      <c r="G671" s="14"/>
      <c r="H671" s="81"/>
      <c r="I671" s="81"/>
      <c r="J671" s="81"/>
      <c r="K671" s="4"/>
    </row>
    <row r="672" spans="1:11" ht="45" hidden="1">
      <c r="A672" s="20" t="s">
        <v>1402</v>
      </c>
      <c r="B672" s="41" t="s">
        <v>1403</v>
      </c>
      <c r="C672" s="41"/>
      <c r="D672" s="435"/>
      <c r="E672" s="21"/>
      <c r="F672" s="41"/>
      <c r="G672" s="14"/>
      <c r="H672" s="81"/>
      <c r="I672" s="81"/>
      <c r="J672" s="81"/>
      <c r="K672" s="4"/>
    </row>
    <row r="673" spans="1:11" ht="21">
      <c r="A673" s="156"/>
      <c r="B673" s="1463" t="s">
        <v>2268</v>
      </c>
      <c r="C673" s="1463"/>
      <c r="D673" s="1463"/>
      <c r="E673" s="1463"/>
      <c r="F673" s="1463"/>
      <c r="G673" s="1463"/>
      <c r="H673" s="22">
        <f>H674+H680+H690+H696</f>
        <v>16</v>
      </c>
      <c r="I673" s="22">
        <f>I674+I680+I690+I696</f>
        <v>32</v>
      </c>
      <c r="K673" s="4"/>
    </row>
    <row r="674" spans="1:11" ht="35.1" customHeight="1">
      <c r="A674" s="351" t="s">
        <v>2269</v>
      </c>
      <c r="B674" s="1475" t="s">
        <v>6</v>
      </c>
      <c r="C674" s="1475"/>
      <c r="D674" s="1475"/>
      <c r="E674" s="1475"/>
      <c r="F674" s="1475"/>
      <c r="G674" s="1475"/>
      <c r="H674" s="22">
        <f>SUM(D675:D679)</f>
        <v>2</v>
      </c>
      <c r="I674" s="22">
        <f>COUNT(D675:D679)*2</f>
        <v>4</v>
      </c>
      <c r="K674" s="4"/>
    </row>
    <row r="675" spans="1:11" ht="30">
      <c r="A675" s="35" t="s">
        <v>2270</v>
      </c>
      <c r="B675" s="23" t="s">
        <v>1406</v>
      </c>
      <c r="C675" s="41" t="s">
        <v>3684</v>
      </c>
      <c r="D675" s="477">
        <v>1</v>
      </c>
      <c r="E675" s="15" t="s">
        <v>648</v>
      </c>
      <c r="F675" s="41"/>
      <c r="G675" s="158"/>
      <c r="K675" s="4"/>
    </row>
    <row r="676" spans="1:11" ht="15">
      <c r="A676" s="35"/>
      <c r="B676" s="23"/>
      <c r="C676" s="23" t="s">
        <v>3685</v>
      </c>
      <c r="D676" s="477">
        <v>1</v>
      </c>
      <c r="E676" s="15" t="s">
        <v>648</v>
      </c>
      <c r="F676" s="23"/>
      <c r="G676" s="158"/>
      <c r="K676" s="4"/>
    </row>
    <row r="677" spans="1:11" ht="15" hidden="1">
      <c r="A677" s="57"/>
      <c r="B677" s="23"/>
      <c r="C677" s="41" t="s">
        <v>3686</v>
      </c>
      <c r="D677" s="477"/>
      <c r="E677" s="15" t="s">
        <v>648</v>
      </c>
      <c r="F677" s="23"/>
      <c r="G677" s="158"/>
      <c r="H677" s="81"/>
      <c r="I677" s="81"/>
    </row>
    <row r="678" spans="1:11" ht="15" hidden="1">
      <c r="A678" s="57"/>
      <c r="B678" s="23"/>
      <c r="C678" s="41" t="s">
        <v>1416</v>
      </c>
      <c r="D678" s="477"/>
      <c r="E678" s="15" t="s">
        <v>648</v>
      </c>
      <c r="F678" s="23"/>
      <c r="G678" s="158"/>
      <c r="H678" s="81"/>
      <c r="I678" s="81"/>
    </row>
    <row r="679" spans="1:11" ht="30" hidden="1">
      <c r="A679" s="20" t="s">
        <v>2274</v>
      </c>
      <c r="B679" s="48" t="s">
        <v>1418</v>
      </c>
      <c r="C679" s="19"/>
      <c r="D679" s="438"/>
      <c r="E679" s="19"/>
      <c r="F679" s="584"/>
      <c r="G679" s="158"/>
      <c r="H679" s="81"/>
      <c r="I679" s="81"/>
      <c r="J679" s="81"/>
      <c r="K679" s="4"/>
    </row>
    <row r="680" spans="1:11" ht="35.1" customHeight="1">
      <c r="A680" s="351" t="s">
        <v>2276</v>
      </c>
      <c r="B680" s="1475" t="s">
        <v>4</v>
      </c>
      <c r="C680" s="1475"/>
      <c r="D680" s="1475"/>
      <c r="E680" s="1475"/>
      <c r="F680" s="1475"/>
      <c r="G680" s="1475"/>
      <c r="H680" s="22">
        <f>SUM(D681:D689)</f>
        <v>8</v>
      </c>
      <c r="I680" s="22">
        <f>COUNT(D681:D689)*2</f>
        <v>16</v>
      </c>
      <c r="K680" s="4"/>
    </row>
    <row r="681" spans="1:11" ht="30">
      <c r="A681" s="35" t="s">
        <v>2277</v>
      </c>
      <c r="B681" s="23" t="s">
        <v>1420</v>
      </c>
      <c r="C681" s="41" t="s">
        <v>3687</v>
      </c>
      <c r="D681" s="477">
        <v>1</v>
      </c>
      <c r="E681" s="15" t="s">
        <v>648</v>
      </c>
      <c r="F681" s="584"/>
      <c r="G681" s="158"/>
      <c r="K681" s="4"/>
    </row>
    <row r="682" spans="1:11" ht="15">
      <c r="A682" s="35"/>
      <c r="B682" s="23"/>
      <c r="C682" s="41" t="s">
        <v>3034</v>
      </c>
      <c r="D682" s="477">
        <v>1</v>
      </c>
      <c r="E682" s="15" t="s">
        <v>648</v>
      </c>
      <c r="F682" s="584"/>
      <c r="G682" s="158"/>
      <c r="K682" s="4"/>
    </row>
    <row r="683" spans="1:11" ht="15">
      <c r="A683" s="35"/>
      <c r="B683" s="23"/>
      <c r="C683" s="41" t="s">
        <v>3688</v>
      </c>
      <c r="D683" s="477">
        <v>1</v>
      </c>
      <c r="E683" s="15" t="s">
        <v>648</v>
      </c>
      <c r="F683" s="584"/>
      <c r="G683" s="158"/>
      <c r="K683" s="4"/>
    </row>
    <row r="684" spans="1:11" ht="15">
      <c r="A684" s="35"/>
      <c r="B684" s="23"/>
      <c r="C684" s="23" t="s">
        <v>2596</v>
      </c>
      <c r="D684" s="477">
        <v>1</v>
      </c>
      <c r="E684" s="15" t="s">
        <v>648</v>
      </c>
      <c r="F684" s="584"/>
      <c r="G684" s="158"/>
      <c r="K684" s="4"/>
    </row>
    <row r="685" spans="1:11" ht="15">
      <c r="A685" s="35"/>
      <c r="B685" s="23"/>
      <c r="C685" s="23" t="s">
        <v>3689</v>
      </c>
      <c r="D685" s="477">
        <v>1</v>
      </c>
      <c r="E685" s="15" t="s">
        <v>648</v>
      </c>
      <c r="F685" s="584"/>
      <c r="G685" s="158"/>
      <c r="K685" s="4"/>
    </row>
    <row r="686" spans="1:11" ht="29.25">
      <c r="A686" s="35"/>
      <c r="B686" s="23"/>
      <c r="C686" s="41" t="s">
        <v>3690</v>
      </c>
      <c r="D686" s="477">
        <v>1</v>
      </c>
      <c r="E686" s="15" t="s">
        <v>648</v>
      </c>
      <c r="F686" s="34" t="s">
        <v>3691</v>
      </c>
      <c r="G686" s="158"/>
      <c r="K686" s="4"/>
    </row>
    <row r="687" spans="1:11" ht="15">
      <c r="A687" s="35"/>
      <c r="B687" s="23"/>
      <c r="C687" s="41" t="s">
        <v>3692</v>
      </c>
      <c r="D687" s="477">
        <v>1</v>
      </c>
      <c r="E687" s="15" t="s">
        <v>648</v>
      </c>
      <c r="F687" s="34"/>
      <c r="G687" s="158"/>
      <c r="K687" s="4"/>
    </row>
    <row r="688" spans="1:11" ht="15">
      <c r="A688" s="11"/>
      <c r="B688" s="23"/>
      <c r="C688" s="16" t="s">
        <v>3693</v>
      </c>
      <c r="D688" s="477">
        <v>1</v>
      </c>
      <c r="E688" s="15" t="s">
        <v>648</v>
      </c>
      <c r="F688" s="37"/>
      <c r="G688" s="158"/>
    </row>
    <row r="689" spans="1:11" ht="64.5" hidden="1" customHeight="1">
      <c r="A689" s="57" t="s">
        <v>1428</v>
      </c>
      <c r="B689" s="16" t="s">
        <v>1429</v>
      </c>
      <c r="C689" s="584"/>
      <c r="D689" s="509"/>
      <c r="E689" s="311"/>
      <c r="F689" s="302"/>
      <c r="G689" s="584"/>
      <c r="H689" s="81"/>
      <c r="I689" s="81"/>
      <c r="J689" s="81"/>
      <c r="K689" s="4"/>
    </row>
    <row r="690" spans="1:11" ht="35.1" customHeight="1">
      <c r="A690" s="351" t="s">
        <v>2283</v>
      </c>
      <c r="B690" s="1475" t="s">
        <v>2</v>
      </c>
      <c r="C690" s="1475"/>
      <c r="D690" s="1475"/>
      <c r="E690" s="1475"/>
      <c r="F690" s="1475"/>
      <c r="G690" s="1475"/>
      <c r="H690" s="22">
        <f>SUM(D691:D695)</f>
        <v>4</v>
      </c>
      <c r="I690" s="22">
        <f>COUNT(D691:D695)*2</f>
        <v>8</v>
      </c>
      <c r="K690" s="4"/>
    </row>
    <row r="691" spans="1:11" ht="30">
      <c r="A691" s="35" t="s">
        <v>2284</v>
      </c>
      <c r="B691" s="23" t="s">
        <v>1431</v>
      </c>
      <c r="C691" s="200" t="s">
        <v>3694</v>
      </c>
      <c r="D691" s="478">
        <v>1</v>
      </c>
      <c r="E691" s="311" t="s">
        <v>648</v>
      </c>
      <c r="F691" s="37" t="s">
        <v>3695</v>
      </c>
      <c r="G691" s="158"/>
      <c r="K691" s="4"/>
    </row>
    <row r="692" spans="1:11" ht="30">
      <c r="A692" s="35"/>
      <c r="B692" s="23"/>
      <c r="C692" s="37" t="s">
        <v>3696</v>
      </c>
      <c r="D692" s="478">
        <v>1</v>
      </c>
      <c r="E692" s="311" t="s">
        <v>648</v>
      </c>
      <c r="F692" s="37" t="s">
        <v>3697</v>
      </c>
      <c r="G692" s="158"/>
      <c r="K692" s="4"/>
    </row>
    <row r="693" spans="1:11" ht="30">
      <c r="A693" s="11"/>
      <c r="B693" s="23"/>
      <c r="C693" s="37" t="s">
        <v>3698</v>
      </c>
      <c r="D693" s="478">
        <v>1</v>
      </c>
      <c r="E693" s="311" t="s">
        <v>648</v>
      </c>
      <c r="F693" s="37" t="s">
        <v>3699</v>
      </c>
      <c r="G693" s="158"/>
      <c r="K693" s="4"/>
    </row>
    <row r="694" spans="1:11" ht="30">
      <c r="A694" s="35"/>
      <c r="B694" s="23"/>
      <c r="C694" s="200" t="s">
        <v>3038</v>
      </c>
      <c r="D694" s="478">
        <v>1</v>
      </c>
      <c r="E694" s="311" t="s">
        <v>648</v>
      </c>
      <c r="F694" s="200" t="s">
        <v>3700</v>
      </c>
      <c r="G694" s="158"/>
      <c r="K694" s="4"/>
    </row>
    <row r="695" spans="1:11" ht="57.75" hidden="1" customHeight="1">
      <c r="A695" s="57" t="s">
        <v>1435</v>
      </c>
      <c r="B695" s="16" t="s">
        <v>1436</v>
      </c>
      <c r="C695" s="200"/>
      <c r="D695" s="509"/>
      <c r="E695" s="311"/>
      <c r="F695" s="302"/>
      <c r="G695" s="584"/>
      <c r="H695" s="81"/>
      <c r="I695" s="81"/>
      <c r="J695" s="81"/>
      <c r="K695" s="4"/>
    </row>
    <row r="696" spans="1:11" ht="35.1" customHeight="1">
      <c r="A696" s="351" t="s">
        <v>2300</v>
      </c>
      <c r="B696" s="1475" t="s">
        <v>0</v>
      </c>
      <c r="C696" s="1475"/>
      <c r="D696" s="1475"/>
      <c r="E696" s="1475"/>
      <c r="F696" s="1475"/>
      <c r="G696" s="1475"/>
      <c r="H696" s="22">
        <f>SUM(D697:D699)</f>
        <v>2</v>
      </c>
      <c r="I696" s="22">
        <f>COUNT(D697:D699)*2</f>
        <v>4</v>
      </c>
      <c r="K696" s="4"/>
    </row>
    <row r="697" spans="1:11" ht="30">
      <c r="A697" s="35" t="s">
        <v>2302</v>
      </c>
      <c r="B697" s="23" t="s">
        <v>1438</v>
      </c>
      <c r="C697" s="136" t="s">
        <v>2607</v>
      </c>
      <c r="D697" s="478">
        <v>1</v>
      </c>
      <c r="E697" s="311" t="s">
        <v>648</v>
      </c>
      <c r="F697" s="302"/>
      <c r="G697" s="158"/>
      <c r="K697" s="4"/>
    </row>
    <row r="698" spans="1:11" ht="15">
      <c r="A698" s="35"/>
      <c r="B698" s="23"/>
      <c r="C698" s="136" t="s">
        <v>3701</v>
      </c>
      <c r="D698" s="478">
        <v>1</v>
      </c>
      <c r="E698" s="311" t="s">
        <v>648</v>
      </c>
      <c r="F698" s="302"/>
      <c r="G698" s="158"/>
      <c r="K698" s="4"/>
    </row>
    <row r="699" spans="1:11" ht="45.75" hidden="1" customHeight="1">
      <c r="A699" s="57" t="s">
        <v>1443</v>
      </c>
      <c r="B699" s="16" t="s">
        <v>1444</v>
      </c>
      <c r="C699" s="136"/>
      <c r="D699" s="509"/>
      <c r="E699" s="311"/>
      <c r="F699" s="302"/>
      <c r="G699" s="584"/>
      <c r="H699" s="81"/>
      <c r="I699" s="81"/>
      <c r="J699" s="81"/>
      <c r="K699" s="4"/>
    </row>
    <row r="700" spans="1:11">
      <c r="A700" s="312"/>
      <c r="B700" s="313"/>
      <c r="C700" s="81"/>
      <c r="D700" s="486"/>
      <c r="E700" s="81"/>
      <c r="F700" s="81"/>
    </row>
    <row r="701" spans="1:11">
      <c r="A701" s="312"/>
      <c r="B701" s="313"/>
      <c r="C701" s="81"/>
      <c r="D701" s="486"/>
      <c r="E701" s="81"/>
      <c r="F701" s="81"/>
      <c r="G701" s="81"/>
    </row>
    <row r="702" spans="1:11">
      <c r="A702" s="1042"/>
      <c r="B702" s="1062"/>
      <c r="C702" s="1005"/>
      <c r="D702" s="1008"/>
      <c r="E702" s="1005"/>
      <c r="F702" s="1005"/>
      <c r="G702" s="81"/>
    </row>
    <row r="703" spans="1:11">
      <c r="A703" s="1042"/>
      <c r="B703" s="1062" t="s">
        <v>1446</v>
      </c>
      <c r="C703" s="1005" t="s">
        <v>2308</v>
      </c>
      <c r="D703" s="1008" t="s">
        <v>2765</v>
      </c>
      <c r="E703" s="1005">
        <f>H2</f>
        <v>7</v>
      </c>
      <c r="F703" s="1005"/>
      <c r="G703" s="81"/>
    </row>
    <row r="704" spans="1:11">
      <c r="A704" s="1042" t="s">
        <v>176</v>
      </c>
      <c r="B704" s="1062">
        <f>IF(E703=0,0,H43)</f>
        <v>11</v>
      </c>
      <c r="C704" s="1005">
        <f>IF(E703=0,0,I43)</f>
        <v>22</v>
      </c>
      <c r="D704" s="1009">
        <f>IF(D712=0,0,B704/C704)</f>
        <v>0.5</v>
      </c>
      <c r="E704" s="1005"/>
      <c r="F704" s="1005"/>
      <c r="G704" s="81"/>
    </row>
    <row r="705" spans="1:7">
      <c r="A705" s="1042" t="s">
        <v>178</v>
      </c>
      <c r="B705" s="1062">
        <f>IF(E703=0,0,H107)</f>
        <v>18</v>
      </c>
      <c r="C705" s="1005">
        <f>IF(E703=0,0,I107)</f>
        <v>36</v>
      </c>
      <c r="D705" s="1009">
        <f>IF(D712=0,0,B705/C705)</f>
        <v>0.5</v>
      </c>
      <c r="E705" s="1005"/>
      <c r="F705" s="1005"/>
      <c r="G705" s="81"/>
    </row>
    <row r="706" spans="1:7">
      <c r="A706" s="1042" t="s">
        <v>180</v>
      </c>
      <c r="B706" s="1062">
        <f>IF(E703=0,0,H167)</f>
        <v>33</v>
      </c>
      <c r="C706" s="1005">
        <f>IF(E703=0,0,I167)</f>
        <v>66</v>
      </c>
      <c r="D706" s="1009">
        <f>IF(D712=0,0,B706/C706)</f>
        <v>0.5</v>
      </c>
      <c r="E706" s="1005"/>
      <c r="F706" s="1005"/>
      <c r="G706" s="81"/>
    </row>
    <row r="707" spans="1:7" ht="15">
      <c r="A707" s="1042" t="s">
        <v>182</v>
      </c>
      <c r="B707" s="1010">
        <f>IF(E703=0,0,H253)</f>
        <v>21</v>
      </c>
      <c r="C707" s="1010">
        <f>IF(E703=0,0,I253)</f>
        <v>42</v>
      </c>
      <c r="D707" s="1009">
        <f>IF(D712=0,0,B707/C707)</f>
        <v>0.5</v>
      </c>
      <c r="E707" s="1005"/>
      <c r="F707" s="1005"/>
      <c r="G707" s="81"/>
    </row>
    <row r="708" spans="1:7" ht="15">
      <c r="A708" s="1042" t="s">
        <v>184</v>
      </c>
      <c r="B708" s="1010">
        <f>IF(E703=0,0,H343)</f>
        <v>38</v>
      </c>
      <c r="C708" s="1010">
        <f>IF(E703=0,0,I343)</f>
        <v>76</v>
      </c>
      <c r="D708" s="1009">
        <f>IF(D712=0,0,B708/C708)</f>
        <v>0.5</v>
      </c>
      <c r="E708" s="1005"/>
      <c r="F708" s="1005"/>
      <c r="G708" s="81"/>
    </row>
    <row r="709" spans="1:7" ht="15">
      <c r="A709" s="1042" t="s">
        <v>186</v>
      </c>
      <c r="B709" s="1010">
        <f>IF(E703=0,0,H539)</f>
        <v>25</v>
      </c>
      <c r="C709" s="1010">
        <f>IF(E703=0,0,I539)</f>
        <v>50</v>
      </c>
      <c r="D709" s="1009">
        <f>IF(D712=0,0,B709/C709)</f>
        <v>0.5</v>
      </c>
      <c r="E709" s="1005"/>
      <c r="F709" s="1005"/>
      <c r="G709" s="81"/>
    </row>
    <row r="710" spans="1:7" ht="15">
      <c r="A710" s="1042" t="s">
        <v>187</v>
      </c>
      <c r="B710" s="1010">
        <f>IF(E703=0,0,H602)</f>
        <v>20</v>
      </c>
      <c r="C710" s="1010">
        <f>IF(E703=0,0,I602)</f>
        <v>40</v>
      </c>
      <c r="D710" s="1009">
        <f>IF(D712=0,0,B710/C710)</f>
        <v>0.5</v>
      </c>
      <c r="E710" s="1005"/>
      <c r="F710" s="1005"/>
      <c r="G710" s="81"/>
    </row>
    <row r="711" spans="1:7" ht="15">
      <c r="A711" s="1042" t="s">
        <v>3702</v>
      </c>
      <c r="B711" s="1010">
        <f>IF(E703=0,0,H673)</f>
        <v>16</v>
      </c>
      <c r="C711" s="1010">
        <f>IF(E703=0,0,I673)</f>
        <v>32</v>
      </c>
      <c r="D711" s="1009">
        <f>IF(D712=0,0,B711/C711)</f>
        <v>0.5</v>
      </c>
      <c r="E711" s="1005"/>
      <c r="F711" s="1005"/>
      <c r="G711" s="81"/>
    </row>
    <row r="712" spans="1:7">
      <c r="A712" s="1042" t="s">
        <v>1449</v>
      </c>
      <c r="B712" s="1062">
        <f>IF(E703=0,0,SUM(B704:B711))</f>
        <v>182</v>
      </c>
      <c r="C712" s="1005">
        <f>IF(E703=0,0,SUM(C704:C711))</f>
        <v>364</v>
      </c>
      <c r="D712" s="1009">
        <f>IF(E703=0,0,B712/C712)</f>
        <v>0.5</v>
      </c>
      <c r="E712" s="1005"/>
      <c r="F712" s="1005"/>
      <c r="G712" s="81"/>
    </row>
    <row r="713" spans="1:7">
      <c r="A713" s="1042"/>
      <c r="B713" s="1062"/>
      <c r="C713" s="1005"/>
      <c r="D713" s="1008"/>
      <c r="E713" s="1005"/>
      <c r="F713" s="1005"/>
      <c r="G713" s="81"/>
    </row>
    <row r="714" spans="1:7">
      <c r="A714" s="1042">
        <v>0</v>
      </c>
      <c r="B714" s="1062"/>
      <c r="C714" s="1005"/>
      <c r="D714" s="1008"/>
      <c r="E714" s="1005"/>
      <c r="F714" s="1005"/>
      <c r="G714" s="81"/>
    </row>
    <row r="715" spans="1:7">
      <c r="A715" s="1042">
        <v>1</v>
      </c>
      <c r="B715" s="1062"/>
      <c r="C715" s="1005"/>
      <c r="D715" s="1008"/>
      <c r="E715" s="1005"/>
      <c r="F715" s="1005"/>
      <c r="G715" s="81"/>
    </row>
    <row r="716" spans="1:7">
      <c r="A716" s="1042">
        <v>2</v>
      </c>
      <c r="B716" s="1062"/>
      <c r="C716" s="1005"/>
      <c r="D716" s="1008"/>
      <c r="E716" s="1005"/>
      <c r="F716" s="1005"/>
      <c r="G716" s="81"/>
    </row>
    <row r="717" spans="1:7">
      <c r="A717" s="1042"/>
      <c r="B717" s="1062"/>
      <c r="C717" s="1005"/>
      <c r="D717" s="1008"/>
      <c r="E717" s="1005"/>
      <c r="F717" s="1005"/>
      <c r="G717" s="81"/>
    </row>
    <row r="718" spans="1:7">
      <c r="A718" s="1042"/>
      <c r="B718" s="1062"/>
      <c r="C718" s="1005"/>
      <c r="D718" s="1008"/>
      <c r="E718" s="1005"/>
      <c r="F718" s="1005"/>
      <c r="G718" s="81"/>
    </row>
    <row r="719" spans="1:7">
      <c r="A719" s="312"/>
      <c r="B719" s="313"/>
      <c r="C719" s="81"/>
      <c r="D719" s="486"/>
      <c r="E719" s="81"/>
      <c r="F719" s="81"/>
      <c r="G719" s="81"/>
    </row>
    <row r="720" spans="1:7">
      <c r="A720" s="312"/>
      <c r="B720" s="313"/>
      <c r="C720" s="81"/>
      <c r="D720" s="486"/>
      <c r="E720" s="81"/>
      <c r="F720" s="81"/>
    </row>
  </sheetData>
  <sheetProtection algorithmName="SHA-512" hashValue="iuxyT8pQMYYhZ2AP1KhIKOQAdzMUosL5P2Uxb5sXJvj7RvKdDxL3uoHcdReFjcufE4NBrZlMOeW32ngTLp9gbA==" saltValue="Cld3oIvmEOecWIqcPItg6A==" spinCount="100000" sheet="1" objects="1" scenarios="1"/>
  <protectedRanges>
    <protectedRange sqref="D594" name="Range4"/>
    <protectedRange sqref="D238:D251" name="Range2"/>
    <protectedRange sqref="D595:D598" name="Range1_4"/>
    <protectedRange sqref="G238:G251" name="Range3"/>
  </protectedRanges>
  <autoFilter ref="A42:G699">
    <filterColumn colId="0">
      <colorFilter dxfId="15"/>
    </filterColumn>
  </autoFilter>
  <mergeCells count="124">
    <mergeCell ref="B680:G680"/>
    <mergeCell ref="B690:G690"/>
    <mergeCell ref="B696:G696"/>
    <mergeCell ref="B642:G642"/>
    <mergeCell ref="B651:G651"/>
    <mergeCell ref="B655:G655"/>
    <mergeCell ref="B662:G662"/>
    <mergeCell ref="B673:G673"/>
    <mergeCell ref="B674:G674"/>
    <mergeCell ref="B603:G603"/>
    <mergeCell ref="B606:G606"/>
    <mergeCell ref="B610:G610"/>
    <mergeCell ref="B614:G614"/>
    <mergeCell ref="B632:G632"/>
    <mergeCell ref="B636:G636"/>
    <mergeCell ref="B548:G548"/>
    <mergeCell ref="B560:G560"/>
    <mergeCell ref="B565:G565"/>
    <mergeCell ref="B576:G576"/>
    <mergeCell ref="B587:G587"/>
    <mergeCell ref="B602:G602"/>
    <mergeCell ref="B515:G515"/>
    <mergeCell ref="B522:G522"/>
    <mergeCell ref="B527:G527"/>
    <mergeCell ref="B528:G528"/>
    <mergeCell ref="B539:G539"/>
    <mergeCell ref="B540:G540"/>
    <mergeCell ref="B470:G470"/>
    <mergeCell ref="B474:G474"/>
    <mergeCell ref="B475:G475"/>
    <mergeCell ref="B482:G482"/>
    <mergeCell ref="B494:G494"/>
    <mergeCell ref="B501:G501"/>
    <mergeCell ref="B429:G429"/>
    <mergeCell ref="B433:G433"/>
    <mergeCell ref="B440:G440"/>
    <mergeCell ref="B444:G444"/>
    <mergeCell ref="B461:G461"/>
    <mergeCell ref="B465:G465"/>
    <mergeCell ref="B374:G374"/>
    <mergeCell ref="B384:G384"/>
    <mergeCell ref="B387:G387"/>
    <mergeCell ref="B393:G393"/>
    <mergeCell ref="B407:G407"/>
    <mergeCell ref="B416:G416"/>
    <mergeCell ref="B335:G335"/>
    <mergeCell ref="B340:G340"/>
    <mergeCell ref="B343:G343"/>
    <mergeCell ref="B344:G344"/>
    <mergeCell ref="B355:G355"/>
    <mergeCell ref="B363:G363"/>
    <mergeCell ref="B302:G302"/>
    <mergeCell ref="B307:G307"/>
    <mergeCell ref="B320:G320"/>
    <mergeCell ref="B325:G325"/>
    <mergeCell ref="B328:G328"/>
    <mergeCell ref="B331:G331"/>
    <mergeCell ref="B237:G237"/>
    <mergeCell ref="B253:G253"/>
    <mergeCell ref="B254:G254"/>
    <mergeCell ref="B259:G259"/>
    <mergeCell ref="B275:G275"/>
    <mergeCell ref="B288:G288"/>
    <mergeCell ref="B168:G168"/>
    <mergeCell ref="B190:G190"/>
    <mergeCell ref="B196:G196"/>
    <mergeCell ref="B202:G202"/>
    <mergeCell ref="B212:G212"/>
    <mergeCell ref="B223:G223"/>
    <mergeCell ref="B122:G122"/>
    <mergeCell ref="B128:G128"/>
    <mergeCell ref="B133:G133"/>
    <mergeCell ref="B140:G140"/>
    <mergeCell ref="B167:G167"/>
    <mergeCell ref="B78:G78"/>
    <mergeCell ref="B82:G82"/>
    <mergeCell ref="B95:G95"/>
    <mergeCell ref="B104:G104"/>
    <mergeCell ref="B107:G107"/>
    <mergeCell ref="B108:G108"/>
    <mergeCell ref="B37:I37"/>
    <mergeCell ref="A38:I40"/>
    <mergeCell ref="A41:G41"/>
    <mergeCell ref="B43:G43"/>
    <mergeCell ref="B44:G44"/>
    <mergeCell ref="B63:G63"/>
    <mergeCell ref="B31:I31"/>
    <mergeCell ref="B32:I32"/>
    <mergeCell ref="B33:I33"/>
    <mergeCell ref="B34:I34"/>
    <mergeCell ref="B35:I35"/>
    <mergeCell ref="B36:I36"/>
    <mergeCell ref="B25:I25"/>
    <mergeCell ref="B26:I26"/>
    <mergeCell ref="B27:I27"/>
    <mergeCell ref="B28:I28"/>
    <mergeCell ref="B29:I29"/>
    <mergeCell ref="B30:I30"/>
    <mergeCell ref="B19:I19"/>
    <mergeCell ref="B20:I20"/>
    <mergeCell ref="B21:I21"/>
    <mergeCell ref="B22:I22"/>
    <mergeCell ref="B23:I23"/>
    <mergeCell ref="B24:I24"/>
    <mergeCell ref="A8:C8"/>
    <mergeCell ref="D8:I8"/>
    <mergeCell ref="D9:I16"/>
    <mergeCell ref="A17:I17"/>
    <mergeCell ref="B18:I18"/>
    <mergeCell ref="A5:B5"/>
    <mergeCell ref="C5:E5"/>
    <mergeCell ref="G5:I5"/>
    <mergeCell ref="A6:B6"/>
    <mergeCell ref="C6:E6"/>
    <mergeCell ref="G6:I6"/>
    <mergeCell ref="A1:F1"/>
    <mergeCell ref="G1:I1"/>
    <mergeCell ref="A2:G2"/>
    <mergeCell ref="H2:I2"/>
    <mergeCell ref="A3:I3"/>
    <mergeCell ref="A4:B4"/>
    <mergeCell ref="C4:E4"/>
    <mergeCell ref="G4:I4"/>
    <mergeCell ref="A7:I7"/>
  </mergeCells>
  <dataValidations count="10">
    <dataValidation type="list" allowBlank="1" showInputMessage="1" showErrorMessage="1" sqref="D474">
      <formula1>$A$797:$A$799</formula1>
    </dataValidation>
    <dataValidation type="list" allowBlank="1" showInputMessage="1" showErrorMessage="1" sqref="D527">
      <formula1>$A$798:$A$800</formula1>
    </dataValidation>
    <dataValidation type="list" allowBlank="1" showInputMessage="1" showErrorMessage="1" sqref="D483:D493">
      <formula1>$A$761:$A$763</formula1>
    </dataValidation>
    <dataValidation type="list" allowBlank="1" showInputMessage="1" showErrorMessage="1" sqref="D103">
      <formula1>$A$877:$A$879</formula1>
    </dataValidation>
    <dataValidation type="list" allowBlank="1" showInputMessage="1" showErrorMessage="1" sqref="D94">
      <formula1>$A$880:$A$882</formula1>
    </dataValidation>
    <dataValidation type="list" allowBlank="1" showInputMessage="1" showErrorMessage="1" sqref="D713:D1048576 D475:D482 D238:D473 D643:D650 D156:D236 D95:D102 D652:D654 D680:D703 D41:D93 D104:D154 D494:D526 D528:D641 D663:D678">
      <formula1>$A$714:$A$716</formula1>
    </dataValidation>
    <dataValidation type="list" allowBlank="1" showInputMessage="1" showErrorMessage="1" sqref="D642">
      <formula1>$A$717:$A$719</formula1>
    </dataValidation>
    <dataValidation type="list" allowBlank="1" showInputMessage="1" showErrorMessage="1" sqref="D651">
      <formula1>$A$705:$A$707</formula1>
    </dataValidation>
    <dataValidation type="list" allowBlank="1" showInputMessage="1" showErrorMessage="1" sqref="D656:D661">
      <formula1>$A$745:$A$747</formula1>
    </dataValidation>
    <dataValidation type="list" allowBlank="1" showInputMessage="1" showErrorMessage="1" sqref="D656:D661">
      <formula1>$A$732:$A$734</formula1>
    </dataValidation>
  </dataValidations>
  <pageMargins left="0.42" right="0.2" top="0.38" bottom="0.32" header="0.3" footer="0.3"/>
  <pageSetup paperSize="9" scale="45" orientation="portrait" r:id="rId1"/>
  <headerFooter>
    <oddHeader>&amp;LChecklist -7&amp;CNRC&amp;RVersion- NHSRC/3.0</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O740"/>
  <sheetViews>
    <sheetView topLeftCell="A38" zoomScale="80" zoomScaleNormal="80" zoomScaleSheetLayoutView="57" zoomScalePageLayoutView="60" workbookViewId="0">
      <selection activeCell="B682" sqref="B682:G682"/>
    </sheetView>
  </sheetViews>
  <sheetFormatPr defaultColWidth="9.140625" defaultRowHeight="15"/>
  <cols>
    <col min="1" max="1" width="17.140625" style="177" customWidth="1"/>
    <col min="2" max="2" width="31.7109375" style="4" customWidth="1"/>
    <col min="3" max="3" width="29.42578125" style="4" customWidth="1"/>
    <col min="4" max="4" width="8" style="503" customWidth="1"/>
    <col min="5" max="5" width="8.5703125" style="29" customWidth="1"/>
    <col min="6" max="6" width="36.42578125" style="4" customWidth="1"/>
    <col min="7" max="7" width="23.7109375" style="4" customWidth="1"/>
    <col min="8" max="8" width="7" style="22" customWidth="1"/>
    <col min="9" max="9" width="6.7109375" style="22" customWidth="1"/>
    <col min="10" max="11" width="9.140625" style="81"/>
    <col min="12" max="16384" width="9.140625" style="4"/>
  </cols>
  <sheetData>
    <row r="1" spans="1:9" ht="39" customHeight="1">
      <c r="A1" s="1216" t="s">
        <v>162</v>
      </c>
      <c r="B1" s="1216"/>
      <c r="C1" s="1216"/>
      <c r="D1" s="1216"/>
      <c r="E1" s="1216"/>
      <c r="F1" s="1216"/>
      <c r="G1" s="1217" t="s">
        <v>7154</v>
      </c>
      <c r="H1" s="1218"/>
      <c r="I1" s="1219"/>
    </row>
    <row r="2" spans="1:9" ht="33.75">
      <c r="A2" s="1324" t="s">
        <v>6638</v>
      </c>
      <c r="B2" s="1325"/>
      <c r="C2" s="1325"/>
      <c r="D2" s="1325"/>
      <c r="E2" s="1325"/>
      <c r="F2" s="1325"/>
      <c r="G2" s="1325"/>
      <c r="H2" s="1326">
        <v>8</v>
      </c>
      <c r="I2" s="1327"/>
    </row>
    <row r="3" spans="1:9" ht="28.5">
      <c r="A3" s="1227" t="s">
        <v>166</v>
      </c>
      <c r="B3" s="1227"/>
      <c r="C3" s="1227"/>
      <c r="D3" s="1227"/>
      <c r="E3" s="1227"/>
      <c r="F3" s="1227"/>
      <c r="G3" s="1227"/>
      <c r="H3" s="1328"/>
      <c r="I3" s="1328"/>
    </row>
    <row r="4" spans="1:9" ht="47.25" customHeight="1">
      <c r="A4" s="1247" t="s">
        <v>167</v>
      </c>
      <c r="B4" s="1247"/>
      <c r="C4" s="1248"/>
      <c r="D4" s="1248"/>
      <c r="E4" s="1248"/>
      <c r="F4" s="5" t="s">
        <v>168</v>
      </c>
      <c r="G4" s="1248"/>
      <c r="H4" s="1323"/>
      <c r="I4" s="1323"/>
    </row>
    <row r="5" spans="1:9" ht="45" customHeight="1">
      <c r="A5" s="1321" t="s">
        <v>169</v>
      </c>
      <c r="B5" s="1322"/>
      <c r="C5" s="1248"/>
      <c r="D5" s="1248"/>
      <c r="E5" s="1248"/>
      <c r="F5" s="585" t="s">
        <v>170</v>
      </c>
      <c r="G5" s="1248"/>
      <c r="H5" s="1323"/>
      <c r="I5" s="1323"/>
    </row>
    <row r="6" spans="1:9" ht="42">
      <c r="A6" s="1232" t="s">
        <v>171</v>
      </c>
      <c r="B6" s="1232"/>
      <c r="C6" s="1233"/>
      <c r="D6" s="1233"/>
      <c r="E6" s="1233"/>
      <c r="F6" s="585" t="s">
        <v>172</v>
      </c>
      <c r="G6" s="1248"/>
      <c r="H6" s="1323"/>
      <c r="I6" s="1323"/>
    </row>
    <row r="7" spans="1:9" ht="33.75">
      <c r="A7" s="1239" t="s">
        <v>3042</v>
      </c>
      <c r="B7" s="1566"/>
      <c r="C7" s="1566"/>
      <c r="D7" s="1566"/>
      <c r="E7" s="1566"/>
      <c r="F7" s="1566"/>
      <c r="G7" s="1566"/>
      <c r="H7" s="1566"/>
      <c r="I7" s="1566"/>
    </row>
    <row r="8" spans="1:9" ht="33.6" customHeight="1">
      <c r="A8" s="1592" t="s">
        <v>174</v>
      </c>
      <c r="B8" s="1592"/>
      <c r="C8" s="1592"/>
      <c r="D8" s="1335" t="s">
        <v>3043</v>
      </c>
      <c r="E8" s="1335"/>
      <c r="F8" s="1335"/>
      <c r="G8" s="1335"/>
      <c r="H8" s="1336"/>
      <c r="I8" s="1336"/>
    </row>
    <row r="9" spans="1:9" ht="33.6" customHeight="1">
      <c r="A9" s="83" t="s">
        <v>176</v>
      </c>
      <c r="B9" s="235" t="s">
        <v>177</v>
      </c>
      <c r="C9" s="236">
        <f>'OT (2)'!D712</f>
        <v>0.5</v>
      </c>
      <c r="D9" s="1338">
        <f>D720</f>
        <v>0.5</v>
      </c>
      <c r="E9" s="1339"/>
      <c r="F9" s="1339"/>
      <c r="G9" s="1339"/>
      <c r="H9" s="1340"/>
      <c r="I9" s="1341"/>
    </row>
    <row r="10" spans="1:9" ht="33.6" customHeight="1">
      <c r="A10" s="83" t="s">
        <v>178</v>
      </c>
      <c r="B10" s="235" t="s">
        <v>179</v>
      </c>
      <c r="C10" s="236">
        <f>'OT (2)'!D713</f>
        <v>0.5</v>
      </c>
      <c r="D10" s="1342"/>
      <c r="E10" s="1343"/>
      <c r="F10" s="1343"/>
      <c r="G10" s="1343"/>
      <c r="H10" s="1344"/>
      <c r="I10" s="1345"/>
    </row>
    <row r="11" spans="1:9" ht="33.6" customHeight="1">
      <c r="A11" s="83" t="s">
        <v>180</v>
      </c>
      <c r="B11" s="235" t="s">
        <v>181</v>
      </c>
      <c r="C11" s="236">
        <f>'OT (2)'!D714</f>
        <v>0.5</v>
      </c>
      <c r="D11" s="1342"/>
      <c r="E11" s="1343"/>
      <c r="F11" s="1343"/>
      <c r="G11" s="1343"/>
      <c r="H11" s="1344"/>
      <c r="I11" s="1345"/>
    </row>
    <row r="12" spans="1:9" ht="33.6" customHeight="1">
      <c r="A12" s="83" t="s">
        <v>182</v>
      </c>
      <c r="B12" s="235" t="s">
        <v>183</v>
      </c>
      <c r="C12" s="236">
        <f>'OT (2)'!D715</f>
        <v>0.5</v>
      </c>
      <c r="D12" s="1342"/>
      <c r="E12" s="1343"/>
      <c r="F12" s="1343"/>
      <c r="G12" s="1343"/>
      <c r="H12" s="1344"/>
      <c r="I12" s="1345"/>
    </row>
    <row r="13" spans="1:9" ht="33.6" customHeight="1">
      <c r="A13" s="83" t="s">
        <v>184</v>
      </c>
      <c r="B13" s="235" t="s">
        <v>185</v>
      </c>
      <c r="C13" s="236">
        <f>'OT (2)'!D716</f>
        <v>0.5</v>
      </c>
      <c r="D13" s="1342"/>
      <c r="E13" s="1343"/>
      <c r="F13" s="1343"/>
      <c r="G13" s="1343"/>
      <c r="H13" s="1344"/>
      <c r="I13" s="1345"/>
    </row>
    <row r="14" spans="1:9" ht="33.6" customHeight="1">
      <c r="A14" s="83" t="s">
        <v>186</v>
      </c>
      <c r="B14" s="235" t="s">
        <v>146</v>
      </c>
      <c r="C14" s="236">
        <f>'OT (2)'!D717</f>
        <v>0.5</v>
      </c>
      <c r="D14" s="1342"/>
      <c r="E14" s="1343"/>
      <c r="F14" s="1343"/>
      <c r="G14" s="1343"/>
      <c r="H14" s="1344"/>
      <c r="I14" s="1345"/>
    </row>
    <row r="15" spans="1:9" ht="33.6" customHeight="1">
      <c r="A15" s="83" t="s">
        <v>187</v>
      </c>
      <c r="B15" s="235" t="s">
        <v>1454</v>
      </c>
      <c r="C15" s="236">
        <f>'OT (2)'!D718</f>
        <v>0.5</v>
      </c>
      <c r="D15" s="1342"/>
      <c r="E15" s="1343"/>
      <c r="F15" s="1343"/>
      <c r="G15" s="1343"/>
      <c r="H15" s="1344"/>
      <c r="I15" s="1345"/>
    </row>
    <row r="16" spans="1:9" ht="33.6" customHeight="1">
      <c r="A16" s="83" t="s">
        <v>189</v>
      </c>
      <c r="B16" s="235" t="s">
        <v>190</v>
      </c>
      <c r="C16" s="236">
        <f>'OT (2)'!D719</f>
        <v>0.5</v>
      </c>
      <c r="D16" s="1346"/>
      <c r="E16" s="1347"/>
      <c r="F16" s="1347"/>
      <c r="G16" s="1347"/>
      <c r="H16" s="1348"/>
      <c r="I16" s="1349"/>
    </row>
    <row r="17" spans="1:9" ht="33.6" customHeight="1">
      <c r="A17" s="1357"/>
      <c r="B17" s="1358"/>
      <c r="C17" s="1358"/>
      <c r="D17" s="1358"/>
      <c r="E17" s="1358"/>
      <c r="F17" s="1358"/>
      <c r="G17" s="1358"/>
      <c r="H17" s="1359"/>
      <c r="I17" s="1360"/>
    </row>
    <row r="18" spans="1:9" ht="33.6" customHeight="1">
      <c r="A18" s="590"/>
      <c r="B18" s="1510" t="s">
        <v>191</v>
      </c>
      <c r="C18" s="1510"/>
      <c r="D18" s="1569"/>
      <c r="E18" s="1510"/>
      <c r="F18" s="1510"/>
      <c r="G18" s="1510"/>
      <c r="H18" s="1511"/>
      <c r="I18" s="1511"/>
    </row>
    <row r="19" spans="1:9" ht="33.6" customHeight="1">
      <c r="A19" s="6">
        <v>1</v>
      </c>
      <c r="B19" s="1259"/>
      <c r="C19" s="1259"/>
      <c r="D19" s="1259"/>
      <c r="E19" s="1259"/>
      <c r="F19" s="1259"/>
      <c r="G19" s="1259"/>
      <c r="H19" s="1515"/>
      <c r="I19" s="1515"/>
    </row>
    <row r="20" spans="1:9" ht="33.6" customHeight="1">
      <c r="A20" s="6">
        <v>2</v>
      </c>
      <c r="B20" s="1259"/>
      <c r="C20" s="1259"/>
      <c r="D20" s="1259"/>
      <c r="E20" s="1259"/>
      <c r="F20" s="1259"/>
      <c r="G20" s="1259"/>
      <c r="H20" s="1515"/>
      <c r="I20" s="1515"/>
    </row>
    <row r="21" spans="1:9" ht="33.6" customHeight="1">
      <c r="A21" s="6">
        <v>3</v>
      </c>
      <c r="B21" s="1259"/>
      <c r="C21" s="1259"/>
      <c r="D21" s="1259"/>
      <c r="E21" s="1259"/>
      <c r="F21" s="1259"/>
      <c r="G21" s="1259"/>
      <c r="H21" s="1515"/>
      <c r="I21" s="1515"/>
    </row>
    <row r="22" spans="1:9" ht="33.6" customHeight="1">
      <c r="A22" s="6">
        <v>4</v>
      </c>
      <c r="B22" s="1259"/>
      <c r="C22" s="1259"/>
      <c r="D22" s="1259"/>
      <c r="E22" s="1259"/>
      <c r="F22" s="1259"/>
      <c r="G22" s="1259"/>
      <c r="H22" s="1515"/>
      <c r="I22" s="1515"/>
    </row>
    <row r="23" spans="1:9" ht="33.6" customHeight="1">
      <c r="A23" s="6">
        <v>5</v>
      </c>
      <c r="B23" s="1259"/>
      <c r="C23" s="1259"/>
      <c r="D23" s="1259"/>
      <c r="E23" s="1259"/>
      <c r="F23" s="1259"/>
      <c r="G23" s="1259"/>
      <c r="H23" s="1515"/>
      <c r="I23" s="1515"/>
    </row>
    <row r="24" spans="1:9" ht="33.6" customHeight="1">
      <c r="A24" s="590"/>
      <c r="B24" s="1353" t="s">
        <v>192</v>
      </c>
      <c r="C24" s="1354"/>
      <c r="D24" s="1565"/>
      <c r="E24" s="1354"/>
      <c r="F24" s="1354"/>
      <c r="G24" s="1354"/>
      <c r="H24" s="1355"/>
      <c r="I24" s="1356"/>
    </row>
    <row r="25" spans="1:9" ht="33.6" customHeight="1">
      <c r="A25" s="6">
        <v>1</v>
      </c>
      <c r="B25" s="1259"/>
      <c r="C25" s="1259"/>
      <c r="D25" s="1259"/>
      <c r="E25" s="1259"/>
      <c r="F25" s="1259"/>
      <c r="G25" s="1259"/>
      <c r="H25" s="1515"/>
      <c r="I25" s="1515"/>
    </row>
    <row r="26" spans="1:9" ht="33.6" customHeight="1">
      <c r="A26" s="6">
        <v>2</v>
      </c>
      <c r="B26" s="1259"/>
      <c r="C26" s="1259"/>
      <c r="D26" s="1259"/>
      <c r="E26" s="1259"/>
      <c r="F26" s="1259"/>
      <c r="G26" s="1259"/>
      <c r="H26" s="1515"/>
      <c r="I26" s="1515"/>
    </row>
    <row r="27" spans="1:9" ht="33.6" customHeight="1">
      <c r="A27" s="6">
        <v>3</v>
      </c>
      <c r="B27" s="1259"/>
      <c r="C27" s="1259"/>
      <c r="D27" s="1259"/>
      <c r="E27" s="1259"/>
      <c r="F27" s="1259"/>
      <c r="G27" s="1259"/>
      <c r="H27" s="1515"/>
      <c r="I27" s="1515"/>
    </row>
    <row r="28" spans="1:9" ht="33.6" customHeight="1">
      <c r="A28" s="6">
        <v>4</v>
      </c>
      <c r="B28" s="1261"/>
      <c r="C28" s="1350"/>
      <c r="D28" s="1350"/>
      <c r="E28" s="1350"/>
      <c r="F28" s="1350"/>
      <c r="G28" s="1350"/>
      <c r="H28" s="1351"/>
      <c r="I28" s="1352"/>
    </row>
    <row r="29" spans="1:9" ht="33.6" customHeight="1">
      <c r="A29" s="6">
        <v>5</v>
      </c>
      <c r="B29" s="1261"/>
      <c r="C29" s="1350"/>
      <c r="D29" s="1350"/>
      <c r="E29" s="1350"/>
      <c r="F29" s="1350"/>
      <c r="G29" s="1350"/>
      <c r="H29" s="1351"/>
      <c r="I29" s="1352"/>
    </row>
    <row r="30" spans="1:9" ht="33.6" customHeight="1">
      <c r="A30" s="590"/>
      <c r="B30" s="1510" t="s">
        <v>193</v>
      </c>
      <c r="C30" s="1510"/>
      <c r="D30" s="1569"/>
      <c r="E30" s="1510"/>
      <c r="F30" s="1510"/>
      <c r="G30" s="1510"/>
      <c r="H30" s="1511"/>
      <c r="I30" s="1511"/>
    </row>
    <row r="31" spans="1:9" ht="33.6" customHeight="1">
      <c r="A31" s="6">
        <v>1</v>
      </c>
      <c r="B31" s="1259"/>
      <c r="C31" s="1259"/>
      <c r="D31" s="1259"/>
      <c r="E31" s="1259"/>
      <c r="F31" s="1259"/>
      <c r="G31" s="1259"/>
      <c r="H31" s="1515"/>
      <c r="I31" s="1515"/>
    </row>
    <row r="32" spans="1:9" ht="33.6" customHeight="1">
      <c r="A32" s="6">
        <v>2</v>
      </c>
      <c r="B32" s="1259"/>
      <c r="C32" s="1259"/>
      <c r="D32" s="1259"/>
      <c r="E32" s="1259"/>
      <c r="F32" s="1259"/>
      <c r="G32" s="1259"/>
      <c r="H32" s="1515"/>
      <c r="I32" s="1515"/>
    </row>
    <row r="33" spans="1:11" ht="33.6" customHeight="1">
      <c r="A33" s="6">
        <v>3</v>
      </c>
      <c r="B33" s="1259"/>
      <c r="C33" s="1259"/>
      <c r="D33" s="1259"/>
      <c r="E33" s="1259"/>
      <c r="F33" s="1259"/>
      <c r="G33" s="1259"/>
      <c r="H33" s="1515"/>
      <c r="I33" s="1515"/>
    </row>
    <row r="34" spans="1:11" ht="33.6" customHeight="1">
      <c r="A34" s="6">
        <v>4</v>
      </c>
      <c r="B34" s="1259"/>
      <c r="C34" s="1259"/>
      <c r="D34" s="1259"/>
      <c r="E34" s="1259"/>
      <c r="F34" s="1259"/>
      <c r="G34" s="1259"/>
      <c r="H34" s="1515"/>
      <c r="I34" s="1515"/>
    </row>
    <row r="35" spans="1:11" ht="33.6" customHeight="1">
      <c r="A35" s="6">
        <v>5</v>
      </c>
      <c r="B35" s="1261"/>
      <c r="C35" s="1350"/>
      <c r="D35" s="1350"/>
      <c r="E35" s="1350"/>
      <c r="F35" s="1350"/>
      <c r="G35" s="1350"/>
      <c r="H35" s="1351"/>
      <c r="I35" s="1352"/>
    </row>
    <row r="36" spans="1:11" ht="33.6" customHeight="1">
      <c r="A36" s="590"/>
      <c r="B36" s="1282" t="s">
        <v>194</v>
      </c>
      <c r="C36" s="1361"/>
      <c r="D36" s="1570"/>
      <c r="E36" s="1361"/>
      <c r="F36" s="1361"/>
      <c r="G36" s="1361"/>
      <c r="H36" s="1362"/>
      <c r="I36" s="1363"/>
    </row>
    <row r="37" spans="1:11" ht="33.6" customHeight="1">
      <c r="A37" s="590"/>
      <c r="B37" s="1417" t="s">
        <v>195</v>
      </c>
      <c r="C37" s="1417"/>
      <c r="D37" s="1259"/>
      <c r="E37" s="1417"/>
      <c r="F37" s="1417"/>
      <c r="G37" s="1417"/>
      <c r="H37" s="1516"/>
      <c r="I37" s="1516"/>
    </row>
    <row r="38" spans="1:11" ht="33.6" customHeight="1">
      <c r="A38" s="1364"/>
      <c r="B38" s="1364"/>
      <c r="C38" s="1364"/>
      <c r="D38" s="1364"/>
      <c r="E38" s="1364"/>
      <c r="F38" s="1364"/>
      <c r="G38" s="1364"/>
      <c r="H38" s="1365"/>
      <c r="I38" s="1365"/>
    </row>
    <row r="39" spans="1:11" ht="33.6" customHeight="1">
      <c r="A39" s="1364"/>
      <c r="B39" s="1364"/>
      <c r="C39" s="1364"/>
      <c r="D39" s="1364"/>
      <c r="E39" s="1364"/>
      <c r="F39" s="1364"/>
      <c r="G39" s="1364"/>
      <c r="H39" s="1365"/>
      <c r="I39" s="1365"/>
    </row>
    <row r="40" spans="1:11" ht="33.6" customHeight="1">
      <c r="A40" s="1364"/>
      <c r="B40" s="1364"/>
      <c r="C40" s="1364"/>
      <c r="D40" s="1364"/>
      <c r="E40" s="1364"/>
      <c r="F40" s="1364"/>
      <c r="G40" s="1364"/>
      <c r="H40" s="1365"/>
      <c r="I40" s="1365"/>
    </row>
    <row r="41" spans="1:11" ht="26.25">
      <c r="A41" s="1445" t="s">
        <v>3044</v>
      </c>
      <c r="B41" s="1293"/>
      <c r="C41" s="1293"/>
      <c r="D41" s="1293"/>
      <c r="E41" s="1293"/>
      <c r="F41" s="1293"/>
      <c r="G41" s="1586"/>
    </row>
    <row r="42" spans="1:11" ht="45">
      <c r="A42" s="182" t="s">
        <v>197</v>
      </c>
      <c r="B42" s="182" t="s">
        <v>2770</v>
      </c>
      <c r="C42" s="183" t="s">
        <v>1457</v>
      </c>
      <c r="D42" s="183" t="s">
        <v>200</v>
      </c>
      <c r="E42" s="184" t="s">
        <v>201</v>
      </c>
      <c r="F42" s="183" t="s">
        <v>202</v>
      </c>
      <c r="G42" s="183" t="s">
        <v>203</v>
      </c>
    </row>
    <row r="43" spans="1:11" ht="26.25" customHeight="1">
      <c r="A43" s="80"/>
      <c r="B43" s="1450" t="s">
        <v>204</v>
      </c>
      <c r="C43" s="1452"/>
      <c r="D43" s="1452"/>
      <c r="E43" s="1452"/>
      <c r="F43" s="1452"/>
      <c r="G43" s="1452"/>
      <c r="H43" s="22">
        <f>H44+H63+H71+H75+H89+H98</f>
        <v>11</v>
      </c>
      <c r="I43" s="22">
        <f>I44+I63+I71+I75+I89+I98</f>
        <v>22</v>
      </c>
      <c r="J43" s="857"/>
    </row>
    <row r="44" spans="1:11" ht="40.15" customHeight="1">
      <c r="A44" s="95" t="s">
        <v>1458</v>
      </c>
      <c r="B44" s="1366" t="s">
        <v>142</v>
      </c>
      <c r="C44" s="1458"/>
      <c r="D44" s="1458"/>
      <c r="E44" s="1458"/>
      <c r="F44" s="1458"/>
      <c r="G44" s="1459"/>
      <c r="H44" s="22">
        <f>SUM(D45:D62)</f>
        <v>7</v>
      </c>
      <c r="I44" s="22">
        <f>COUNT(D45:D62)*2</f>
        <v>14</v>
      </c>
      <c r="J44" s="599"/>
    </row>
    <row r="45" spans="1:11" ht="31.5" hidden="1">
      <c r="A45" s="20" t="s">
        <v>1460</v>
      </c>
      <c r="B45" s="12" t="s">
        <v>206</v>
      </c>
      <c r="C45" s="19"/>
      <c r="D45" s="474"/>
      <c r="E45" s="21"/>
      <c r="F45" s="19"/>
      <c r="G45" s="19"/>
      <c r="H45" s="81"/>
      <c r="I45" s="81"/>
      <c r="J45" s="4"/>
      <c r="K45" s="4"/>
    </row>
    <row r="46" spans="1:11" ht="59.1" customHeight="1">
      <c r="A46" s="11" t="s">
        <v>1461</v>
      </c>
      <c r="B46" s="12" t="s">
        <v>211</v>
      </c>
      <c r="C46" s="34" t="s">
        <v>7096</v>
      </c>
      <c r="D46" s="476">
        <v>1</v>
      </c>
      <c r="E46" s="21" t="s">
        <v>271</v>
      </c>
      <c r="F46" s="23" t="s">
        <v>7097</v>
      </c>
      <c r="G46" s="44"/>
    </row>
    <row r="47" spans="1:11" ht="31.5">
      <c r="A47" s="11" t="s">
        <v>1462</v>
      </c>
      <c r="B47" s="12" t="s">
        <v>215</v>
      </c>
      <c r="C47" s="194" t="s">
        <v>6639</v>
      </c>
      <c r="D47" s="476">
        <v>1</v>
      </c>
      <c r="E47" s="21" t="s">
        <v>271</v>
      </c>
      <c r="F47" s="23" t="s">
        <v>7098</v>
      </c>
      <c r="G47" s="44"/>
    </row>
    <row r="48" spans="1:11" ht="75">
      <c r="A48" s="11" t="s">
        <v>1463</v>
      </c>
      <c r="B48" s="12" t="s">
        <v>1464</v>
      </c>
      <c r="C48" s="41" t="s">
        <v>6640</v>
      </c>
      <c r="D48" s="476">
        <v>1</v>
      </c>
      <c r="E48" s="21" t="s">
        <v>271</v>
      </c>
      <c r="F48" s="23" t="s">
        <v>6641</v>
      </c>
      <c r="G48" s="44"/>
    </row>
    <row r="49" spans="1:11" ht="105">
      <c r="A49" s="11" t="s">
        <v>1465</v>
      </c>
      <c r="B49" s="12" t="s">
        <v>223</v>
      </c>
      <c r="C49" s="41" t="s">
        <v>7099</v>
      </c>
      <c r="D49" s="476">
        <v>1</v>
      </c>
      <c r="E49" s="21" t="s">
        <v>271</v>
      </c>
      <c r="F49" s="23" t="s">
        <v>7100</v>
      </c>
      <c r="G49" s="44"/>
    </row>
    <row r="50" spans="1:11" ht="64.5" hidden="1" customHeight="1">
      <c r="A50" s="20" t="s">
        <v>1466</v>
      </c>
      <c r="B50" s="626" t="s">
        <v>227</v>
      </c>
      <c r="C50" s="628" t="s">
        <v>6642</v>
      </c>
      <c r="D50" s="858"/>
      <c r="E50" s="613" t="s">
        <v>271</v>
      </c>
      <c r="F50" s="615" t="s">
        <v>7101</v>
      </c>
      <c r="G50" s="44"/>
      <c r="H50" s="81"/>
      <c r="I50" s="81"/>
    </row>
    <row r="51" spans="1:11" ht="45">
      <c r="A51" s="11" t="s">
        <v>1467</v>
      </c>
      <c r="B51" s="12" t="s">
        <v>231</v>
      </c>
      <c r="C51" s="41" t="s">
        <v>6643</v>
      </c>
      <c r="D51" s="476">
        <v>1</v>
      </c>
      <c r="E51" s="21" t="s">
        <v>271</v>
      </c>
      <c r="F51" s="23" t="s">
        <v>6644</v>
      </c>
      <c r="G51" s="44"/>
    </row>
    <row r="52" spans="1:11" ht="31.5" hidden="1">
      <c r="A52" s="20" t="s">
        <v>234</v>
      </c>
      <c r="B52" s="12" t="s">
        <v>235</v>
      </c>
      <c r="C52" s="19"/>
      <c r="D52" s="474"/>
      <c r="E52" s="21"/>
      <c r="F52" s="19"/>
      <c r="G52" s="19"/>
      <c r="H52" s="81"/>
      <c r="I52" s="81"/>
      <c r="J52" s="4"/>
      <c r="K52" s="4"/>
    </row>
    <row r="53" spans="1:11" ht="31.5" hidden="1">
      <c r="A53" s="20" t="s">
        <v>1468</v>
      </c>
      <c r="B53" s="12" t="s">
        <v>237</v>
      </c>
      <c r="C53" s="19"/>
      <c r="D53" s="474"/>
      <c r="E53" s="21"/>
      <c r="F53" s="19"/>
      <c r="G53" s="19"/>
      <c r="H53" s="81"/>
      <c r="I53" s="81"/>
      <c r="J53" s="4"/>
      <c r="K53" s="4"/>
    </row>
    <row r="54" spans="1:11" ht="31.5" hidden="1">
      <c r="A54" s="20" t="s">
        <v>240</v>
      </c>
      <c r="B54" s="626" t="s">
        <v>241</v>
      </c>
      <c r="C54" s="628" t="s">
        <v>6645</v>
      </c>
      <c r="D54" s="858"/>
      <c r="E54" s="613" t="s">
        <v>271</v>
      </c>
      <c r="F54" s="615" t="s">
        <v>6646</v>
      </c>
      <c r="G54" s="44"/>
      <c r="H54" s="81"/>
      <c r="I54" s="81"/>
    </row>
    <row r="55" spans="1:11" ht="31.5" hidden="1">
      <c r="A55" s="20" t="s">
        <v>242</v>
      </c>
      <c r="B55" s="12" t="s">
        <v>243</v>
      </c>
      <c r="C55" s="19"/>
      <c r="D55" s="474"/>
      <c r="E55" s="21"/>
      <c r="F55" s="19"/>
      <c r="G55" s="19"/>
      <c r="H55" s="81"/>
      <c r="I55" s="81"/>
      <c r="J55" s="4"/>
      <c r="K55" s="4"/>
    </row>
    <row r="56" spans="1:11" ht="31.5" hidden="1">
      <c r="A56" s="20" t="s">
        <v>244</v>
      </c>
      <c r="B56" s="12" t="s">
        <v>245</v>
      </c>
      <c r="C56" s="19"/>
      <c r="D56" s="474"/>
      <c r="E56" s="21"/>
      <c r="F56" s="19"/>
      <c r="G56" s="19"/>
      <c r="H56" s="81"/>
      <c r="I56" s="81"/>
      <c r="J56" s="4"/>
      <c r="K56" s="4"/>
    </row>
    <row r="57" spans="1:11" ht="31.5" hidden="1">
      <c r="A57" s="20" t="s">
        <v>1469</v>
      </c>
      <c r="B57" s="12" t="s">
        <v>247</v>
      </c>
      <c r="C57" s="19"/>
      <c r="D57" s="474"/>
      <c r="E57" s="21"/>
      <c r="F57" s="19"/>
      <c r="G57" s="19"/>
      <c r="H57" s="81"/>
      <c r="I57" s="81"/>
      <c r="J57" s="4"/>
      <c r="K57" s="4"/>
    </row>
    <row r="58" spans="1:11" ht="31.5">
      <c r="A58" s="11" t="s">
        <v>1470</v>
      </c>
      <c r="B58" s="12" t="s">
        <v>253</v>
      </c>
      <c r="C58" s="41" t="s">
        <v>3045</v>
      </c>
      <c r="D58" s="476">
        <v>1</v>
      </c>
      <c r="E58" s="21" t="s">
        <v>540</v>
      </c>
      <c r="F58" s="19"/>
      <c r="G58" s="44"/>
    </row>
    <row r="59" spans="1:11" ht="30" hidden="1" customHeight="1">
      <c r="A59" s="20" t="s">
        <v>256</v>
      </c>
      <c r="B59" s="12" t="s">
        <v>257</v>
      </c>
      <c r="C59" s="19"/>
      <c r="D59" s="474"/>
      <c r="E59" s="21"/>
      <c r="F59" s="19"/>
      <c r="G59" s="19"/>
      <c r="H59" s="81"/>
      <c r="I59" s="81"/>
      <c r="J59" s="4"/>
      <c r="K59" s="4"/>
    </row>
    <row r="60" spans="1:11" ht="45">
      <c r="A60" s="11" t="s">
        <v>1473</v>
      </c>
      <c r="B60" s="12" t="s">
        <v>259</v>
      </c>
      <c r="C60" s="41" t="s">
        <v>6647</v>
      </c>
      <c r="D60" s="476">
        <v>1</v>
      </c>
      <c r="E60" s="21" t="s">
        <v>271</v>
      </c>
      <c r="F60" s="19"/>
      <c r="G60" s="44"/>
    </row>
    <row r="61" spans="1:11" ht="31.5" hidden="1">
      <c r="A61" s="20" t="s">
        <v>262</v>
      </c>
      <c r="B61" s="12" t="s">
        <v>263</v>
      </c>
      <c r="C61" s="19"/>
      <c r="D61" s="474"/>
      <c r="E61" s="21"/>
      <c r="F61" s="19"/>
      <c r="G61" s="19"/>
      <c r="H61" s="81"/>
      <c r="I61" s="81"/>
      <c r="J61" s="4"/>
      <c r="K61" s="4"/>
    </row>
    <row r="62" spans="1:11" ht="31.5" hidden="1">
      <c r="A62" s="20" t="s">
        <v>264</v>
      </c>
      <c r="B62" s="12" t="s">
        <v>265</v>
      </c>
      <c r="C62" s="19"/>
      <c r="D62" s="474"/>
      <c r="E62" s="21"/>
      <c r="F62" s="19"/>
      <c r="G62" s="19"/>
      <c r="H62" s="81"/>
      <c r="I62" s="81"/>
      <c r="J62" s="4"/>
      <c r="K62" s="4"/>
    </row>
    <row r="63" spans="1:11" ht="40.15" customHeight="1">
      <c r="A63" s="95" t="s">
        <v>141</v>
      </c>
      <c r="B63" s="1366" t="s">
        <v>140</v>
      </c>
      <c r="C63" s="1458"/>
      <c r="D63" s="1458"/>
      <c r="E63" s="1458"/>
      <c r="F63" s="1458"/>
      <c r="G63" s="1459"/>
      <c r="H63" s="22">
        <f>SUM(D64:D70)</f>
        <v>2</v>
      </c>
      <c r="I63" s="22">
        <f>COUNT(D64:D70)*2</f>
        <v>4</v>
      </c>
    </row>
    <row r="64" spans="1:11" ht="31.5" hidden="1">
      <c r="A64" s="20" t="s">
        <v>266</v>
      </c>
      <c r="B64" s="636" t="s">
        <v>267</v>
      </c>
      <c r="C64" s="628" t="s">
        <v>3049</v>
      </c>
      <c r="D64" s="858"/>
      <c r="E64" s="613" t="s">
        <v>271</v>
      </c>
      <c r="F64" s="627" t="s">
        <v>6648</v>
      </c>
      <c r="G64" s="612"/>
      <c r="H64" s="81"/>
      <c r="I64" s="81"/>
    </row>
    <row r="65" spans="1:15" ht="31.5" hidden="1">
      <c r="A65" s="20" t="s">
        <v>268</v>
      </c>
      <c r="B65" s="636" t="s">
        <v>269</v>
      </c>
      <c r="C65" s="693" t="s">
        <v>6649</v>
      </c>
      <c r="D65" s="858"/>
      <c r="E65" s="613" t="s">
        <v>271</v>
      </c>
      <c r="F65" s="693"/>
      <c r="G65" s="612"/>
      <c r="H65" s="81"/>
      <c r="I65" s="81"/>
    </row>
    <row r="66" spans="1:15" ht="30" hidden="1">
      <c r="A66" s="20"/>
      <c r="B66" s="636"/>
      <c r="C66" s="693" t="s">
        <v>6650</v>
      </c>
      <c r="D66" s="858"/>
      <c r="E66" s="613" t="s">
        <v>271</v>
      </c>
      <c r="F66" s="693"/>
      <c r="G66" s="612"/>
      <c r="H66" s="81"/>
      <c r="I66" s="81"/>
    </row>
    <row r="67" spans="1:15" ht="31.5">
      <c r="A67" s="11" t="s">
        <v>272</v>
      </c>
      <c r="B67" s="92" t="s">
        <v>273</v>
      </c>
      <c r="C67" s="41" t="s">
        <v>1489</v>
      </c>
      <c r="D67" s="476">
        <v>1</v>
      </c>
      <c r="E67" s="21" t="s">
        <v>271</v>
      </c>
      <c r="F67" s="19"/>
      <c r="G67" s="44"/>
    </row>
    <row r="68" spans="1:15" ht="30">
      <c r="A68" s="11"/>
      <c r="B68" s="92"/>
      <c r="C68" s="41" t="s">
        <v>6651</v>
      </c>
      <c r="D68" s="476">
        <v>1</v>
      </c>
      <c r="E68" s="21" t="s">
        <v>271</v>
      </c>
      <c r="F68" s="19"/>
      <c r="G68" s="44"/>
    </row>
    <row r="69" spans="1:15" ht="45" hidden="1">
      <c r="A69" s="20" t="s">
        <v>274</v>
      </c>
      <c r="B69" s="636" t="s">
        <v>275</v>
      </c>
      <c r="C69" s="615" t="s">
        <v>6652</v>
      </c>
      <c r="D69" s="858"/>
      <c r="E69" s="613" t="s">
        <v>271</v>
      </c>
      <c r="F69" s="615" t="s">
        <v>6653</v>
      </c>
      <c r="G69" s="612"/>
      <c r="H69" s="81"/>
      <c r="I69" s="81"/>
    </row>
    <row r="70" spans="1:15" ht="31.5" hidden="1">
      <c r="A70" s="20" t="s">
        <v>277</v>
      </c>
      <c r="B70" s="92" t="s">
        <v>278</v>
      </c>
      <c r="C70" s="19"/>
      <c r="D70" s="474"/>
      <c r="E70" s="21"/>
      <c r="F70" s="19"/>
      <c r="G70" s="19"/>
      <c r="H70" s="81"/>
      <c r="I70" s="81"/>
      <c r="J70" s="4"/>
      <c r="K70" s="4"/>
    </row>
    <row r="71" spans="1:15" ht="40.15" customHeight="1">
      <c r="A71" s="95" t="s">
        <v>279</v>
      </c>
      <c r="B71" s="1366" t="s">
        <v>138</v>
      </c>
      <c r="C71" s="1458"/>
      <c r="D71" s="1458"/>
      <c r="E71" s="1458"/>
      <c r="F71" s="1458"/>
      <c r="G71" s="1459"/>
      <c r="H71" s="22">
        <f>SUM(D72:D74)</f>
        <v>2</v>
      </c>
      <c r="I71" s="22">
        <f>COUNT(D72:D74)*2</f>
        <v>4</v>
      </c>
      <c r="J71" s="599"/>
    </row>
    <row r="72" spans="1:15" ht="31.5">
      <c r="A72" s="11" t="s">
        <v>1494</v>
      </c>
      <c r="B72" s="92" t="s">
        <v>281</v>
      </c>
      <c r="C72" s="19" t="s">
        <v>6654</v>
      </c>
      <c r="D72" s="476">
        <v>1</v>
      </c>
      <c r="E72" s="21" t="s">
        <v>271</v>
      </c>
      <c r="F72" s="19"/>
      <c r="G72" s="44"/>
    </row>
    <row r="73" spans="1:15" ht="31.5">
      <c r="A73" s="11" t="s">
        <v>1495</v>
      </c>
      <c r="B73" s="92" t="s">
        <v>286</v>
      </c>
      <c r="C73" s="23" t="s">
        <v>3059</v>
      </c>
      <c r="D73" s="476">
        <v>1</v>
      </c>
      <c r="E73" s="21" t="s">
        <v>271</v>
      </c>
      <c r="F73" s="23" t="s">
        <v>6655</v>
      </c>
      <c r="G73" s="44"/>
      <c r="N73" s="81"/>
      <c r="O73" s="81"/>
    </row>
    <row r="74" spans="1:15" ht="47.25" hidden="1">
      <c r="A74" s="20" t="s">
        <v>1498</v>
      </c>
      <c r="B74" s="92" t="s">
        <v>290</v>
      </c>
      <c r="C74" s="19"/>
      <c r="D74" s="474"/>
      <c r="E74" s="21"/>
      <c r="F74" s="19"/>
      <c r="G74" s="19"/>
      <c r="H74" s="81"/>
      <c r="I74" s="81"/>
      <c r="J74" s="4"/>
      <c r="K74" s="4"/>
    </row>
    <row r="75" spans="1:15" ht="40.15" hidden="1" customHeight="1">
      <c r="A75" s="102" t="s">
        <v>137</v>
      </c>
      <c r="B75" s="1593" t="s">
        <v>136</v>
      </c>
      <c r="C75" s="1594"/>
      <c r="D75" s="1594"/>
      <c r="E75" s="1594"/>
      <c r="F75" s="1594"/>
      <c r="G75" s="1595"/>
      <c r="H75" s="81">
        <f>SUM(D76:D88)</f>
        <v>0</v>
      </c>
      <c r="I75" s="81">
        <f>COUNT(D76:D88)*2</f>
        <v>0</v>
      </c>
      <c r="J75" s="81">
        <v>0</v>
      </c>
      <c r="N75" s="81">
        <v>13</v>
      </c>
      <c r="O75" s="81" t="e">
        <f>N75/N105*100</f>
        <v>#DIV/0!</v>
      </c>
    </row>
    <row r="76" spans="1:15" ht="63" hidden="1">
      <c r="A76" s="20" t="s">
        <v>292</v>
      </c>
      <c r="B76" s="12" t="s">
        <v>293</v>
      </c>
      <c r="C76" s="19"/>
      <c r="D76" s="474"/>
      <c r="E76" s="21"/>
      <c r="F76" s="19"/>
      <c r="G76" s="19"/>
      <c r="H76" s="81"/>
      <c r="I76" s="81"/>
      <c r="J76" s="4"/>
      <c r="K76" s="4"/>
    </row>
    <row r="77" spans="1:15" ht="63" hidden="1">
      <c r="A77" s="20" t="s">
        <v>294</v>
      </c>
      <c r="B77" s="12" t="s">
        <v>295</v>
      </c>
      <c r="C77" s="19"/>
      <c r="D77" s="474"/>
      <c r="E77" s="21"/>
      <c r="F77" s="19"/>
      <c r="G77" s="19"/>
      <c r="H77" s="81"/>
      <c r="I77" s="81"/>
      <c r="J77" s="4"/>
      <c r="K77" s="4"/>
    </row>
    <row r="78" spans="1:15" ht="47.45" hidden="1" customHeight="1">
      <c r="A78" s="20" t="s">
        <v>296</v>
      </c>
      <c r="B78" s="626" t="s">
        <v>297</v>
      </c>
      <c r="C78" s="614" t="s">
        <v>6656</v>
      </c>
      <c r="D78" s="858"/>
      <c r="E78" s="613" t="s">
        <v>271</v>
      </c>
      <c r="F78" s="627"/>
      <c r="G78" s="612"/>
      <c r="H78" s="81"/>
      <c r="I78" s="81"/>
      <c r="N78" s="81">
        <v>48</v>
      </c>
      <c r="O78" s="81" t="e">
        <f>N78/N105*100</f>
        <v>#DIV/0!</v>
      </c>
    </row>
    <row r="79" spans="1:15" ht="30" hidden="1">
      <c r="A79" s="20"/>
      <c r="B79" s="626"/>
      <c r="C79" s="614" t="s">
        <v>6657</v>
      </c>
      <c r="D79" s="858"/>
      <c r="E79" s="613" t="s">
        <v>271</v>
      </c>
      <c r="F79" s="627"/>
      <c r="G79" s="612"/>
      <c r="H79" s="81"/>
      <c r="I79" s="81"/>
      <c r="N79" s="81">
        <v>23</v>
      </c>
      <c r="O79" s="81" t="e">
        <f>N79/N105*100</f>
        <v>#DIV/0!</v>
      </c>
    </row>
    <row r="80" spans="1:15" ht="47.25" hidden="1">
      <c r="A80" s="20" t="s">
        <v>298</v>
      </c>
      <c r="B80" s="12" t="s">
        <v>299</v>
      </c>
      <c r="C80" s="19"/>
      <c r="D80" s="474"/>
      <c r="E80" s="21"/>
      <c r="F80" s="19"/>
      <c r="G80" s="19"/>
      <c r="H80" s="81"/>
      <c r="I80" s="81"/>
      <c r="J80" s="4"/>
      <c r="K80" s="4"/>
    </row>
    <row r="81" spans="1:9" s="4" customFormat="1" ht="63" hidden="1">
      <c r="A81" s="20" t="s">
        <v>300</v>
      </c>
      <c r="B81" s="12" t="s">
        <v>2810</v>
      </c>
      <c r="C81" s="19"/>
      <c r="D81" s="474"/>
      <c r="E81" s="21"/>
      <c r="F81" s="19"/>
      <c r="G81" s="19"/>
      <c r="H81" s="81"/>
      <c r="I81" s="81"/>
    </row>
    <row r="82" spans="1:9" s="4" customFormat="1" ht="47.25" hidden="1">
      <c r="A82" s="20" t="s">
        <v>302</v>
      </c>
      <c r="B82" s="12" t="s">
        <v>303</v>
      </c>
      <c r="C82" s="19"/>
      <c r="D82" s="474"/>
      <c r="E82" s="21"/>
      <c r="F82" s="19"/>
      <c r="G82" s="19"/>
      <c r="H82" s="81"/>
      <c r="I82" s="81"/>
    </row>
    <row r="83" spans="1:9" s="4" customFormat="1" ht="63" hidden="1">
      <c r="A83" s="20" t="s">
        <v>304</v>
      </c>
      <c r="B83" s="12" t="s">
        <v>305</v>
      </c>
      <c r="C83" s="19"/>
      <c r="D83" s="474"/>
      <c r="E83" s="21"/>
      <c r="F83" s="19"/>
      <c r="G83" s="19"/>
      <c r="H83" s="81"/>
      <c r="I83" s="81"/>
    </row>
    <row r="84" spans="1:9" s="4" customFormat="1" ht="110.25" hidden="1">
      <c r="A84" s="20" t="s">
        <v>306</v>
      </c>
      <c r="B84" s="12" t="s">
        <v>307</v>
      </c>
      <c r="C84" s="19"/>
      <c r="D84" s="474"/>
      <c r="E84" s="21"/>
      <c r="F84" s="19"/>
      <c r="G84" s="19"/>
      <c r="H84" s="81"/>
      <c r="I84" s="81"/>
    </row>
    <row r="85" spans="1:9" s="4" customFormat="1" ht="63" hidden="1">
      <c r="A85" s="20" t="s">
        <v>308</v>
      </c>
      <c r="B85" s="12" t="s">
        <v>309</v>
      </c>
      <c r="C85" s="19"/>
      <c r="D85" s="474"/>
      <c r="E85" s="21"/>
      <c r="F85" s="19"/>
      <c r="G85" s="19"/>
      <c r="H85" s="81"/>
      <c r="I85" s="81"/>
    </row>
    <row r="86" spans="1:9" s="4" customFormat="1" ht="47.25" hidden="1">
      <c r="A86" s="20" t="s">
        <v>310</v>
      </c>
      <c r="B86" s="12" t="s">
        <v>311</v>
      </c>
      <c r="C86" s="19"/>
      <c r="D86" s="474"/>
      <c r="E86" s="21"/>
      <c r="F86" s="19"/>
      <c r="G86" s="19"/>
      <c r="H86" s="81"/>
      <c r="I86" s="81"/>
    </row>
    <row r="87" spans="1:9" s="22" customFormat="1" ht="45" hidden="1">
      <c r="A87" s="20" t="s">
        <v>312</v>
      </c>
      <c r="B87" s="16" t="s">
        <v>313</v>
      </c>
      <c r="C87" s="19"/>
      <c r="D87" s="474"/>
      <c r="E87" s="21"/>
      <c r="F87" s="19"/>
      <c r="G87" s="19"/>
      <c r="H87" s="81"/>
      <c r="I87" s="81"/>
    </row>
    <row r="88" spans="1:9" s="22" customFormat="1" ht="30" hidden="1">
      <c r="A88" s="20" t="s">
        <v>3061</v>
      </c>
      <c r="B88" s="16" t="s">
        <v>3062</v>
      </c>
      <c r="C88" s="19"/>
      <c r="D88" s="474"/>
      <c r="E88" s="21"/>
      <c r="F88" s="19"/>
      <c r="G88" s="272"/>
      <c r="H88" s="81"/>
      <c r="I88" s="81"/>
    </row>
    <row r="89" spans="1:9" s="22" customFormat="1" ht="18.75" hidden="1">
      <c r="A89" s="102" t="s">
        <v>1501</v>
      </c>
      <c r="B89" s="1366" t="s">
        <v>134</v>
      </c>
      <c r="C89" s="1458"/>
      <c r="D89" s="1458"/>
      <c r="E89" s="1458"/>
      <c r="F89" s="1458"/>
      <c r="G89" s="1459"/>
      <c r="H89" s="81">
        <f>SUM(D90:D97)</f>
        <v>0</v>
      </c>
      <c r="I89" s="81">
        <f>COUNT(D90:D97)*2</f>
        <v>0</v>
      </c>
    </row>
    <row r="90" spans="1:9" s="22" customFormat="1" ht="31.5" hidden="1">
      <c r="A90" s="20" t="s">
        <v>314</v>
      </c>
      <c r="B90" s="12" t="s">
        <v>315</v>
      </c>
      <c r="C90" s="19"/>
      <c r="D90" s="474"/>
      <c r="E90" s="21"/>
      <c r="F90" s="19"/>
      <c r="G90" s="19"/>
      <c r="H90" s="81"/>
      <c r="I90" s="81"/>
    </row>
    <row r="91" spans="1:9" s="22" customFormat="1" ht="31.5" hidden="1">
      <c r="A91" s="20" t="s">
        <v>316</v>
      </c>
      <c r="B91" s="12" t="s">
        <v>317</v>
      </c>
      <c r="C91" s="19"/>
      <c r="D91" s="474"/>
      <c r="E91" s="21"/>
      <c r="F91" s="19"/>
      <c r="G91" s="19"/>
      <c r="H91" s="81"/>
      <c r="I91" s="81"/>
    </row>
    <row r="92" spans="1:9" s="22" customFormat="1" ht="31.5" hidden="1">
      <c r="A92" s="20" t="s">
        <v>1503</v>
      </c>
      <c r="B92" s="12" t="s">
        <v>319</v>
      </c>
      <c r="C92" s="19"/>
      <c r="D92" s="474"/>
      <c r="E92" s="21"/>
      <c r="F92" s="19"/>
      <c r="G92" s="19"/>
      <c r="H92" s="81"/>
      <c r="I92" s="81"/>
    </row>
    <row r="93" spans="1:9" s="22" customFormat="1" ht="31.5" hidden="1">
      <c r="A93" s="20" t="s">
        <v>321</v>
      </c>
      <c r="B93" s="12" t="s">
        <v>322</v>
      </c>
      <c r="C93" s="19"/>
      <c r="D93" s="474"/>
      <c r="E93" s="21"/>
      <c r="F93" s="19"/>
      <c r="G93" s="19"/>
      <c r="H93" s="81"/>
      <c r="I93" s="81"/>
    </row>
    <row r="94" spans="1:9" s="22" customFormat="1" ht="31.5" hidden="1">
      <c r="A94" s="20" t="s">
        <v>323</v>
      </c>
      <c r="B94" s="12" t="s">
        <v>324</v>
      </c>
      <c r="C94" s="19"/>
      <c r="D94" s="474"/>
      <c r="E94" s="21"/>
      <c r="F94" s="19"/>
      <c r="G94" s="19"/>
      <c r="H94" s="81"/>
      <c r="I94" s="81"/>
    </row>
    <row r="95" spans="1:9" s="22" customFormat="1" ht="31.5" hidden="1">
      <c r="A95" s="20" t="s">
        <v>325</v>
      </c>
      <c r="B95" s="12" t="s">
        <v>326</v>
      </c>
      <c r="C95" s="19"/>
      <c r="D95" s="474"/>
      <c r="E95" s="21"/>
      <c r="F95" s="19"/>
      <c r="G95" s="19"/>
      <c r="H95" s="81"/>
      <c r="I95" s="81"/>
    </row>
    <row r="96" spans="1:9" s="22" customFormat="1" ht="31.5" hidden="1">
      <c r="A96" s="20" t="s">
        <v>1504</v>
      </c>
      <c r="B96" s="12" t="s">
        <v>328</v>
      </c>
      <c r="C96" s="19"/>
      <c r="D96" s="474"/>
      <c r="E96" s="21"/>
      <c r="F96" s="19"/>
      <c r="G96" s="19"/>
      <c r="H96" s="81"/>
      <c r="I96" s="81"/>
    </row>
    <row r="97" spans="1:15" s="22" customFormat="1" ht="31.5" hidden="1">
      <c r="A97" s="20" t="s">
        <v>3063</v>
      </c>
      <c r="B97" s="92" t="s">
        <v>3064</v>
      </c>
      <c r="C97" s="19"/>
      <c r="D97" s="474"/>
      <c r="E97" s="21"/>
      <c r="F97" s="19"/>
      <c r="G97" s="272"/>
      <c r="H97" s="81"/>
      <c r="I97" s="81"/>
    </row>
    <row r="98" spans="1:15" s="22" customFormat="1" ht="40.15" hidden="1" customHeight="1">
      <c r="A98" s="102" t="s">
        <v>1505</v>
      </c>
      <c r="B98" s="1366" t="s">
        <v>132</v>
      </c>
      <c r="C98" s="1458"/>
      <c r="D98" s="1458"/>
      <c r="E98" s="1458"/>
      <c r="F98" s="1458"/>
      <c r="G98" s="1459"/>
      <c r="H98" s="81">
        <f>SUM(D99:D100)</f>
        <v>0</v>
      </c>
      <c r="I98" s="81">
        <f>COUNT(D99:D100)*2</f>
        <v>0</v>
      </c>
    </row>
    <row r="99" spans="1:15" ht="63" hidden="1">
      <c r="A99" s="20" t="s">
        <v>1506</v>
      </c>
      <c r="B99" s="12" t="s">
        <v>331</v>
      </c>
      <c r="C99" s="19"/>
      <c r="D99" s="474"/>
      <c r="E99" s="21"/>
      <c r="F99" s="19"/>
      <c r="G99" s="19"/>
      <c r="H99" s="81"/>
      <c r="I99" s="81"/>
      <c r="J99" s="4"/>
      <c r="K99" s="4"/>
    </row>
    <row r="100" spans="1:15" ht="78.75" hidden="1">
      <c r="A100" s="20" t="s">
        <v>334</v>
      </c>
      <c r="B100" s="12" t="s">
        <v>335</v>
      </c>
      <c r="C100" s="19"/>
      <c r="D100" s="474"/>
      <c r="E100" s="21"/>
      <c r="F100" s="19"/>
      <c r="G100" s="19"/>
      <c r="H100" s="81"/>
      <c r="I100" s="81"/>
      <c r="J100" s="4"/>
      <c r="K100" s="4"/>
    </row>
    <row r="101" spans="1:15" ht="21">
      <c r="A101" s="80"/>
      <c r="B101" s="1450" t="s">
        <v>337</v>
      </c>
      <c r="C101" s="1452"/>
      <c r="D101" s="1452"/>
      <c r="E101" s="1452"/>
      <c r="F101" s="1452"/>
      <c r="G101" s="1452"/>
      <c r="H101" s="22">
        <f>H102+H114+H121+H128+H135+H143</f>
        <v>10</v>
      </c>
      <c r="I101" s="22">
        <f>I102+I114+I121+I128+I135+I143</f>
        <v>20</v>
      </c>
      <c r="J101" s="599"/>
      <c r="N101" s="81"/>
      <c r="O101" s="81"/>
    </row>
    <row r="102" spans="1:15" ht="40.15" customHeight="1">
      <c r="A102" s="111" t="s">
        <v>1507</v>
      </c>
      <c r="B102" s="1366" t="s">
        <v>130</v>
      </c>
      <c r="C102" s="1458"/>
      <c r="D102" s="1458"/>
      <c r="E102" s="1458"/>
      <c r="F102" s="1458"/>
      <c r="G102" s="1459"/>
      <c r="H102" s="22">
        <f>SUM(D103:D113)</f>
        <v>3</v>
      </c>
      <c r="I102" s="22">
        <f>COUNT(D103:D113)*2</f>
        <v>6</v>
      </c>
      <c r="J102" s="599"/>
      <c r="N102" s="81"/>
      <c r="O102" s="81"/>
    </row>
    <row r="103" spans="1:15" ht="45">
      <c r="A103" s="11" t="s">
        <v>1509</v>
      </c>
      <c r="B103" s="28" t="s">
        <v>339</v>
      </c>
      <c r="C103" s="191" t="s">
        <v>3065</v>
      </c>
      <c r="D103" s="476">
        <v>1</v>
      </c>
      <c r="E103" s="21" t="s">
        <v>341</v>
      </c>
      <c r="F103" s="41" t="s">
        <v>7102</v>
      </c>
      <c r="G103" s="44"/>
      <c r="N103" s="81"/>
      <c r="O103" s="81"/>
    </row>
    <row r="104" spans="1:15" ht="30" hidden="1">
      <c r="A104" s="20"/>
      <c r="B104" s="610"/>
      <c r="C104" s="859" t="s">
        <v>6658</v>
      </c>
      <c r="D104" s="858"/>
      <c r="E104" s="613" t="s">
        <v>341</v>
      </c>
      <c r="F104" s="627"/>
      <c r="G104" s="612"/>
      <c r="H104" s="81"/>
      <c r="I104" s="81"/>
      <c r="N104" s="81"/>
      <c r="O104" s="81"/>
    </row>
    <row r="105" spans="1:15" ht="15.75">
      <c r="A105" s="11"/>
      <c r="B105" s="28"/>
      <c r="C105" s="260" t="s">
        <v>6659</v>
      </c>
      <c r="D105" s="476">
        <v>1</v>
      </c>
      <c r="E105" s="21" t="s">
        <v>341</v>
      </c>
      <c r="F105" s="19"/>
      <c r="G105" s="44"/>
      <c r="N105" s="81"/>
      <c r="O105" s="81"/>
    </row>
    <row r="106" spans="1:15" ht="47.25" hidden="1">
      <c r="A106" s="20" t="s">
        <v>1512</v>
      </c>
      <c r="B106" s="610" t="s">
        <v>347</v>
      </c>
      <c r="C106" s="628" t="s">
        <v>6660</v>
      </c>
      <c r="D106" s="858"/>
      <c r="E106" s="613" t="s">
        <v>341</v>
      </c>
      <c r="F106" s="627"/>
      <c r="G106" s="612"/>
      <c r="H106" s="81"/>
      <c r="I106" s="81"/>
      <c r="N106" s="81"/>
      <c r="O106" s="81"/>
    </row>
    <row r="107" spans="1:15" ht="15.75" hidden="1">
      <c r="A107" s="20"/>
      <c r="B107" s="610"/>
      <c r="C107" s="628" t="s">
        <v>6661</v>
      </c>
      <c r="D107" s="858"/>
      <c r="E107" s="613" t="s">
        <v>341</v>
      </c>
      <c r="F107" s="627"/>
      <c r="G107" s="612"/>
      <c r="H107" s="81"/>
      <c r="I107" s="81"/>
      <c r="N107" s="81"/>
      <c r="O107" s="81"/>
    </row>
    <row r="108" spans="1:15" ht="47.25" hidden="1">
      <c r="A108" s="20" t="s">
        <v>352</v>
      </c>
      <c r="B108" s="28" t="s">
        <v>353</v>
      </c>
      <c r="C108" s="19"/>
      <c r="D108" s="474"/>
      <c r="E108" s="21"/>
      <c r="F108" s="19"/>
      <c r="G108" s="19"/>
      <c r="H108" s="81"/>
      <c r="I108" s="81"/>
      <c r="J108" s="4"/>
      <c r="K108" s="4"/>
    </row>
    <row r="109" spans="1:15" ht="47.25" hidden="1">
      <c r="A109" s="20" t="s">
        <v>1515</v>
      </c>
      <c r="B109" s="28" t="s">
        <v>355</v>
      </c>
      <c r="C109" s="19"/>
      <c r="D109" s="474"/>
      <c r="E109" s="21"/>
      <c r="F109" s="19"/>
      <c r="G109" s="19"/>
      <c r="H109" s="81"/>
      <c r="I109" s="81"/>
      <c r="J109" s="4"/>
      <c r="K109" s="4"/>
    </row>
    <row r="110" spans="1:15" ht="63" hidden="1">
      <c r="A110" s="20" t="s">
        <v>356</v>
      </c>
      <c r="B110" s="28" t="s">
        <v>357</v>
      </c>
      <c r="C110" s="19"/>
      <c r="D110" s="474"/>
      <c r="E110" s="21"/>
      <c r="F110" s="19"/>
      <c r="G110" s="19"/>
      <c r="H110" s="81"/>
      <c r="I110" s="81"/>
      <c r="J110" s="4"/>
      <c r="K110" s="4"/>
    </row>
    <row r="111" spans="1:15" ht="47.25">
      <c r="A111" s="11" t="s">
        <v>1517</v>
      </c>
      <c r="B111" s="28" t="s">
        <v>360</v>
      </c>
      <c r="C111" s="32" t="s">
        <v>361</v>
      </c>
      <c r="D111" s="476">
        <v>1</v>
      </c>
      <c r="E111" s="21" t="s">
        <v>341</v>
      </c>
      <c r="F111" s="19"/>
      <c r="G111" s="44"/>
      <c r="N111" s="81"/>
      <c r="O111" s="81"/>
    </row>
    <row r="112" spans="1:15" ht="47.25" hidden="1">
      <c r="A112" s="20" t="s">
        <v>1519</v>
      </c>
      <c r="B112" s="28" t="s">
        <v>363</v>
      </c>
      <c r="C112" s="19"/>
      <c r="D112" s="474"/>
      <c r="E112" s="21"/>
      <c r="F112" s="19"/>
      <c r="G112" s="19"/>
      <c r="H112" s="81"/>
      <c r="I112" s="81"/>
      <c r="J112" s="4"/>
      <c r="K112" s="4"/>
    </row>
    <row r="113" spans="1:11" ht="47.25" hidden="1">
      <c r="A113" s="20" t="s">
        <v>366</v>
      </c>
      <c r="B113" s="28" t="s">
        <v>367</v>
      </c>
      <c r="C113" s="19"/>
      <c r="D113" s="474"/>
      <c r="E113" s="21"/>
      <c r="F113" s="19"/>
      <c r="G113" s="19"/>
      <c r="H113" s="81"/>
      <c r="I113" s="81"/>
      <c r="J113" s="4"/>
      <c r="K113" s="4"/>
    </row>
    <row r="114" spans="1:11" ht="40.15" customHeight="1">
      <c r="A114" s="111" t="s">
        <v>1520</v>
      </c>
      <c r="B114" s="1302" t="s">
        <v>3068</v>
      </c>
      <c r="C114" s="1303"/>
      <c r="D114" s="1303"/>
      <c r="E114" s="1303"/>
      <c r="F114" s="1303"/>
      <c r="G114" s="1304"/>
      <c r="H114" s="22">
        <f>SUM(D115:D120)</f>
        <v>2</v>
      </c>
      <c r="I114" s="22">
        <f>COUNT(D115:D120)*2</f>
        <v>4</v>
      </c>
      <c r="J114" s="599"/>
    </row>
    <row r="115" spans="1:11" ht="60">
      <c r="A115" s="11" t="s">
        <v>1522</v>
      </c>
      <c r="B115" s="36" t="s">
        <v>371</v>
      </c>
      <c r="C115" s="191" t="s">
        <v>6662</v>
      </c>
      <c r="D115" s="476">
        <v>1</v>
      </c>
      <c r="E115" s="21" t="s">
        <v>660</v>
      </c>
      <c r="F115" s="23" t="s">
        <v>6663</v>
      </c>
      <c r="G115" s="44"/>
    </row>
    <row r="116" spans="1:11" ht="78.75" hidden="1">
      <c r="A116" s="20" t="s">
        <v>382</v>
      </c>
      <c r="B116" s="36" t="s">
        <v>383</v>
      </c>
      <c r="C116" s="19"/>
      <c r="D116" s="474"/>
      <c r="E116" s="21"/>
      <c r="F116" s="19"/>
      <c r="G116" s="19"/>
      <c r="H116" s="81"/>
      <c r="I116" s="81"/>
      <c r="J116" s="4"/>
      <c r="K116" s="4"/>
    </row>
    <row r="117" spans="1:11" ht="63">
      <c r="A117" s="11" t="s">
        <v>1525</v>
      </c>
      <c r="B117" s="196" t="s">
        <v>385</v>
      </c>
      <c r="C117" s="191" t="s">
        <v>3733</v>
      </c>
      <c r="D117" s="476">
        <v>1</v>
      </c>
      <c r="E117" s="21" t="s">
        <v>341</v>
      </c>
      <c r="F117" s="19"/>
      <c r="G117" s="44"/>
    </row>
    <row r="118" spans="1:11" ht="26.1" hidden="1" customHeight="1">
      <c r="A118" s="20"/>
      <c r="B118" s="610"/>
      <c r="C118" s="859" t="s">
        <v>387</v>
      </c>
      <c r="D118" s="858"/>
      <c r="E118" s="613" t="s">
        <v>341</v>
      </c>
      <c r="F118" s="627"/>
      <c r="G118" s="612"/>
      <c r="H118" s="81"/>
      <c r="I118" s="81"/>
    </row>
    <row r="119" spans="1:11" ht="47.25" hidden="1">
      <c r="A119" s="20" t="s">
        <v>1530</v>
      </c>
      <c r="B119" s="36" t="s">
        <v>393</v>
      </c>
      <c r="D119" s="474"/>
      <c r="E119" s="21"/>
      <c r="F119" s="19"/>
      <c r="G119" s="19"/>
      <c r="H119" s="81"/>
      <c r="I119" s="81"/>
      <c r="J119" s="4"/>
      <c r="K119" s="4"/>
    </row>
    <row r="120" spans="1:11" ht="47.25" hidden="1">
      <c r="A120" s="20" t="s">
        <v>394</v>
      </c>
      <c r="B120" s="38" t="s">
        <v>395</v>
      </c>
      <c r="C120" s="19"/>
      <c r="D120" s="474"/>
      <c r="E120" s="21"/>
      <c r="F120" s="19"/>
      <c r="G120" s="19"/>
      <c r="H120" s="81"/>
      <c r="I120" s="81"/>
      <c r="J120" s="4"/>
      <c r="K120" s="4"/>
    </row>
    <row r="121" spans="1:11" ht="40.15" customHeight="1">
      <c r="A121" s="111" t="s">
        <v>1533</v>
      </c>
      <c r="B121" s="1366" t="s">
        <v>126</v>
      </c>
      <c r="C121" s="1458"/>
      <c r="D121" s="1458"/>
      <c r="E121" s="1458"/>
      <c r="F121" s="1458"/>
      <c r="G121" s="1459"/>
      <c r="H121" s="22">
        <f>SUM(D122:D127)</f>
        <v>2</v>
      </c>
      <c r="I121" s="22">
        <f>COUNT(D122:D127)*2</f>
        <v>4</v>
      </c>
      <c r="J121" s="599"/>
    </row>
    <row r="122" spans="1:11" ht="31.5">
      <c r="A122" s="11" t="s">
        <v>1535</v>
      </c>
      <c r="B122" s="36" t="s">
        <v>397</v>
      </c>
      <c r="C122" s="191" t="s">
        <v>6664</v>
      </c>
      <c r="D122" s="476">
        <v>1</v>
      </c>
      <c r="E122" s="21" t="s">
        <v>341</v>
      </c>
      <c r="F122" s="19"/>
      <c r="G122" s="44"/>
    </row>
    <row r="123" spans="1:11" ht="45" hidden="1">
      <c r="A123" s="20"/>
      <c r="B123" s="610"/>
      <c r="C123" s="628" t="s">
        <v>6665</v>
      </c>
      <c r="D123" s="858"/>
      <c r="E123" s="613" t="s">
        <v>341</v>
      </c>
      <c r="F123" s="627"/>
      <c r="G123" s="612"/>
      <c r="H123" s="81"/>
      <c r="I123" s="81"/>
    </row>
    <row r="124" spans="1:11" ht="47.25">
      <c r="A124" s="11" t="s">
        <v>1542</v>
      </c>
      <c r="B124" s="36" t="s">
        <v>401</v>
      </c>
      <c r="C124" s="41" t="s">
        <v>1543</v>
      </c>
      <c r="D124" s="476">
        <v>1</v>
      </c>
      <c r="E124" s="21" t="s">
        <v>208</v>
      </c>
      <c r="G124" s="44"/>
    </row>
    <row r="125" spans="1:11" ht="45" hidden="1">
      <c r="A125" s="20"/>
      <c r="B125" s="610"/>
      <c r="C125" s="628" t="s">
        <v>2362</v>
      </c>
      <c r="D125" s="858"/>
      <c r="E125" s="613" t="s">
        <v>208</v>
      </c>
      <c r="F125" s="628"/>
      <c r="G125" s="612"/>
      <c r="H125" s="81"/>
      <c r="I125" s="81"/>
    </row>
    <row r="126" spans="1:11" ht="63" hidden="1">
      <c r="A126" s="20" t="s">
        <v>1545</v>
      </c>
      <c r="B126" s="610" t="s">
        <v>405</v>
      </c>
      <c r="C126" s="618" t="s">
        <v>406</v>
      </c>
      <c r="D126" s="858"/>
      <c r="E126" s="613" t="s">
        <v>680</v>
      </c>
      <c r="F126" s="627"/>
      <c r="G126" s="612"/>
      <c r="H126" s="81"/>
      <c r="I126" s="81"/>
    </row>
    <row r="127" spans="1:11" ht="78.75" hidden="1">
      <c r="A127" s="20" t="s">
        <v>1556</v>
      </c>
      <c r="B127" s="610" t="s">
        <v>409</v>
      </c>
      <c r="C127" s="615" t="s">
        <v>6666</v>
      </c>
      <c r="D127" s="858"/>
      <c r="E127" s="613" t="s">
        <v>208</v>
      </c>
      <c r="F127" s="627"/>
      <c r="G127" s="612"/>
      <c r="H127" s="81"/>
      <c r="I127" s="81"/>
    </row>
    <row r="128" spans="1:11" ht="40.15" customHeight="1">
      <c r="A128" s="111" t="s">
        <v>1559</v>
      </c>
      <c r="B128" s="1366" t="s">
        <v>124</v>
      </c>
      <c r="C128" s="1458"/>
      <c r="D128" s="1458"/>
      <c r="E128" s="1458"/>
      <c r="F128" s="1458"/>
      <c r="G128" s="1459"/>
      <c r="H128" s="22">
        <f>SUM(D129:D134)</f>
        <v>2</v>
      </c>
      <c r="I128" s="22">
        <f>COUNT(D129:D134)*2</f>
        <v>4</v>
      </c>
      <c r="J128" s="599"/>
    </row>
    <row r="129" spans="1:11" ht="63">
      <c r="A129" s="11" t="s">
        <v>1561</v>
      </c>
      <c r="B129" s="195" t="s">
        <v>412</v>
      </c>
      <c r="C129" s="41" t="s">
        <v>6667</v>
      </c>
      <c r="D129" s="476">
        <v>1</v>
      </c>
      <c r="E129" s="21" t="s">
        <v>255</v>
      </c>
      <c r="F129" s="19"/>
      <c r="G129" s="44"/>
    </row>
    <row r="130" spans="1:11" ht="21.75" customHeight="1">
      <c r="A130" s="11"/>
      <c r="B130" s="195"/>
      <c r="C130" s="41" t="s">
        <v>6668</v>
      </c>
      <c r="D130" s="476">
        <v>1</v>
      </c>
      <c r="E130" s="21" t="s">
        <v>255</v>
      </c>
      <c r="F130" s="19"/>
      <c r="G130" s="44"/>
    </row>
    <row r="131" spans="1:11" ht="47.25" hidden="1">
      <c r="A131" s="20" t="s">
        <v>1565</v>
      </c>
      <c r="B131" s="195" t="s">
        <v>415</v>
      </c>
      <c r="C131" s="19"/>
      <c r="D131" s="474"/>
      <c r="E131" s="21"/>
      <c r="F131" s="19"/>
      <c r="G131" s="19"/>
      <c r="H131" s="81"/>
      <c r="I131" s="81"/>
      <c r="J131" s="4"/>
      <c r="K131" s="4"/>
    </row>
    <row r="132" spans="1:11" ht="31.5" hidden="1">
      <c r="A132" s="20" t="s">
        <v>1566</v>
      </c>
      <c r="B132" s="195" t="s">
        <v>418</v>
      </c>
      <c r="C132" s="19"/>
      <c r="D132" s="474"/>
      <c r="E132" s="21"/>
      <c r="F132" s="19"/>
      <c r="G132" s="19"/>
      <c r="H132" s="81"/>
      <c r="I132" s="81"/>
      <c r="J132" s="4"/>
      <c r="K132" s="4"/>
    </row>
    <row r="133" spans="1:11" ht="64.5" hidden="1" customHeight="1">
      <c r="A133" s="20" t="s">
        <v>1567</v>
      </c>
      <c r="B133" s="695" t="s">
        <v>422</v>
      </c>
      <c r="C133" s="628" t="s">
        <v>6669</v>
      </c>
      <c r="D133" s="858"/>
      <c r="E133" s="613" t="s">
        <v>432</v>
      </c>
      <c r="F133" s="627"/>
      <c r="G133" s="612"/>
      <c r="H133" s="81"/>
      <c r="I133" s="81"/>
    </row>
    <row r="134" spans="1:11" ht="60" hidden="1">
      <c r="A134" s="20" t="s">
        <v>1570</v>
      </c>
      <c r="B134" s="636" t="s">
        <v>427</v>
      </c>
      <c r="C134" s="697" t="s">
        <v>4219</v>
      </c>
      <c r="D134" s="858"/>
      <c r="E134" s="613" t="s">
        <v>341</v>
      </c>
      <c r="F134" s="627"/>
      <c r="G134" s="612"/>
      <c r="H134" s="81"/>
      <c r="I134" s="81"/>
    </row>
    <row r="135" spans="1:11" ht="40.15" customHeight="1">
      <c r="A135" s="111" t="s">
        <v>1571</v>
      </c>
      <c r="B135" s="1366" t="s">
        <v>122</v>
      </c>
      <c r="C135" s="1458"/>
      <c r="D135" s="1458"/>
      <c r="E135" s="1458"/>
      <c r="F135" s="1458"/>
      <c r="G135" s="1459"/>
      <c r="H135" s="22">
        <f>SUM(D136:D142)</f>
        <v>1</v>
      </c>
      <c r="I135" s="22">
        <f>COUNT(D136:D142)*2</f>
        <v>2</v>
      </c>
      <c r="J135" s="565"/>
    </row>
    <row r="136" spans="1:11" ht="63" hidden="1">
      <c r="A136" s="20" t="s">
        <v>429</v>
      </c>
      <c r="B136" s="610" t="s">
        <v>430</v>
      </c>
      <c r="C136" s="859" t="s">
        <v>6670</v>
      </c>
      <c r="D136" s="858"/>
      <c r="E136" s="613" t="s">
        <v>432</v>
      </c>
      <c r="F136" s="627" t="s">
        <v>6671</v>
      </c>
      <c r="G136" s="612"/>
      <c r="H136" s="81"/>
      <c r="I136" s="81"/>
    </row>
    <row r="137" spans="1:11" ht="74.45" customHeight="1">
      <c r="A137" s="11" t="s">
        <v>429</v>
      </c>
      <c r="B137" s="36" t="s">
        <v>430</v>
      </c>
      <c r="C137" s="191" t="s">
        <v>7103</v>
      </c>
      <c r="D137" s="476">
        <v>1</v>
      </c>
      <c r="E137" s="21" t="s">
        <v>432</v>
      </c>
      <c r="G137" s="44"/>
    </row>
    <row r="138" spans="1:11" ht="47.25" hidden="1">
      <c r="A138" s="20" t="s">
        <v>1575</v>
      </c>
      <c r="B138" s="610" t="s">
        <v>434</v>
      </c>
      <c r="C138" s="618" t="s">
        <v>2646</v>
      </c>
      <c r="D138" s="858"/>
      <c r="E138" s="613" t="s">
        <v>432</v>
      </c>
      <c r="F138" s="859" t="s">
        <v>6670</v>
      </c>
      <c r="G138" s="612"/>
      <c r="H138" s="81"/>
      <c r="I138" s="81"/>
    </row>
    <row r="139" spans="1:11" ht="47.25" hidden="1">
      <c r="A139" s="20" t="s">
        <v>1576</v>
      </c>
      <c r="B139" s="610" t="s">
        <v>437</v>
      </c>
      <c r="C139" s="618" t="s">
        <v>438</v>
      </c>
      <c r="D139" s="858"/>
      <c r="E139" s="613" t="s">
        <v>432</v>
      </c>
      <c r="F139" s="627"/>
      <c r="G139" s="612"/>
      <c r="H139" s="81"/>
      <c r="I139" s="81"/>
    </row>
    <row r="140" spans="1:11" ht="63" hidden="1">
      <c r="A140" s="20" t="s">
        <v>1577</v>
      </c>
      <c r="B140" s="610" t="s">
        <v>440</v>
      </c>
      <c r="C140" s="628" t="s">
        <v>6672</v>
      </c>
      <c r="D140" s="858"/>
      <c r="E140" s="613" t="s">
        <v>442</v>
      </c>
      <c r="F140" s="627"/>
      <c r="G140" s="612"/>
      <c r="H140" s="81"/>
      <c r="I140" s="81"/>
    </row>
    <row r="141" spans="1:11" ht="63" hidden="1">
      <c r="A141" s="20" t="s">
        <v>2371</v>
      </c>
      <c r="B141" s="36" t="s">
        <v>444</v>
      </c>
      <c r="C141" s="21"/>
      <c r="D141" s="474"/>
      <c r="E141" s="21"/>
      <c r="F141" s="19"/>
      <c r="G141" s="19"/>
      <c r="H141" s="81"/>
      <c r="I141" s="81"/>
      <c r="J141" s="4"/>
      <c r="K141" s="4"/>
    </row>
    <row r="142" spans="1:11" ht="63" hidden="1">
      <c r="A142" s="20" t="s">
        <v>445</v>
      </c>
      <c r="B142" s="135" t="s">
        <v>446</v>
      </c>
      <c r="C142" s="19"/>
      <c r="D142" s="474"/>
      <c r="E142" s="21"/>
      <c r="F142" s="19"/>
      <c r="G142" s="19"/>
      <c r="H142" s="81"/>
      <c r="I142" s="81"/>
      <c r="J142" s="4"/>
      <c r="K142" s="4"/>
    </row>
    <row r="143" spans="1:11" hidden="1">
      <c r="A143" s="20" t="s">
        <v>3085</v>
      </c>
      <c r="B143" s="1302" t="s">
        <v>3086</v>
      </c>
      <c r="C143" s="1315"/>
      <c r="D143" s="1315"/>
      <c r="E143" s="1315"/>
      <c r="F143" s="1315"/>
      <c r="G143" s="1315"/>
      <c r="H143" s="81">
        <f>SUM(D144:D154)</f>
        <v>0</v>
      </c>
      <c r="I143" s="81">
        <f>COUNT(D144:D154)*2</f>
        <v>0</v>
      </c>
      <c r="J143" s="4"/>
      <c r="K143" s="4"/>
    </row>
    <row r="144" spans="1:11" ht="45" hidden="1">
      <c r="A144" s="20" t="s">
        <v>3087</v>
      </c>
      <c r="B144" s="41" t="s">
        <v>3088</v>
      </c>
      <c r="C144" s="584"/>
      <c r="D144" s="446"/>
      <c r="E144" s="584"/>
      <c r="F144" s="584"/>
      <c r="G144" s="584"/>
      <c r="H144" s="81"/>
      <c r="I144" s="81"/>
      <c r="J144" s="4"/>
      <c r="K144" s="4"/>
    </row>
    <row r="145" spans="1:11" ht="30" hidden="1">
      <c r="A145" s="20" t="s">
        <v>3089</v>
      </c>
      <c r="B145" s="41" t="s">
        <v>3090</v>
      </c>
      <c r="C145" s="584"/>
      <c r="D145" s="446"/>
      <c r="E145" s="584"/>
      <c r="F145" s="584"/>
      <c r="G145" s="584"/>
      <c r="H145" s="81"/>
      <c r="I145" s="81"/>
      <c r="J145" s="4"/>
      <c r="K145" s="4"/>
    </row>
    <row r="146" spans="1:11" ht="60" hidden="1">
      <c r="A146" s="20" t="s">
        <v>3091</v>
      </c>
      <c r="B146" s="41" t="s">
        <v>3092</v>
      </c>
      <c r="C146" s="584"/>
      <c r="D146" s="446"/>
      <c r="E146" s="584"/>
      <c r="F146" s="584"/>
      <c r="G146" s="584"/>
      <c r="H146" s="81"/>
      <c r="I146" s="81"/>
      <c r="J146" s="4"/>
      <c r="K146" s="4"/>
    </row>
    <row r="147" spans="1:11" ht="105" hidden="1">
      <c r="A147" s="20" t="s">
        <v>3093</v>
      </c>
      <c r="B147" s="41" t="s">
        <v>3094</v>
      </c>
      <c r="C147" s="584"/>
      <c r="D147" s="446"/>
      <c r="E147" s="584"/>
      <c r="F147" s="584"/>
      <c r="G147" s="584"/>
      <c r="H147" s="81"/>
      <c r="I147" s="81"/>
      <c r="J147" s="4"/>
      <c r="K147" s="4"/>
    </row>
    <row r="148" spans="1:11" ht="75" hidden="1">
      <c r="A148" s="20" t="s">
        <v>3095</v>
      </c>
      <c r="B148" s="41" t="s">
        <v>3096</v>
      </c>
      <c r="C148" s="584"/>
      <c r="D148" s="446"/>
      <c r="E148" s="584"/>
      <c r="F148" s="584"/>
      <c r="G148" s="584"/>
      <c r="H148" s="81"/>
      <c r="I148" s="81"/>
      <c r="J148" s="4"/>
      <c r="K148" s="4"/>
    </row>
    <row r="149" spans="1:11" ht="30" hidden="1">
      <c r="A149" s="20" t="s">
        <v>3097</v>
      </c>
      <c r="B149" s="41" t="s">
        <v>3098</v>
      </c>
      <c r="C149" s="584"/>
      <c r="D149" s="446"/>
      <c r="E149" s="584"/>
      <c r="F149" s="584"/>
      <c r="G149" s="584"/>
      <c r="H149" s="81"/>
      <c r="I149" s="81"/>
      <c r="J149" s="4"/>
      <c r="K149" s="4"/>
    </row>
    <row r="150" spans="1:11" ht="75" hidden="1">
      <c r="A150" s="20" t="s">
        <v>3099</v>
      </c>
      <c r="B150" s="41" t="s">
        <v>3100</v>
      </c>
      <c r="C150" s="584"/>
      <c r="D150" s="446"/>
      <c r="E150" s="584"/>
      <c r="F150" s="584"/>
      <c r="G150" s="584"/>
      <c r="H150" s="81"/>
      <c r="I150" s="81"/>
      <c r="J150" s="4"/>
      <c r="K150" s="4"/>
    </row>
    <row r="151" spans="1:11" ht="75" hidden="1">
      <c r="A151" s="20" t="s">
        <v>3101</v>
      </c>
      <c r="B151" s="41" t="s">
        <v>3102</v>
      </c>
      <c r="C151" s="584"/>
      <c r="D151" s="446"/>
      <c r="E151" s="584"/>
      <c r="F151" s="584"/>
      <c r="G151" s="584"/>
      <c r="H151" s="81"/>
      <c r="I151" s="81"/>
      <c r="J151" s="4"/>
      <c r="K151" s="4"/>
    </row>
    <row r="152" spans="1:11" ht="45" hidden="1">
      <c r="A152" s="20" t="s">
        <v>3103</v>
      </c>
      <c r="B152" s="41" t="s">
        <v>3104</v>
      </c>
      <c r="C152" s="584"/>
      <c r="D152" s="446"/>
      <c r="E152" s="584"/>
      <c r="F152" s="584"/>
      <c r="G152" s="584"/>
      <c r="H152" s="81"/>
      <c r="I152" s="81"/>
      <c r="J152" s="4"/>
      <c r="K152" s="4"/>
    </row>
    <row r="153" spans="1:11" ht="75" hidden="1">
      <c r="A153" s="20" t="s">
        <v>3105</v>
      </c>
      <c r="B153" s="41" t="s">
        <v>3106</v>
      </c>
      <c r="C153" s="584"/>
      <c r="D153" s="446"/>
      <c r="E153" s="584"/>
      <c r="F153" s="584"/>
      <c r="G153" s="584"/>
      <c r="H153" s="81"/>
      <c r="I153" s="81"/>
      <c r="J153" s="4"/>
      <c r="K153" s="4"/>
    </row>
    <row r="154" spans="1:11" ht="45" hidden="1">
      <c r="A154" s="20" t="s">
        <v>3107</v>
      </c>
      <c r="B154" s="41" t="s">
        <v>3108</v>
      </c>
      <c r="C154" s="584"/>
      <c r="D154" s="446"/>
      <c r="E154" s="584"/>
      <c r="F154" s="584"/>
      <c r="G154" s="584"/>
      <c r="H154" s="81"/>
      <c r="I154" s="81"/>
      <c r="J154" s="4"/>
      <c r="K154" s="4"/>
    </row>
    <row r="155" spans="1:11" ht="21">
      <c r="A155" s="80"/>
      <c r="B155" s="1450" t="s">
        <v>447</v>
      </c>
      <c r="C155" s="1452"/>
      <c r="D155" s="1452"/>
      <c r="E155" s="1452"/>
      <c r="F155" s="1452"/>
      <c r="G155" s="1452"/>
      <c r="H155" s="22">
        <f>H156+H181+H188+H194+H207+H223+H243</f>
        <v>53</v>
      </c>
      <c r="I155" s="22">
        <f>I156+I181+I188+I194+I207+I223+I243</f>
        <v>106</v>
      </c>
    </row>
    <row r="156" spans="1:11" ht="40.15" customHeight="1">
      <c r="A156" s="95" t="s">
        <v>1578</v>
      </c>
      <c r="B156" s="1366" t="s">
        <v>120</v>
      </c>
      <c r="C156" s="1458"/>
      <c r="D156" s="1458"/>
      <c r="E156" s="1458"/>
      <c r="F156" s="1458"/>
      <c r="G156" s="1459"/>
      <c r="H156" s="22">
        <f>SUM(D157:D180)</f>
        <v>12</v>
      </c>
      <c r="I156" s="22">
        <f>COUNT(D157:D180)*2</f>
        <v>24</v>
      </c>
      <c r="J156" s="599"/>
    </row>
    <row r="157" spans="1:11" ht="47.25">
      <c r="A157" s="95" t="s">
        <v>1579</v>
      </c>
      <c r="B157" s="45" t="s">
        <v>449</v>
      </c>
      <c r="C157" s="211" t="s">
        <v>3109</v>
      </c>
      <c r="D157" s="860">
        <v>1</v>
      </c>
      <c r="E157" s="50" t="s">
        <v>341</v>
      </c>
      <c r="F157" s="263"/>
      <c r="G157" s="245"/>
    </row>
    <row r="158" spans="1:11" ht="47.25">
      <c r="A158" s="11" t="s">
        <v>1579</v>
      </c>
      <c r="B158" s="275" t="s">
        <v>449</v>
      </c>
      <c r="C158" s="18" t="s">
        <v>6673</v>
      </c>
      <c r="D158" s="476">
        <v>1</v>
      </c>
      <c r="E158" s="21" t="s">
        <v>341</v>
      </c>
      <c r="F158" s="23" t="s">
        <v>6674</v>
      </c>
      <c r="G158" s="44"/>
    </row>
    <row r="159" spans="1:11" s="22" customFormat="1" ht="30">
      <c r="A159" s="11"/>
      <c r="B159" s="275"/>
      <c r="C159" s="18" t="s">
        <v>6675</v>
      </c>
      <c r="D159" s="476">
        <v>1</v>
      </c>
      <c r="E159" s="21" t="s">
        <v>341</v>
      </c>
      <c r="F159" s="19" t="s">
        <v>6676</v>
      </c>
      <c r="G159" s="44"/>
      <c r="J159" s="81"/>
      <c r="K159" s="81"/>
    </row>
    <row r="160" spans="1:11" s="22" customFormat="1" ht="30" hidden="1">
      <c r="A160" s="20"/>
      <c r="B160" s="616"/>
      <c r="C160" s="622" t="s">
        <v>6677</v>
      </c>
      <c r="D160" s="858"/>
      <c r="E160" s="613" t="s">
        <v>341</v>
      </c>
      <c r="F160" s="627" t="s">
        <v>6678</v>
      </c>
      <c r="G160" s="612"/>
      <c r="H160" s="81"/>
      <c r="I160" s="81"/>
      <c r="J160" s="81"/>
      <c r="K160" s="81"/>
    </row>
    <row r="161" spans="1:11" s="22" customFormat="1" ht="15.75" hidden="1">
      <c r="A161" s="20"/>
      <c r="B161" s="616"/>
      <c r="C161" s="628" t="s">
        <v>6679</v>
      </c>
      <c r="D161" s="858"/>
      <c r="E161" s="613" t="s">
        <v>341</v>
      </c>
      <c r="F161" s="627"/>
      <c r="G161" s="612"/>
      <c r="H161" s="81"/>
      <c r="I161" s="81"/>
      <c r="J161" s="81"/>
      <c r="K161" s="81"/>
    </row>
    <row r="162" spans="1:11" s="22" customFormat="1" ht="31.5" hidden="1">
      <c r="A162" s="20" t="s">
        <v>1582</v>
      </c>
      <c r="B162" s="616" t="s">
        <v>454</v>
      </c>
      <c r="C162" s="628" t="s">
        <v>6680</v>
      </c>
      <c r="D162" s="858"/>
      <c r="E162" s="613" t="s">
        <v>341</v>
      </c>
      <c r="F162" s="627"/>
      <c r="G162" s="612"/>
      <c r="H162" s="81"/>
      <c r="I162" s="81"/>
      <c r="J162" s="81"/>
      <c r="K162" s="81"/>
    </row>
    <row r="163" spans="1:11" s="22" customFormat="1" ht="39.950000000000003" hidden="1" customHeight="1">
      <c r="A163" s="20"/>
      <c r="B163" s="616"/>
      <c r="C163" s="693" t="s">
        <v>6681</v>
      </c>
      <c r="D163" s="858"/>
      <c r="E163" s="613" t="s">
        <v>341</v>
      </c>
      <c r="F163" s="692"/>
      <c r="G163" s="612"/>
      <c r="H163" s="81"/>
      <c r="I163" s="81"/>
      <c r="J163" s="81"/>
      <c r="K163" s="81"/>
    </row>
    <row r="164" spans="1:11" s="22" customFormat="1" ht="30" hidden="1">
      <c r="A164" s="20"/>
      <c r="B164" s="616"/>
      <c r="C164" s="615" t="s">
        <v>6682</v>
      </c>
      <c r="D164" s="858"/>
      <c r="E164" s="613" t="s">
        <v>341</v>
      </c>
      <c r="F164" s="627"/>
      <c r="G164" s="612"/>
      <c r="H164" s="81"/>
      <c r="I164" s="81"/>
      <c r="J164" s="81"/>
      <c r="K164" s="81"/>
    </row>
    <row r="165" spans="1:11" s="22" customFormat="1" ht="37.5" customHeight="1">
      <c r="A165" s="11" t="s">
        <v>1586</v>
      </c>
      <c r="B165" s="275" t="s">
        <v>459</v>
      </c>
      <c r="C165" s="34" t="s">
        <v>3750</v>
      </c>
      <c r="D165" s="476">
        <v>1</v>
      </c>
      <c r="E165" s="21" t="s">
        <v>341</v>
      </c>
      <c r="F165" s="19"/>
      <c r="G165" s="44"/>
      <c r="J165" s="81"/>
      <c r="K165" s="81"/>
    </row>
    <row r="166" spans="1:11" s="22" customFormat="1" ht="15.75">
      <c r="A166" s="11"/>
      <c r="B166" s="275"/>
      <c r="C166" s="41" t="s">
        <v>3111</v>
      </c>
      <c r="D166" s="476">
        <v>1</v>
      </c>
      <c r="E166" s="21" t="s">
        <v>341</v>
      </c>
      <c r="F166" s="19"/>
      <c r="G166" s="44"/>
      <c r="J166" s="81"/>
      <c r="K166" s="81"/>
    </row>
    <row r="167" spans="1:11" s="22" customFormat="1" ht="15.75">
      <c r="A167" s="11"/>
      <c r="B167" s="275"/>
      <c r="C167" s="41" t="s">
        <v>3113</v>
      </c>
      <c r="D167" s="476">
        <v>1</v>
      </c>
      <c r="E167" s="21" t="s">
        <v>341</v>
      </c>
      <c r="F167" s="19"/>
      <c r="G167" s="44"/>
      <c r="J167" s="81"/>
      <c r="K167" s="81"/>
    </row>
    <row r="168" spans="1:11" s="22" customFormat="1" ht="15.75">
      <c r="A168" s="11"/>
      <c r="B168" s="275"/>
      <c r="C168" s="41" t="s">
        <v>3115</v>
      </c>
      <c r="D168" s="476">
        <v>1</v>
      </c>
      <c r="E168" s="21" t="s">
        <v>341</v>
      </c>
      <c r="F168" s="19"/>
      <c r="G168" s="44"/>
      <c r="J168" s="81"/>
      <c r="K168" s="81"/>
    </row>
    <row r="169" spans="1:11" s="22" customFormat="1" ht="34.5" hidden="1" customHeight="1">
      <c r="A169" s="20"/>
      <c r="B169" s="616"/>
      <c r="C169" s="628" t="s">
        <v>3117</v>
      </c>
      <c r="D169" s="858"/>
      <c r="E169" s="613" t="s">
        <v>341</v>
      </c>
      <c r="F169" s="627"/>
      <c r="G169" s="612"/>
      <c r="H169" s="81"/>
      <c r="I169" s="81"/>
      <c r="J169" s="81"/>
      <c r="K169" s="81"/>
    </row>
    <row r="170" spans="1:11" s="22" customFormat="1" ht="29.25" hidden="1" customHeight="1">
      <c r="A170" s="20"/>
      <c r="B170" s="616"/>
      <c r="C170" s="628" t="s">
        <v>3751</v>
      </c>
      <c r="D170" s="858"/>
      <c r="E170" s="613" t="s">
        <v>341</v>
      </c>
      <c r="F170" s="627"/>
      <c r="G170" s="612"/>
      <c r="H170" s="81"/>
      <c r="I170" s="81"/>
      <c r="J170" s="81"/>
      <c r="K170" s="81"/>
    </row>
    <row r="171" spans="1:11" s="22" customFormat="1" ht="30">
      <c r="A171" s="11"/>
      <c r="B171" s="275"/>
      <c r="C171" s="317" t="s">
        <v>3752</v>
      </c>
      <c r="D171" s="476">
        <v>1</v>
      </c>
      <c r="E171" s="21" t="s">
        <v>341</v>
      </c>
      <c r="F171" s="19"/>
      <c r="G171" s="44"/>
      <c r="J171" s="81"/>
      <c r="K171" s="81"/>
    </row>
    <row r="172" spans="1:11" s="22" customFormat="1" ht="27.75" customHeight="1">
      <c r="A172" s="11"/>
      <c r="B172" s="275"/>
      <c r="C172" s="41" t="s">
        <v>3753</v>
      </c>
      <c r="D172" s="476">
        <v>1</v>
      </c>
      <c r="E172" s="21" t="s">
        <v>341</v>
      </c>
      <c r="F172" s="19"/>
      <c r="G172" s="44"/>
      <c r="J172" s="81"/>
      <c r="K172" s="81"/>
    </row>
    <row r="173" spans="1:11" s="22" customFormat="1" ht="29.25" customHeight="1">
      <c r="A173" s="11"/>
      <c r="B173" s="45"/>
      <c r="C173" s="200" t="s">
        <v>6683</v>
      </c>
      <c r="D173" s="860">
        <v>1</v>
      </c>
      <c r="E173" s="50" t="s">
        <v>341</v>
      </c>
      <c r="F173" s="263"/>
      <c r="G173" s="245"/>
      <c r="J173" s="81"/>
      <c r="K173" s="81"/>
    </row>
    <row r="174" spans="1:11" s="22" customFormat="1" ht="32.25" hidden="1" customHeight="1">
      <c r="A174" s="20"/>
      <c r="B174" s="616"/>
      <c r="C174" s="628" t="s">
        <v>3754</v>
      </c>
      <c r="D174" s="858"/>
      <c r="E174" s="613" t="s">
        <v>341</v>
      </c>
      <c r="F174" s="627"/>
      <c r="G174" s="612"/>
      <c r="H174" s="81"/>
      <c r="I174" s="81"/>
      <c r="J174" s="81"/>
      <c r="K174" s="81"/>
    </row>
    <row r="175" spans="1:11" s="22" customFormat="1" ht="27.75" hidden="1" customHeight="1">
      <c r="A175" s="20"/>
      <c r="B175" s="616"/>
      <c r="C175" s="628" t="s">
        <v>3755</v>
      </c>
      <c r="D175" s="858"/>
      <c r="E175" s="613" t="s">
        <v>341</v>
      </c>
      <c r="F175" s="627"/>
      <c r="G175" s="612"/>
      <c r="H175" s="81"/>
      <c r="I175" s="81"/>
      <c r="J175" s="81"/>
      <c r="K175" s="81"/>
    </row>
    <row r="176" spans="1:11" s="22" customFormat="1" ht="21.75" hidden="1" customHeight="1">
      <c r="A176" s="20"/>
      <c r="B176" s="616"/>
      <c r="C176" s="628" t="s">
        <v>3127</v>
      </c>
      <c r="D176" s="858"/>
      <c r="E176" s="613" t="s">
        <v>341</v>
      </c>
      <c r="F176" s="627"/>
      <c r="G176" s="612"/>
      <c r="H176" s="81"/>
      <c r="I176" s="81"/>
      <c r="J176" s="81"/>
      <c r="K176" s="81"/>
    </row>
    <row r="177" spans="1:11" ht="63" hidden="1">
      <c r="A177" s="20" t="s">
        <v>1601</v>
      </c>
      <c r="B177" s="616" t="s">
        <v>477</v>
      </c>
      <c r="C177" s="615" t="s">
        <v>3128</v>
      </c>
      <c r="D177" s="858"/>
      <c r="E177" s="613" t="s">
        <v>341</v>
      </c>
      <c r="F177" s="627" t="s">
        <v>6684</v>
      </c>
      <c r="G177" s="612"/>
      <c r="H177" s="81"/>
      <c r="I177" s="81"/>
    </row>
    <row r="178" spans="1:11" ht="47.25">
      <c r="A178" s="11" t="s">
        <v>1604</v>
      </c>
      <c r="B178" s="45" t="s">
        <v>481</v>
      </c>
      <c r="C178" s="200" t="s">
        <v>1605</v>
      </c>
      <c r="D178" s="860">
        <v>1</v>
      </c>
      <c r="E178" s="50" t="s">
        <v>341</v>
      </c>
      <c r="F178" s="263"/>
      <c r="G178" s="245"/>
    </row>
    <row r="179" spans="1:11" ht="43.5" customHeight="1">
      <c r="A179" s="11" t="s">
        <v>1607</v>
      </c>
      <c r="B179" s="275" t="s">
        <v>485</v>
      </c>
      <c r="C179" s="41" t="s">
        <v>3131</v>
      </c>
      <c r="D179" s="476">
        <v>1</v>
      </c>
      <c r="E179" s="21" t="s">
        <v>341</v>
      </c>
      <c r="F179" s="23" t="s">
        <v>6685</v>
      </c>
      <c r="G179" s="44"/>
    </row>
    <row r="180" spans="1:11" ht="78.75" hidden="1">
      <c r="A180" s="20" t="s">
        <v>1610</v>
      </c>
      <c r="B180" s="616" t="s">
        <v>490</v>
      </c>
      <c r="C180" s="628" t="s">
        <v>3133</v>
      </c>
      <c r="D180" s="858"/>
      <c r="E180" s="613" t="s">
        <v>341</v>
      </c>
      <c r="F180" s="628" t="s">
        <v>6686</v>
      </c>
      <c r="G180" s="612"/>
      <c r="H180" s="81"/>
      <c r="I180" s="81"/>
    </row>
    <row r="181" spans="1:11" ht="40.15" customHeight="1">
      <c r="A181" s="95" t="s">
        <v>1615</v>
      </c>
      <c r="B181" s="1366" t="s">
        <v>118</v>
      </c>
      <c r="C181" s="1458"/>
      <c r="D181" s="1458"/>
      <c r="E181" s="1458"/>
      <c r="F181" s="1458"/>
      <c r="G181" s="1459"/>
      <c r="H181" s="22">
        <f>SUM(D182:D187)</f>
        <v>2</v>
      </c>
      <c r="I181" s="22">
        <f>COUNT(D182:D187)*2</f>
        <v>4</v>
      </c>
    </row>
    <row r="182" spans="1:11" ht="60" hidden="1">
      <c r="A182" s="20" t="s">
        <v>497</v>
      </c>
      <c r="B182" s="617" t="s">
        <v>498</v>
      </c>
      <c r="C182" s="618" t="s">
        <v>499</v>
      </c>
      <c r="D182" s="861"/>
      <c r="E182" s="613" t="s">
        <v>341</v>
      </c>
      <c r="F182" s="618" t="s">
        <v>500</v>
      </c>
      <c r="G182" s="612"/>
      <c r="H182" s="81"/>
      <c r="I182" s="81"/>
    </row>
    <row r="183" spans="1:11" ht="63" hidden="1">
      <c r="A183" s="20" t="s">
        <v>501</v>
      </c>
      <c r="B183" s="45" t="s">
        <v>502</v>
      </c>
      <c r="C183" s="19"/>
      <c r="D183" s="474"/>
      <c r="E183" s="21"/>
      <c r="F183" s="19"/>
      <c r="G183" s="19"/>
      <c r="H183" s="81"/>
      <c r="I183" s="81"/>
      <c r="J183" s="4"/>
      <c r="K183" s="4"/>
    </row>
    <row r="184" spans="1:11" ht="52.5" hidden="1" customHeight="1">
      <c r="A184" s="20" t="s">
        <v>1617</v>
      </c>
      <c r="B184" s="616" t="s">
        <v>504</v>
      </c>
      <c r="C184" s="859" t="s">
        <v>3135</v>
      </c>
      <c r="D184" s="861"/>
      <c r="E184" s="613" t="s">
        <v>341</v>
      </c>
      <c r="F184" s="628"/>
      <c r="G184" s="612"/>
      <c r="H184" s="81"/>
      <c r="I184" s="81"/>
    </row>
    <row r="185" spans="1:11" ht="47.25" hidden="1" customHeight="1">
      <c r="A185" s="20" t="s">
        <v>1620</v>
      </c>
      <c r="B185" s="862" t="s">
        <v>507</v>
      </c>
      <c r="C185" s="628" t="s">
        <v>3759</v>
      </c>
      <c r="D185" s="861"/>
      <c r="E185" s="613" t="s">
        <v>341</v>
      </c>
      <c r="F185" s="627"/>
      <c r="G185" s="612"/>
      <c r="H185" s="81"/>
      <c r="I185" s="81"/>
    </row>
    <row r="186" spans="1:11" ht="36" customHeight="1">
      <c r="A186" s="11"/>
      <c r="B186" s="365"/>
      <c r="C186" s="41" t="s">
        <v>3760</v>
      </c>
      <c r="D186" s="495">
        <v>1</v>
      </c>
      <c r="E186" s="21" t="s">
        <v>341</v>
      </c>
      <c r="F186" s="19"/>
      <c r="G186" s="44"/>
    </row>
    <row r="187" spans="1:11" ht="36" customHeight="1">
      <c r="A187" s="11"/>
      <c r="B187" s="135"/>
      <c r="C187" s="200" t="s">
        <v>2876</v>
      </c>
      <c r="D187" s="495">
        <v>1</v>
      </c>
      <c r="E187" s="21" t="s">
        <v>341</v>
      </c>
      <c r="F187" s="19"/>
      <c r="G187" s="44"/>
    </row>
    <row r="188" spans="1:11" ht="40.15" customHeight="1">
      <c r="A188" s="95" t="s">
        <v>1623</v>
      </c>
      <c r="B188" s="1366" t="s">
        <v>116</v>
      </c>
      <c r="C188" s="1458"/>
      <c r="D188" s="1458"/>
      <c r="E188" s="1458"/>
      <c r="F188" s="1458"/>
      <c r="G188" s="1459"/>
      <c r="H188" s="22">
        <f>SUM(D189:D193)</f>
        <v>3</v>
      </c>
      <c r="I188" s="22">
        <f>COUNT(D189:D193)*2</f>
        <v>6</v>
      </c>
      <c r="J188" s="599"/>
    </row>
    <row r="189" spans="1:11" ht="45" hidden="1">
      <c r="A189" s="20" t="s">
        <v>1624</v>
      </c>
      <c r="B189" s="617" t="s">
        <v>511</v>
      </c>
      <c r="C189" s="700" t="s">
        <v>3142</v>
      </c>
      <c r="D189" s="858"/>
      <c r="E189" s="613" t="s">
        <v>379</v>
      </c>
      <c r="F189" s="627"/>
      <c r="G189" s="612"/>
      <c r="H189" s="81"/>
      <c r="I189" s="81"/>
    </row>
    <row r="190" spans="1:11" ht="45">
      <c r="A190" s="11" t="s">
        <v>1624</v>
      </c>
      <c r="B190" s="248" t="s">
        <v>511</v>
      </c>
      <c r="C190" s="202" t="s">
        <v>513</v>
      </c>
      <c r="D190" s="476">
        <v>1</v>
      </c>
      <c r="E190" s="21" t="s">
        <v>341</v>
      </c>
      <c r="F190" s="19"/>
      <c r="G190" s="44"/>
    </row>
    <row r="191" spans="1:11" ht="90">
      <c r="A191" s="11" t="s">
        <v>1626</v>
      </c>
      <c r="B191" s="277" t="s">
        <v>515</v>
      </c>
      <c r="C191" s="202" t="s">
        <v>7104</v>
      </c>
      <c r="D191" s="476">
        <v>1</v>
      </c>
      <c r="E191" s="21" t="s">
        <v>341</v>
      </c>
      <c r="F191" s="202" t="s">
        <v>7105</v>
      </c>
      <c r="G191" s="44"/>
    </row>
    <row r="192" spans="1:11" ht="75" hidden="1">
      <c r="A192" s="20"/>
      <c r="B192" s="863"/>
      <c r="C192" s="700" t="s">
        <v>517</v>
      </c>
      <c r="D192" s="858"/>
      <c r="E192" s="613" t="s">
        <v>377</v>
      </c>
      <c r="F192" s="627"/>
      <c r="G192" s="612"/>
      <c r="H192" s="81"/>
      <c r="I192" s="81"/>
    </row>
    <row r="193" spans="1:11" ht="78.75">
      <c r="A193" s="11" t="s">
        <v>1629</v>
      </c>
      <c r="B193" s="248" t="s">
        <v>519</v>
      </c>
      <c r="C193" s="16" t="s">
        <v>2882</v>
      </c>
      <c r="D193" s="476">
        <v>1</v>
      </c>
      <c r="E193" s="21" t="s">
        <v>255</v>
      </c>
      <c r="F193" s="19"/>
      <c r="G193" s="44"/>
    </row>
    <row r="194" spans="1:11" ht="40.15" customHeight="1">
      <c r="A194" s="95" t="s">
        <v>1631</v>
      </c>
      <c r="B194" s="1366" t="s">
        <v>114</v>
      </c>
      <c r="C194" s="1458"/>
      <c r="D194" s="1458"/>
      <c r="E194" s="1458"/>
      <c r="F194" s="1458"/>
      <c r="G194" s="1459"/>
      <c r="H194" s="22">
        <f>SUM(D195:D206)</f>
        <v>8</v>
      </c>
      <c r="I194" s="22">
        <f>COUNT(D195:D206)*2</f>
        <v>16</v>
      </c>
      <c r="J194" s="565"/>
    </row>
    <row r="195" spans="1:11" ht="47.25">
      <c r="A195" s="11" t="s">
        <v>1632</v>
      </c>
      <c r="B195" s="198" t="s">
        <v>522</v>
      </c>
      <c r="C195" s="41" t="s">
        <v>6687</v>
      </c>
      <c r="D195" s="476">
        <v>1</v>
      </c>
      <c r="E195" s="15" t="s">
        <v>377</v>
      </c>
      <c r="F195" s="19" t="s">
        <v>6688</v>
      </c>
      <c r="G195" s="44"/>
    </row>
    <row r="196" spans="1:11" ht="35.25" customHeight="1">
      <c r="A196" s="11" t="s">
        <v>1632</v>
      </c>
      <c r="B196" s="198" t="s">
        <v>522</v>
      </c>
      <c r="C196" s="41" t="s">
        <v>6689</v>
      </c>
      <c r="D196" s="476">
        <v>1</v>
      </c>
      <c r="E196" s="15" t="s">
        <v>377</v>
      </c>
      <c r="F196" s="19" t="s">
        <v>6688</v>
      </c>
      <c r="G196" s="44"/>
    </row>
    <row r="197" spans="1:11" ht="30">
      <c r="A197" s="11"/>
      <c r="B197" s="198"/>
      <c r="C197" s="41" t="s">
        <v>5613</v>
      </c>
      <c r="D197" s="476">
        <v>1</v>
      </c>
      <c r="E197" s="15" t="s">
        <v>377</v>
      </c>
      <c r="F197" s="19" t="s">
        <v>6688</v>
      </c>
      <c r="G197" s="44"/>
    </row>
    <row r="198" spans="1:11" ht="33.950000000000003" customHeight="1">
      <c r="A198" s="11"/>
      <c r="B198" s="198"/>
      <c r="C198" s="41" t="s">
        <v>6690</v>
      </c>
      <c r="D198" s="476">
        <v>1</v>
      </c>
      <c r="E198" s="15" t="s">
        <v>377</v>
      </c>
      <c r="F198" s="19" t="s">
        <v>6688</v>
      </c>
      <c r="G198" s="44"/>
    </row>
    <row r="199" spans="1:11" ht="15.75">
      <c r="A199" s="11"/>
      <c r="B199" s="198"/>
      <c r="C199" s="41" t="s">
        <v>6691</v>
      </c>
      <c r="D199" s="476">
        <v>1</v>
      </c>
      <c r="E199" s="15" t="s">
        <v>377</v>
      </c>
      <c r="F199" s="19" t="s">
        <v>6688</v>
      </c>
      <c r="G199" s="44"/>
    </row>
    <row r="200" spans="1:11" ht="15.75">
      <c r="A200" s="11"/>
      <c r="B200" s="198"/>
      <c r="C200" s="41" t="s">
        <v>3147</v>
      </c>
      <c r="D200" s="476">
        <v>1</v>
      </c>
      <c r="E200" s="15" t="s">
        <v>377</v>
      </c>
      <c r="F200" s="19" t="s">
        <v>6688</v>
      </c>
      <c r="G200" s="44"/>
    </row>
    <row r="201" spans="1:11" ht="47.25" hidden="1">
      <c r="A201" s="20" t="s">
        <v>1637</v>
      </c>
      <c r="B201" s="198" t="s">
        <v>526</v>
      </c>
      <c r="C201" s="19"/>
      <c r="D201" s="474"/>
      <c r="E201" s="21"/>
      <c r="F201" s="19"/>
      <c r="G201" s="19"/>
      <c r="H201" s="81"/>
      <c r="I201" s="81"/>
      <c r="J201" s="4"/>
      <c r="K201" s="4"/>
    </row>
    <row r="202" spans="1:11" ht="47.25">
      <c r="A202" s="11" t="s">
        <v>1640</v>
      </c>
      <c r="B202" s="198" t="s">
        <v>529</v>
      </c>
      <c r="C202" s="41" t="s">
        <v>530</v>
      </c>
      <c r="D202" s="476">
        <v>1</v>
      </c>
      <c r="E202" s="21" t="s">
        <v>531</v>
      </c>
      <c r="F202" s="23" t="s">
        <v>3149</v>
      </c>
      <c r="G202" s="44"/>
    </row>
    <row r="203" spans="1:11" ht="47.25">
      <c r="A203" s="11" t="s">
        <v>1643</v>
      </c>
      <c r="B203" s="198" t="s">
        <v>534</v>
      </c>
      <c r="C203" s="41" t="s">
        <v>3150</v>
      </c>
      <c r="D203" s="476">
        <v>1</v>
      </c>
      <c r="E203" s="21" t="s">
        <v>379</v>
      </c>
      <c r="F203" s="19"/>
      <c r="G203" s="44"/>
    </row>
    <row r="204" spans="1:11" ht="31.5" hidden="1">
      <c r="A204" s="20" t="s">
        <v>1644</v>
      </c>
      <c r="B204" s="617" t="s">
        <v>537</v>
      </c>
      <c r="C204" s="628" t="s">
        <v>3765</v>
      </c>
      <c r="D204" s="858"/>
      <c r="E204" s="613" t="s">
        <v>255</v>
      </c>
      <c r="F204" s="627"/>
      <c r="G204" s="612"/>
      <c r="H204" s="81"/>
      <c r="I204" s="81"/>
    </row>
    <row r="205" spans="1:11" ht="15.75" hidden="1">
      <c r="A205" s="20"/>
      <c r="B205" s="617"/>
      <c r="C205" s="697" t="s">
        <v>6692</v>
      </c>
      <c r="D205" s="858"/>
      <c r="E205" s="613" t="s">
        <v>255</v>
      </c>
      <c r="F205" s="627"/>
      <c r="G205" s="612"/>
      <c r="H205" s="81"/>
      <c r="I205" s="81"/>
    </row>
    <row r="206" spans="1:11" ht="15.75" hidden="1">
      <c r="A206" s="20"/>
      <c r="B206" s="617"/>
      <c r="C206" s="697" t="s">
        <v>3766</v>
      </c>
      <c r="D206" s="858"/>
      <c r="E206" s="613" t="s">
        <v>255</v>
      </c>
      <c r="F206" s="627"/>
      <c r="G206" s="612"/>
      <c r="H206" s="81"/>
      <c r="I206" s="81"/>
    </row>
    <row r="207" spans="1:11" ht="40.15" customHeight="1">
      <c r="A207" s="95" t="s">
        <v>1649</v>
      </c>
      <c r="B207" s="1366" t="s">
        <v>112</v>
      </c>
      <c r="C207" s="1458"/>
      <c r="D207" s="1458"/>
      <c r="E207" s="1458"/>
      <c r="F207" s="1458"/>
      <c r="G207" s="1459"/>
      <c r="H207" s="22">
        <f>SUM(D208:D222)</f>
        <v>12</v>
      </c>
      <c r="I207" s="22">
        <f>COUNT(D208:D222)*2</f>
        <v>24</v>
      </c>
      <c r="J207" s="599"/>
    </row>
    <row r="208" spans="1:11" ht="47.25">
      <c r="A208" s="11" t="s">
        <v>1651</v>
      </c>
      <c r="B208" s="198" t="s">
        <v>552</v>
      </c>
      <c r="C208" s="41" t="s">
        <v>3154</v>
      </c>
      <c r="D208" s="479">
        <v>1</v>
      </c>
      <c r="E208" s="21" t="s">
        <v>554</v>
      </c>
      <c r="F208" s="16" t="s">
        <v>6696</v>
      </c>
      <c r="G208" s="44"/>
    </row>
    <row r="209" spans="1:9" ht="15.75">
      <c r="A209" s="11"/>
      <c r="B209" s="198"/>
      <c r="C209" s="41" t="s">
        <v>6697</v>
      </c>
      <c r="D209" s="479">
        <v>1</v>
      </c>
      <c r="E209" s="21" t="s">
        <v>554</v>
      </c>
      <c r="F209" s="18" t="s">
        <v>6698</v>
      </c>
      <c r="G209" s="44"/>
    </row>
    <row r="210" spans="1:9" ht="30">
      <c r="A210" s="11"/>
      <c r="B210" s="198"/>
      <c r="C210" s="41" t="s">
        <v>556</v>
      </c>
      <c r="D210" s="479">
        <v>1</v>
      </c>
      <c r="E210" s="21" t="s">
        <v>554</v>
      </c>
      <c r="F210" s="18" t="s">
        <v>6699</v>
      </c>
      <c r="G210" s="44"/>
    </row>
    <row r="211" spans="1:9" ht="30">
      <c r="A211" s="11"/>
      <c r="B211" s="198"/>
      <c r="C211" s="41" t="s">
        <v>2420</v>
      </c>
      <c r="D211" s="479">
        <v>1</v>
      </c>
      <c r="E211" s="21" t="s">
        <v>554</v>
      </c>
      <c r="F211" s="18" t="s">
        <v>6700</v>
      </c>
      <c r="G211" s="44"/>
    </row>
    <row r="212" spans="1:9" ht="30">
      <c r="A212" s="11"/>
      <c r="B212" s="198"/>
      <c r="C212" s="41" t="s">
        <v>2900</v>
      </c>
      <c r="D212" s="479">
        <v>1</v>
      </c>
      <c r="E212" s="21" t="s">
        <v>554</v>
      </c>
      <c r="F212" s="18" t="s">
        <v>6701</v>
      </c>
      <c r="G212" s="44"/>
    </row>
    <row r="213" spans="1:9" ht="30">
      <c r="A213" s="11"/>
      <c r="B213" s="248"/>
      <c r="C213" s="200" t="s">
        <v>1658</v>
      </c>
      <c r="D213" s="502">
        <v>1</v>
      </c>
      <c r="E213" s="50" t="s">
        <v>554</v>
      </c>
      <c r="F213" s="211" t="s">
        <v>1659</v>
      </c>
      <c r="G213" s="245"/>
    </row>
    <row r="214" spans="1:9" ht="45">
      <c r="A214" s="11"/>
      <c r="B214" s="248"/>
      <c r="C214" s="200" t="s">
        <v>6702</v>
      </c>
      <c r="D214" s="502">
        <v>1</v>
      </c>
      <c r="E214" s="50" t="s">
        <v>554</v>
      </c>
      <c r="F214" s="211" t="s">
        <v>6703</v>
      </c>
      <c r="G214" s="245"/>
    </row>
    <row r="215" spans="1:9" ht="120">
      <c r="A215" s="11"/>
      <c r="B215" s="198"/>
      <c r="C215" s="41" t="s">
        <v>3162</v>
      </c>
      <c r="D215" s="479">
        <v>1</v>
      </c>
      <c r="E215" s="21" t="s">
        <v>554</v>
      </c>
      <c r="F215" s="211" t="s">
        <v>3163</v>
      </c>
      <c r="G215" s="44"/>
    </row>
    <row r="216" spans="1:9" ht="30">
      <c r="A216" s="11"/>
      <c r="B216" s="198"/>
      <c r="C216" s="41" t="s">
        <v>2426</v>
      </c>
      <c r="D216" s="479">
        <v>1</v>
      </c>
      <c r="E216" s="21" t="s">
        <v>554</v>
      </c>
      <c r="F216" s="16" t="s">
        <v>567</v>
      </c>
      <c r="G216" s="44"/>
    </row>
    <row r="217" spans="1:9" ht="31.5" hidden="1">
      <c r="A217" s="20" t="s">
        <v>1662</v>
      </c>
      <c r="B217" s="617" t="s">
        <v>573</v>
      </c>
      <c r="C217" s="628" t="s">
        <v>2428</v>
      </c>
      <c r="D217" s="864"/>
      <c r="E217" s="613" t="s">
        <v>554</v>
      </c>
      <c r="F217" s="709"/>
      <c r="G217" s="612"/>
      <c r="H217" s="81"/>
      <c r="I217" s="81"/>
    </row>
    <row r="218" spans="1:9" ht="42.95" hidden="1" customHeight="1">
      <c r="A218" s="20"/>
      <c r="B218" s="617"/>
      <c r="C218" s="628" t="s">
        <v>3168</v>
      </c>
      <c r="D218" s="864"/>
      <c r="E218" s="613" t="s">
        <v>554</v>
      </c>
      <c r="F218" s="709"/>
      <c r="G218" s="612"/>
      <c r="H218" s="81"/>
      <c r="I218" s="81"/>
    </row>
    <row r="219" spans="1:9" ht="36.950000000000003" customHeight="1">
      <c r="A219" s="11" t="s">
        <v>1662</v>
      </c>
      <c r="B219" s="198" t="s">
        <v>573</v>
      </c>
      <c r="C219" s="41" t="s">
        <v>1176</v>
      </c>
      <c r="D219" s="479">
        <v>1</v>
      </c>
      <c r="E219" s="21" t="s">
        <v>554</v>
      </c>
      <c r="F219" s="584"/>
      <c r="G219" s="44"/>
    </row>
    <row r="220" spans="1:9" ht="30">
      <c r="A220" s="11"/>
      <c r="B220" s="198"/>
      <c r="C220" s="41" t="s">
        <v>2433</v>
      </c>
      <c r="D220" s="479">
        <v>1</v>
      </c>
      <c r="E220" s="21" t="s">
        <v>554</v>
      </c>
      <c r="F220" s="41"/>
      <c r="G220" s="44"/>
    </row>
    <row r="221" spans="1:9" ht="30" hidden="1">
      <c r="A221" s="20"/>
      <c r="B221" s="617"/>
      <c r="C221" s="628" t="s">
        <v>4746</v>
      </c>
      <c r="D221" s="864"/>
      <c r="E221" s="613" t="s">
        <v>554</v>
      </c>
      <c r="F221" s="628"/>
      <c r="G221" s="612"/>
      <c r="H221" s="81"/>
      <c r="I221" s="81"/>
    </row>
    <row r="222" spans="1:9" ht="63">
      <c r="A222" s="11" t="s">
        <v>1665</v>
      </c>
      <c r="B222" s="45" t="s">
        <v>580</v>
      </c>
      <c r="C222" s="23" t="s">
        <v>3170</v>
      </c>
      <c r="D222" s="479">
        <v>1</v>
      </c>
      <c r="E222" s="21" t="s">
        <v>554</v>
      </c>
      <c r="F222" s="19"/>
      <c r="G222" s="44"/>
    </row>
    <row r="223" spans="1:9" ht="40.15" customHeight="1">
      <c r="A223" s="95" t="s">
        <v>1669</v>
      </c>
      <c r="B223" s="1366" t="s">
        <v>110</v>
      </c>
      <c r="C223" s="1458"/>
      <c r="D223" s="1458"/>
      <c r="E223" s="1458"/>
      <c r="F223" s="1458"/>
      <c r="G223" s="1459"/>
      <c r="H223" s="22">
        <f>SUM(D224:D242)</f>
        <v>12</v>
      </c>
      <c r="I223" s="22">
        <f>COUNT(D224:D242)*2</f>
        <v>24</v>
      </c>
    </row>
    <row r="224" spans="1:9" ht="47.25">
      <c r="A224" s="11" t="s">
        <v>1670</v>
      </c>
      <c r="B224" s="198" t="s">
        <v>583</v>
      </c>
      <c r="C224" s="12" t="s">
        <v>584</v>
      </c>
      <c r="D224" s="479">
        <v>1</v>
      </c>
      <c r="E224" s="15" t="s">
        <v>341</v>
      </c>
      <c r="F224" s="41" t="s">
        <v>6704</v>
      </c>
      <c r="G224" s="44"/>
    </row>
    <row r="225" spans="1:11" ht="63">
      <c r="A225" s="11" t="s">
        <v>1672</v>
      </c>
      <c r="B225" s="198" t="s">
        <v>588</v>
      </c>
      <c r="C225" s="317" t="s">
        <v>3173</v>
      </c>
      <c r="D225" s="479">
        <v>1</v>
      </c>
      <c r="E225" s="15" t="s">
        <v>341</v>
      </c>
      <c r="F225" s="41" t="s">
        <v>3174</v>
      </c>
      <c r="G225" s="44"/>
    </row>
    <row r="226" spans="1:11" ht="90">
      <c r="A226" s="11"/>
      <c r="B226" s="198"/>
      <c r="C226" s="317" t="s">
        <v>6705</v>
      </c>
      <c r="D226" s="479">
        <v>1</v>
      </c>
      <c r="E226" s="15" t="s">
        <v>341</v>
      </c>
      <c r="F226" s="41" t="s">
        <v>3176</v>
      </c>
      <c r="G226" s="44"/>
    </row>
    <row r="227" spans="1:11" ht="75">
      <c r="A227" s="11"/>
      <c r="B227" s="198"/>
      <c r="C227" s="317" t="s">
        <v>3177</v>
      </c>
      <c r="D227" s="479">
        <v>1</v>
      </c>
      <c r="E227" s="15" t="s">
        <v>341</v>
      </c>
      <c r="F227" s="41" t="s">
        <v>6706</v>
      </c>
      <c r="G227" s="44"/>
    </row>
    <row r="228" spans="1:11" ht="60">
      <c r="A228" s="11"/>
      <c r="B228" s="198"/>
      <c r="C228" s="317" t="s">
        <v>6707</v>
      </c>
      <c r="D228" s="479">
        <v>1</v>
      </c>
      <c r="E228" s="15" t="s">
        <v>341</v>
      </c>
      <c r="F228" s="41" t="s">
        <v>6708</v>
      </c>
      <c r="G228" s="44"/>
    </row>
    <row r="229" spans="1:11" ht="45">
      <c r="A229" s="11"/>
      <c r="B229" s="198"/>
      <c r="C229" s="317" t="s">
        <v>6709</v>
      </c>
      <c r="D229" s="479">
        <v>1</v>
      </c>
      <c r="E229" s="15" t="s">
        <v>341</v>
      </c>
      <c r="F229" s="41" t="s">
        <v>6710</v>
      </c>
      <c r="G229" s="44"/>
    </row>
    <row r="230" spans="1:11" ht="45">
      <c r="A230" s="11"/>
      <c r="B230" s="198"/>
      <c r="C230" s="317" t="s">
        <v>6711</v>
      </c>
      <c r="D230" s="479">
        <v>1</v>
      </c>
      <c r="E230" s="15" t="s">
        <v>341</v>
      </c>
      <c r="F230" s="41" t="s">
        <v>6712</v>
      </c>
      <c r="G230" s="44"/>
    </row>
    <row r="231" spans="1:11" ht="30" hidden="1">
      <c r="A231" s="20"/>
      <c r="B231" s="617"/>
      <c r="C231" s="693" t="s">
        <v>6713</v>
      </c>
      <c r="D231" s="864"/>
      <c r="E231" s="625" t="s">
        <v>341</v>
      </c>
      <c r="F231" s="709"/>
      <c r="G231" s="612"/>
      <c r="H231" s="81"/>
      <c r="I231" s="81"/>
    </row>
    <row r="232" spans="1:11" ht="63">
      <c r="A232" s="11" t="s">
        <v>1687</v>
      </c>
      <c r="B232" s="198" t="s">
        <v>593</v>
      </c>
      <c r="C232" s="12" t="s">
        <v>2439</v>
      </c>
      <c r="D232" s="479">
        <v>1</v>
      </c>
      <c r="E232" s="15" t="s">
        <v>341</v>
      </c>
      <c r="F232" s="23" t="s">
        <v>7106</v>
      </c>
      <c r="G232" s="44"/>
    </row>
    <row r="233" spans="1:11" ht="78.75">
      <c r="A233" s="11" t="s">
        <v>1689</v>
      </c>
      <c r="B233" s="198" t="s">
        <v>597</v>
      </c>
      <c r="C233" s="317" t="s">
        <v>3790</v>
      </c>
      <c r="D233" s="479">
        <v>1</v>
      </c>
      <c r="E233" s="15" t="s">
        <v>341</v>
      </c>
      <c r="F233" s="41" t="s">
        <v>6714</v>
      </c>
      <c r="G233" s="44"/>
    </row>
    <row r="234" spans="1:11" ht="30">
      <c r="A234" s="11"/>
      <c r="B234" s="198"/>
      <c r="C234" s="317" t="s">
        <v>3183</v>
      </c>
      <c r="D234" s="479">
        <v>1</v>
      </c>
      <c r="E234" s="15" t="s">
        <v>341</v>
      </c>
      <c r="F234" s="41" t="s">
        <v>6715</v>
      </c>
      <c r="G234" s="44"/>
    </row>
    <row r="235" spans="1:11" ht="31.5" hidden="1">
      <c r="A235" s="20" t="s">
        <v>1692</v>
      </c>
      <c r="B235" s="617" t="s">
        <v>602</v>
      </c>
      <c r="C235" s="626" t="s">
        <v>603</v>
      </c>
      <c r="D235" s="864"/>
      <c r="E235" s="625" t="s">
        <v>341</v>
      </c>
      <c r="F235" s="618" t="s">
        <v>604</v>
      </c>
      <c r="G235" s="612"/>
      <c r="H235" s="81"/>
      <c r="I235" s="81"/>
    </row>
    <row r="236" spans="1:11" ht="31.5" hidden="1">
      <c r="A236" s="20"/>
      <c r="B236" s="617"/>
      <c r="C236" s="626" t="s">
        <v>6716</v>
      </c>
      <c r="D236" s="864"/>
      <c r="E236" s="625" t="s">
        <v>341</v>
      </c>
      <c r="F236" s="618" t="s">
        <v>6717</v>
      </c>
      <c r="G236" s="612"/>
      <c r="H236" s="81"/>
      <c r="I236" s="81"/>
    </row>
    <row r="237" spans="1:11" s="692" customFormat="1" ht="47.25" hidden="1">
      <c r="A237" s="20" t="s">
        <v>605</v>
      </c>
      <c r="B237" s="617" t="s">
        <v>606</v>
      </c>
      <c r="C237" s="626" t="s">
        <v>607</v>
      </c>
      <c r="D237" s="864"/>
      <c r="E237" s="625" t="s">
        <v>341</v>
      </c>
      <c r="F237" s="618" t="s">
        <v>3792</v>
      </c>
      <c r="G237" s="612"/>
      <c r="H237" s="81"/>
      <c r="I237" s="81"/>
      <c r="J237" s="685"/>
      <c r="K237" s="685"/>
    </row>
    <row r="238" spans="1:11" ht="31.5">
      <c r="A238" s="11"/>
      <c r="B238" s="198"/>
      <c r="C238" s="12" t="s">
        <v>6718</v>
      </c>
      <c r="D238" s="479">
        <v>1</v>
      </c>
      <c r="E238" s="15" t="s">
        <v>341</v>
      </c>
      <c r="F238" s="16" t="s">
        <v>6719</v>
      </c>
      <c r="G238" s="44"/>
    </row>
    <row r="239" spans="1:11" ht="47.25">
      <c r="A239" s="11" t="s">
        <v>1696</v>
      </c>
      <c r="B239" s="198" t="s">
        <v>612</v>
      </c>
      <c r="C239" s="19" t="s">
        <v>3190</v>
      </c>
      <c r="D239" s="479">
        <v>1</v>
      </c>
      <c r="E239" s="15" t="s">
        <v>341</v>
      </c>
      <c r="F239" s="23" t="s">
        <v>3191</v>
      </c>
      <c r="G239" s="44"/>
    </row>
    <row r="240" spans="1:11" ht="30" hidden="1">
      <c r="A240" s="145"/>
      <c r="B240" s="627"/>
      <c r="C240" s="697" t="s">
        <v>3793</v>
      </c>
      <c r="D240" s="864"/>
      <c r="E240" s="625" t="s">
        <v>341</v>
      </c>
      <c r="F240" s="628" t="s">
        <v>6720</v>
      </c>
      <c r="G240" s="612"/>
      <c r="H240" s="81"/>
      <c r="I240" s="81"/>
    </row>
    <row r="241" spans="1:11" ht="60" hidden="1">
      <c r="A241" s="145"/>
      <c r="B241" s="627"/>
      <c r="C241" s="701" t="s">
        <v>2446</v>
      </c>
      <c r="D241" s="864"/>
      <c r="E241" s="625" t="s">
        <v>341</v>
      </c>
      <c r="F241" s="628" t="s">
        <v>6721</v>
      </c>
      <c r="G241" s="612"/>
      <c r="H241" s="81"/>
      <c r="I241" s="81"/>
    </row>
    <row r="242" spans="1:11" ht="30" hidden="1">
      <c r="A242" s="145"/>
      <c r="B242" s="627"/>
      <c r="C242" s="628" t="s">
        <v>2448</v>
      </c>
      <c r="D242" s="864"/>
      <c r="E242" s="625" t="s">
        <v>341</v>
      </c>
      <c r="F242" s="628" t="s">
        <v>3796</v>
      </c>
      <c r="G242" s="612"/>
      <c r="H242" s="81"/>
      <c r="I242" s="81"/>
    </row>
    <row r="243" spans="1:11" ht="41.25" customHeight="1">
      <c r="A243" s="278" t="s">
        <v>109</v>
      </c>
      <c r="B243" s="1302" t="s">
        <v>108</v>
      </c>
      <c r="C243" s="1299"/>
      <c r="D243" s="1303"/>
      <c r="E243" s="1303"/>
      <c r="F243" s="1299"/>
      <c r="G243" s="1304"/>
      <c r="H243" s="22">
        <f>SUM(D244:D262)</f>
        <v>4</v>
      </c>
      <c r="I243" s="22">
        <f>COUNT(D244:D262)*2</f>
        <v>8</v>
      </c>
    </row>
    <row r="244" spans="1:11" ht="75" hidden="1">
      <c r="A244" s="145" t="s">
        <v>1700</v>
      </c>
      <c r="B244" s="614" t="s">
        <v>1701</v>
      </c>
      <c r="C244" s="628" t="s">
        <v>1702</v>
      </c>
      <c r="D244" s="865"/>
      <c r="E244" s="630" t="s">
        <v>540</v>
      </c>
      <c r="F244" s="628" t="s">
        <v>3193</v>
      </c>
      <c r="G244" s="866"/>
      <c r="H244" s="81"/>
      <c r="I244" s="81"/>
    </row>
    <row r="245" spans="1:11" ht="75" hidden="1">
      <c r="A245" s="76" t="s">
        <v>1704</v>
      </c>
      <c r="B245" s="628" t="s">
        <v>1705</v>
      </c>
      <c r="C245" s="614" t="s">
        <v>1706</v>
      </c>
      <c r="D245" s="858"/>
      <c r="E245" s="613" t="s">
        <v>540</v>
      </c>
      <c r="F245" s="614" t="s">
        <v>3194</v>
      </c>
      <c r="G245" s="866"/>
      <c r="H245" s="81"/>
      <c r="I245" s="81"/>
    </row>
    <row r="246" spans="1:11" ht="45" hidden="1">
      <c r="A246" s="20" t="s">
        <v>3195</v>
      </c>
      <c r="B246" s="34" t="s">
        <v>3196</v>
      </c>
      <c r="C246" s="34"/>
      <c r="D246" s="474"/>
      <c r="E246" s="50"/>
      <c r="F246" s="34"/>
      <c r="G246" s="301"/>
      <c r="H246" s="81"/>
      <c r="I246" s="81"/>
      <c r="J246" s="4"/>
      <c r="K246" s="4"/>
    </row>
    <row r="247" spans="1:11" ht="60" hidden="1">
      <c r="A247" s="20" t="s">
        <v>3197</v>
      </c>
      <c r="B247" s="34" t="s">
        <v>3198</v>
      </c>
      <c r="C247" s="34"/>
      <c r="D247" s="474"/>
      <c r="E247" s="50"/>
      <c r="F247" s="34"/>
      <c r="G247" s="301"/>
      <c r="H247" s="81"/>
      <c r="I247" s="81"/>
      <c r="J247" s="4"/>
      <c r="K247" s="4"/>
    </row>
    <row r="248" spans="1:11" ht="45" hidden="1">
      <c r="A248" s="20" t="s">
        <v>3199</v>
      </c>
      <c r="B248" s="34" t="s">
        <v>3200</v>
      </c>
      <c r="C248" s="34"/>
      <c r="D248" s="474"/>
      <c r="E248" s="50"/>
      <c r="F248" s="34"/>
      <c r="G248" s="301"/>
      <c r="H248" s="81"/>
      <c r="I248" s="81"/>
      <c r="J248" s="4"/>
      <c r="K248" s="4"/>
    </row>
    <row r="249" spans="1:11" ht="60" hidden="1">
      <c r="A249" s="20" t="s">
        <v>3201</v>
      </c>
      <c r="B249" s="34" t="s">
        <v>3202</v>
      </c>
      <c r="C249" s="34"/>
      <c r="D249" s="474"/>
      <c r="E249" s="50"/>
      <c r="F249" s="34"/>
      <c r="G249" s="301"/>
      <c r="H249" s="81"/>
      <c r="I249" s="81"/>
      <c r="J249" s="4"/>
      <c r="K249" s="4"/>
    </row>
    <row r="250" spans="1:11" ht="60" hidden="1">
      <c r="A250" s="20" t="s">
        <v>3203</v>
      </c>
      <c r="B250" s="34" t="s">
        <v>3204</v>
      </c>
      <c r="C250" s="34"/>
      <c r="D250" s="474"/>
      <c r="E250" s="50"/>
      <c r="F250" s="34"/>
      <c r="G250" s="301"/>
      <c r="H250" s="81"/>
      <c r="I250" s="81"/>
      <c r="J250" s="4"/>
      <c r="K250" s="4"/>
    </row>
    <row r="251" spans="1:11" ht="75" hidden="1">
      <c r="A251" s="20" t="s">
        <v>3205</v>
      </c>
      <c r="B251" s="34" t="s">
        <v>3206</v>
      </c>
      <c r="C251" s="34"/>
      <c r="D251" s="474"/>
      <c r="E251" s="50"/>
      <c r="F251" s="34"/>
      <c r="G251" s="301"/>
      <c r="H251" s="81"/>
      <c r="I251" s="81"/>
      <c r="J251" s="4"/>
      <c r="K251" s="4"/>
    </row>
    <row r="252" spans="1:11" ht="45">
      <c r="A252" s="11" t="s">
        <v>1708</v>
      </c>
      <c r="B252" s="75" t="s">
        <v>1709</v>
      </c>
      <c r="C252" s="19" t="s">
        <v>3207</v>
      </c>
      <c r="D252" s="476">
        <v>1</v>
      </c>
      <c r="E252" s="21" t="s">
        <v>255</v>
      </c>
      <c r="F252" s="34" t="s">
        <v>3208</v>
      </c>
      <c r="G252" s="301"/>
    </row>
    <row r="253" spans="1:11" ht="75">
      <c r="A253" s="11"/>
      <c r="B253" s="263"/>
      <c r="C253" s="263" t="s">
        <v>6693</v>
      </c>
      <c r="D253" s="860">
        <v>1</v>
      </c>
      <c r="E253" s="50" t="s">
        <v>255</v>
      </c>
      <c r="F253" s="37" t="s">
        <v>3210</v>
      </c>
      <c r="G253" s="867"/>
    </row>
    <row r="254" spans="1:11" ht="30" hidden="1">
      <c r="A254" s="145"/>
      <c r="B254" s="627"/>
      <c r="C254" s="615" t="s">
        <v>545</v>
      </c>
      <c r="D254" s="858"/>
      <c r="E254" s="613" t="s">
        <v>255</v>
      </c>
      <c r="F254" s="614" t="s">
        <v>3211</v>
      </c>
      <c r="G254" s="866"/>
      <c r="H254" s="81"/>
      <c r="I254" s="81"/>
    </row>
    <row r="255" spans="1:11" ht="30" hidden="1">
      <c r="A255" s="145"/>
      <c r="B255" s="627"/>
      <c r="C255" s="615" t="s">
        <v>6694</v>
      </c>
      <c r="D255" s="858"/>
      <c r="E255" s="613" t="s">
        <v>255</v>
      </c>
      <c r="F255" s="614"/>
      <c r="G255" s="866"/>
      <c r="H255" s="81"/>
      <c r="I255" s="81"/>
    </row>
    <row r="256" spans="1:11" ht="45" hidden="1">
      <c r="A256" s="145"/>
      <c r="B256" s="627"/>
      <c r="C256" s="615" t="s">
        <v>6695</v>
      </c>
      <c r="D256" s="858"/>
      <c r="E256" s="613" t="s">
        <v>255</v>
      </c>
      <c r="F256" s="614"/>
      <c r="G256" s="866"/>
      <c r="H256" s="81"/>
      <c r="I256" s="81"/>
    </row>
    <row r="257" spans="1:11" ht="30" hidden="1">
      <c r="A257" s="145"/>
      <c r="B257" s="627"/>
      <c r="C257" s="615" t="s">
        <v>547</v>
      </c>
      <c r="D257" s="858"/>
      <c r="E257" s="613" t="s">
        <v>255</v>
      </c>
      <c r="F257" s="614" t="s">
        <v>1714</v>
      </c>
      <c r="G257" s="866"/>
      <c r="H257" s="81"/>
      <c r="I257" s="81"/>
    </row>
    <row r="258" spans="1:11" ht="60">
      <c r="A258" s="80" t="s">
        <v>3212</v>
      </c>
      <c r="B258" s="34" t="s">
        <v>1717</v>
      </c>
      <c r="C258" s="18" t="s">
        <v>3994</v>
      </c>
      <c r="D258" s="476">
        <v>1</v>
      </c>
      <c r="E258" s="21" t="s">
        <v>255</v>
      </c>
      <c r="F258" s="34"/>
      <c r="G258" s="301"/>
    </row>
    <row r="259" spans="1:11" ht="30" hidden="1">
      <c r="A259" s="145"/>
      <c r="B259" s="614"/>
      <c r="C259" s="697" t="s">
        <v>2898</v>
      </c>
      <c r="D259" s="858"/>
      <c r="E259" s="613" t="s">
        <v>255</v>
      </c>
      <c r="F259" s="614"/>
      <c r="G259" s="866"/>
      <c r="H259" s="81"/>
      <c r="I259" s="81"/>
    </row>
    <row r="260" spans="1:11" ht="30">
      <c r="A260" s="80"/>
      <c r="B260" s="34"/>
      <c r="C260" s="41" t="s">
        <v>3772</v>
      </c>
      <c r="D260" s="476">
        <v>1</v>
      </c>
      <c r="E260" s="21" t="s">
        <v>255</v>
      </c>
      <c r="F260" s="34"/>
      <c r="G260" s="301"/>
    </row>
    <row r="261" spans="1:11" ht="30" hidden="1">
      <c r="A261" s="145"/>
      <c r="B261" s="614"/>
      <c r="C261" s="628" t="s">
        <v>3773</v>
      </c>
      <c r="D261" s="858"/>
      <c r="E261" s="613" t="s">
        <v>255</v>
      </c>
      <c r="F261" s="614"/>
      <c r="G261" s="866"/>
      <c r="H261" s="81"/>
      <c r="I261" s="81"/>
    </row>
    <row r="262" spans="1:11" ht="45" hidden="1">
      <c r="A262" s="145" t="s">
        <v>3213</v>
      </c>
      <c r="B262" s="34" t="s">
        <v>3214</v>
      </c>
      <c r="C262" s="13"/>
      <c r="D262" s="479"/>
      <c r="E262" s="16"/>
      <c r="F262" s="34"/>
      <c r="G262" s="301"/>
      <c r="H262" s="81"/>
      <c r="I262" s="81"/>
      <c r="J262" s="4"/>
      <c r="K262" s="4"/>
    </row>
    <row r="263" spans="1:11" ht="21">
      <c r="A263" s="80"/>
      <c r="B263" s="1450" t="s">
        <v>620</v>
      </c>
      <c r="C263" s="1452"/>
      <c r="D263" s="1452"/>
      <c r="E263" s="1452"/>
      <c r="F263" s="1452"/>
      <c r="G263" s="1452"/>
      <c r="H263" s="22">
        <f>H264+H273+H288+H298+H311+H322+H337+H342+H318+H327+H330+H333</f>
        <v>19</v>
      </c>
      <c r="I263" s="22">
        <f>I264+I273+I288+I298+I311+I322+I337+I342+I318+I327+I330+I333</f>
        <v>38</v>
      </c>
    </row>
    <row r="264" spans="1:11" ht="40.15" customHeight="1">
      <c r="A264" s="111" t="s">
        <v>1720</v>
      </c>
      <c r="B264" s="1366" t="s">
        <v>106</v>
      </c>
      <c r="C264" s="1458"/>
      <c r="D264" s="1458"/>
      <c r="E264" s="1458"/>
      <c r="F264" s="1458"/>
      <c r="G264" s="1459"/>
      <c r="H264" s="22">
        <f>SUM(D265:D272)</f>
        <v>3</v>
      </c>
      <c r="I264" s="22">
        <f>COUNT(D265:D272)*2</f>
        <v>6</v>
      </c>
    </row>
    <row r="265" spans="1:11" ht="47.25">
      <c r="A265" s="11" t="s">
        <v>1721</v>
      </c>
      <c r="B265" s="135" t="s">
        <v>622</v>
      </c>
      <c r="C265" s="16" t="s">
        <v>623</v>
      </c>
      <c r="D265" s="476">
        <v>1</v>
      </c>
      <c r="E265" s="21" t="s">
        <v>540</v>
      </c>
      <c r="F265" s="19"/>
      <c r="G265" s="44"/>
    </row>
    <row r="266" spans="1:11" ht="60" hidden="1">
      <c r="A266" s="20"/>
      <c r="B266" s="636"/>
      <c r="C266" s="697" t="s">
        <v>624</v>
      </c>
      <c r="D266" s="858"/>
      <c r="E266" s="613" t="s">
        <v>540</v>
      </c>
      <c r="F266" s="627"/>
      <c r="G266" s="612"/>
      <c r="H266" s="81"/>
      <c r="I266" s="81"/>
    </row>
    <row r="267" spans="1:11" ht="75" hidden="1">
      <c r="A267" s="20"/>
      <c r="B267" s="636"/>
      <c r="C267" s="615" t="s">
        <v>2932</v>
      </c>
      <c r="D267" s="858"/>
      <c r="E267" s="625" t="s">
        <v>377</v>
      </c>
      <c r="F267" s="627"/>
      <c r="G267" s="612"/>
      <c r="H267" s="81"/>
      <c r="I267" s="81"/>
    </row>
    <row r="268" spans="1:11" ht="45">
      <c r="A268" s="11"/>
      <c r="B268" s="135"/>
      <c r="C268" s="16" t="s">
        <v>625</v>
      </c>
      <c r="D268" s="476">
        <v>1</v>
      </c>
      <c r="E268" s="21" t="s">
        <v>540</v>
      </c>
      <c r="F268" s="19"/>
      <c r="G268" s="44"/>
    </row>
    <row r="269" spans="1:11" ht="60" hidden="1">
      <c r="A269" s="20"/>
      <c r="B269" s="636"/>
      <c r="C269" s="615" t="s">
        <v>2933</v>
      </c>
      <c r="D269" s="858"/>
      <c r="E269" s="613" t="s">
        <v>540</v>
      </c>
      <c r="F269" s="627"/>
      <c r="G269" s="612"/>
      <c r="H269" s="81"/>
      <c r="I269" s="81"/>
    </row>
    <row r="270" spans="1:11" ht="63">
      <c r="A270" s="11" t="s">
        <v>1724</v>
      </c>
      <c r="B270" s="92" t="s">
        <v>627</v>
      </c>
      <c r="C270" s="16" t="s">
        <v>628</v>
      </c>
      <c r="D270" s="476">
        <v>1</v>
      </c>
      <c r="E270" s="21" t="s">
        <v>629</v>
      </c>
      <c r="F270" s="41" t="s">
        <v>6722</v>
      </c>
      <c r="G270" s="44"/>
    </row>
    <row r="271" spans="1:11" ht="75" hidden="1">
      <c r="A271" s="20"/>
      <c r="B271" s="636"/>
      <c r="C271" s="628" t="s">
        <v>2934</v>
      </c>
      <c r="D271" s="858"/>
      <c r="E271" s="613" t="s">
        <v>629</v>
      </c>
      <c r="F271" s="627"/>
      <c r="G271" s="612"/>
      <c r="H271" s="81"/>
      <c r="I271" s="81"/>
    </row>
    <row r="272" spans="1:11" ht="60" hidden="1">
      <c r="A272" s="20" t="s">
        <v>1726</v>
      </c>
      <c r="B272" s="636" t="s">
        <v>631</v>
      </c>
      <c r="C272" s="628" t="s">
        <v>3797</v>
      </c>
      <c r="D272" s="858"/>
      <c r="E272" s="613" t="s">
        <v>379</v>
      </c>
      <c r="F272" s="627"/>
      <c r="G272" s="612"/>
      <c r="H272" s="81"/>
      <c r="I272" s="81"/>
    </row>
    <row r="273" spans="1:11" ht="40.15" customHeight="1">
      <c r="A273" s="111" t="s">
        <v>1729</v>
      </c>
      <c r="B273" s="1366" t="s">
        <v>104</v>
      </c>
      <c r="C273" s="1458"/>
      <c r="D273" s="1458"/>
      <c r="E273" s="1458"/>
      <c r="F273" s="1458"/>
      <c r="G273" s="1459"/>
      <c r="H273" s="22">
        <f>SUM(D274:D287)</f>
        <v>4</v>
      </c>
      <c r="I273" s="22">
        <f>COUNT(D274:D287)*2</f>
        <v>8</v>
      </c>
    </row>
    <row r="274" spans="1:11" ht="47.25" customHeight="1">
      <c r="A274" s="11" t="s">
        <v>633</v>
      </c>
      <c r="B274" s="92" t="s">
        <v>634</v>
      </c>
      <c r="C274" s="41" t="s">
        <v>635</v>
      </c>
      <c r="D274" s="495">
        <v>1</v>
      </c>
      <c r="E274" s="21" t="s">
        <v>540</v>
      </c>
      <c r="F274" s="41" t="s">
        <v>636</v>
      </c>
      <c r="G274" s="44"/>
    </row>
    <row r="275" spans="1:11" ht="31.5" hidden="1" customHeight="1">
      <c r="A275" s="20" t="s">
        <v>637</v>
      </c>
      <c r="B275" s="135" t="s">
        <v>638</v>
      </c>
      <c r="C275" s="19"/>
      <c r="D275" s="474"/>
      <c r="E275" s="21"/>
      <c r="F275" s="19"/>
      <c r="G275" s="19"/>
      <c r="H275" s="81"/>
      <c r="I275" s="81"/>
      <c r="J275" s="4"/>
      <c r="K275" s="4"/>
    </row>
    <row r="276" spans="1:11" ht="45" customHeight="1">
      <c r="A276" s="11" t="s">
        <v>1731</v>
      </c>
      <c r="B276" s="92" t="s">
        <v>640</v>
      </c>
      <c r="C276" s="41" t="s">
        <v>641</v>
      </c>
      <c r="D276" s="495">
        <v>1</v>
      </c>
      <c r="E276" s="21" t="s">
        <v>341</v>
      </c>
      <c r="F276" s="19"/>
      <c r="G276" s="44"/>
    </row>
    <row r="277" spans="1:11" ht="30" hidden="1" customHeight="1">
      <c r="A277" s="20"/>
      <c r="B277" s="636"/>
      <c r="C277" s="628" t="s">
        <v>642</v>
      </c>
      <c r="D277" s="861"/>
      <c r="E277" s="613" t="s">
        <v>341</v>
      </c>
      <c r="F277" s="627"/>
      <c r="G277" s="612"/>
      <c r="H277" s="81"/>
      <c r="I277" s="81"/>
    </row>
    <row r="278" spans="1:11" ht="31.5" customHeight="1">
      <c r="A278" s="11" t="s">
        <v>1735</v>
      </c>
      <c r="B278" s="92" t="s">
        <v>644</v>
      </c>
      <c r="C278" s="16" t="s">
        <v>645</v>
      </c>
      <c r="D278" s="495">
        <v>1</v>
      </c>
      <c r="E278" s="21" t="s">
        <v>377</v>
      </c>
      <c r="F278" s="19"/>
      <c r="G278" s="44"/>
    </row>
    <row r="279" spans="1:11" ht="30" hidden="1" customHeight="1">
      <c r="A279" s="20"/>
      <c r="B279" s="636"/>
      <c r="C279" s="625" t="s">
        <v>646</v>
      </c>
      <c r="D279" s="861"/>
      <c r="E279" s="625" t="s">
        <v>377</v>
      </c>
      <c r="F279" s="627"/>
      <c r="G279" s="612"/>
      <c r="H279" s="81"/>
      <c r="I279" s="81"/>
    </row>
    <row r="280" spans="1:11" ht="30" hidden="1" customHeight="1">
      <c r="A280" s="20"/>
      <c r="B280" s="636"/>
      <c r="C280" s="704" t="s">
        <v>647</v>
      </c>
      <c r="D280" s="861"/>
      <c r="E280" s="625" t="s">
        <v>648</v>
      </c>
      <c r="F280" s="627"/>
      <c r="G280" s="612"/>
      <c r="H280" s="81"/>
      <c r="I280" s="81"/>
    </row>
    <row r="281" spans="1:11" ht="47.25" hidden="1" customHeight="1">
      <c r="A281" s="20" t="s">
        <v>1738</v>
      </c>
      <c r="B281" s="636" t="s">
        <v>650</v>
      </c>
      <c r="C281" s="615" t="s">
        <v>1739</v>
      </c>
      <c r="D281" s="861"/>
      <c r="E281" s="705" t="s">
        <v>540</v>
      </c>
      <c r="F281" s="627"/>
      <c r="G281" s="612"/>
      <c r="H281" s="81"/>
      <c r="I281" s="81"/>
    </row>
    <row r="282" spans="1:11" ht="47.25" hidden="1" customHeight="1">
      <c r="A282" s="20"/>
      <c r="B282" s="636"/>
      <c r="C282" s="615" t="s">
        <v>1741</v>
      </c>
      <c r="D282" s="861"/>
      <c r="E282" s="613" t="s">
        <v>653</v>
      </c>
      <c r="F282" s="627"/>
      <c r="G282" s="612"/>
      <c r="H282" s="81"/>
      <c r="I282" s="81"/>
    </row>
    <row r="283" spans="1:11" ht="45" hidden="1" customHeight="1">
      <c r="A283" s="20" t="s">
        <v>1743</v>
      </c>
      <c r="B283" s="615" t="s">
        <v>657</v>
      </c>
      <c r="C283" s="618" t="s">
        <v>1744</v>
      </c>
      <c r="D283" s="861"/>
      <c r="E283" s="613" t="s">
        <v>540</v>
      </c>
      <c r="F283" s="627"/>
      <c r="G283" s="612"/>
      <c r="H283" s="81"/>
      <c r="I283" s="81"/>
    </row>
    <row r="284" spans="1:11" ht="45" hidden="1" customHeight="1">
      <c r="A284" s="20"/>
      <c r="B284" s="615"/>
      <c r="C284" s="618" t="s">
        <v>661</v>
      </c>
      <c r="D284" s="861"/>
      <c r="E284" s="613" t="s">
        <v>660</v>
      </c>
      <c r="F284" s="627"/>
      <c r="G284" s="612"/>
      <c r="H284" s="81"/>
      <c r="I284" s="81"/>
    </row>
    <row r="285" spans="1:11" ht="47.25" hidden="1" customHeight="1">
      <c r="A285" s="20" t="s">
        <v>1746</v>
      </c>
      <c r="B285" s="636" t="s">
        <v>663</v>
      </c>
      <c r="C285" s="697" t="s">
        <v>664</v>
      </c>
      <c r="D285" s="861"/>
      <c r="E285" s="613" t="s">
        <v>377</v>
      </c>
      <c r="F285" s="618" t="s">
        <v>665</v>
      </c>
      <c r="G285" s="612"/>
      <c r="H285" s="81"/>
      <c r="I285" s="81"/>
    </row>
    <row r="286" spans="1:11" ht="47.25" customHeight="1">
      <c r="A286" s="11" t="s">
        <v>1748</v>
      </c>
      <c r="B286" s="92" t="s">
        <v>667</v>
      </c>
      <c r="C286" s="23" t="s">
        <v>6723</v>
      </c>
      <c r="D286" s="495">
        <v>1</v>
      </c>
      <c r="E286" s="21" t="s">
        <v>379</v>
      </c>
      <c r="F286" s="19"/>
      <c r="G286" s="44"/>
    </row>
    <row r="287" spans="1:11" ht="47.25" hidden="1" customHeight="1">
      <c r="A287" s="20"/>
      <c r="B287" s="636"/>
      <c r="C287" s="615" t="s">
        <v>3805</v>
      </c>
      <c r="D287" s="861"/>
      <c r="E287" s="613" t="s">
        <v>660</v>
      </c>
      <c r="F287" s="627"/>
      <c r="G287" s="612"/>
      <c r="H287" s="81"/>
      <c r="I287" s="81"/>
    </row>
    <row r="288" spans="1:11" ht="40.15" customHeight="1">
      <c r="A288" s="111" t="s">
        <v>1749</v>
      </c>
      <c r="B288" s="1366" t="s">
        <v>102</v>
      </c>
      <c r="C288" s="1458"/>
      <c r="D288" s="1458"/>
      <c r="E288" s="1458"/>
      <c r="F288" s="1458"/>
      <c r="G288" s="1459"/>
      <c r="H288" s="22">
        <f>SUM(D289:D297)</f>
        <v>3</v>
      </c>
      <c r="I288" s="22">
        <f>COUNT(D289:D297)*2</f>
        <v>6</v>
      </c>
    </row>
    <row r="289" spans="1:10" ht="47.25" customHeight="1">
      <c r="A289" s="11" t="s">
        <v>1750</v>
      </c>
      <c r="B289" s="92" t="s">
        <v>670</v>
      </c>
      <c r="C289" s="191" t="s">
        <v>3233</v>
      </c>
      <c r="D289" s="479">
        <v>1</v>
      </c>
      <c r="E289" s="21" t="s">
        <v>341</v>
      </c>
      <c r="F289" s="584" t="s">
        <v>6724</v>
      </c>
      <c r="G289" s="44"/>
    </row>
    <row r="290" spans="1:10" ht="47.25" hidden="1" customHeight="1">
      <c r="A290" s="20"/>
      <c r="B290" s="636"/>
      <c r="C290" s="859" t="s">
        <v>6725</v>
      </c>
      <c r="D290" s="864"/>
      <c r="E290" s="613" t="s">
        <v>341</v>
      </c>
      <c r="F290" s="709"/>
      <c r="G290" s="612"/>
      <c r="H290" s="81"/>
      <c r="I290" s="81"/>
    </row>
    <row r="291" spans="1:10" ht="31.5" hidden="1" customHeight="1">
      <c r="A291" s="20" t="s">
        <v>1753</v>
      </c>
      <c r="B291" s="636" t="s">
        <v>675</v>
      </c>
      <c r="C291" s="628" t="s">
        <v>3807</v>
      </c>
      <c r="D291" s="864"/>
      <c r="E291" s="613" t="s">
        <v>341</v>
      </c>
      <c r="F291" s="627"/>
      <c r="G291" s="612"/>
      <c r="H291" s="81"/>
      <c r="I291" s="81"/>
    </row>
    <row r="292" spans="1:10" ht="59.25" hidden="1" customHeight="1">
      <c r="A292" s="20"/>
      <c r="B292" s="636"/>
      <c r="C292" s="628" t="s">
        <v>3809</v>
      </c>
      <c r="D292" s="864"/>
      <c r="E292" s="613" t="s">
        <v>660</v>
      </c>
      <c r="F292" s="627"/>
      <c r="G292" s="612"/>
      <c r="H292" s="81"/>
      <c r="I292" s="81"/>
    </row>
    <row r="293" spans="1:10" ht="47.25" hidden="1" customHeight="1">
      <c r="A293" s="20" t="s">
        <v>677</v>
      </c>
      <c r="B293" s="636" t="s">
        <v>678</v>
      </c>
      <c r="C293" s="628" t="s">
        <v>4293</v>
      </c>
      <c r="D293" s="864"/>
      <c r="E293" s="625" t="s">
        <v>540</v>
      </c>
      <c r="F293" s="628" t="s">
        <v>3811</v>
      </c>
      <c r="G293" s="612"/>
      <c r="H293" s="81"/>
      <c r="I293" s="81"/>
    </row>
    <row r="294" spans="1:10" ht="47.25" hidden="1" customHeight="1">
      <c r="A294" s="20"/>
      <c r="B294" s="636"/>
      <c r="C294" s="628" t="s">
        <v>6726</v>
      </c>
      <c r="D294" s="864"/>
      <c r="E294" s="625" t="s">
        <v>540</v>
      </c>
      <c r="F294" s="709" t="s">
        <v>4018</v>
      </c>
      <c r="G294" s="612"/>
      <c r="H294" s="81"/>
      <c r="I294" s="81"/>
    </row>
    <row r="295" spans="1:10" ht="30" customHeight="1">
      <c r="A295" s="11"/>
      <c r="B295" s="92"/>
      <c r="C295" s="23" t="s">
        <v>6727</v>
      </c>
      <c r="D295" s="479">
        <v>1</v>
      </c>
      <c r="E295" s="15" t="s">
        <v>540</v>
      </c>
      <c r="F295" s="19"/>
      <c r="G295" s="44"/>
    </row>
    <row r="296" spans="1:10" ht="31.5" customHeight="1">
      <c r="A296" s="11" t="s">
        <v>1757</v>
      </c>
      <c r="B296" s="92" t="s">
        <v>684</v>
      </c>
      <c r="C296" s="92" t="s">
        <v>3238</v>
      </c>
      <c r="D296" s="479">
        <v>1</v>
      </c>
      <c r="E296" s="92" t="s">
        <v>341</v>
      </c>
      <c r="F296" s="92"/>
      <c r="G296" s="92"/>
    </row>
    <row r="297" spans="1:10" ht="30" hidden="1" customHeight="1">
      <c r="A297" s="20" t="s">
        <v>688</v>
      </c>
      <c r="B297" s="615" t="s">
        <v>689</v>
      </c>
      <c r="C297" s="618" t="s">
        <v>2460</v>
      </c>
      <c r="D297" s="864"/>
      <c r="E297" s="613" t="s">
        <v>420</v>
      </c>
      <c r="F297" s="627"/>
      <c r="G297" s="612"/>
      <c r="H297" s="81"/>
      <c r="I297" s="81"/>
    </row>
    <row r="298" spans="1:10" ht="40.15" customHeight="1">
      <c r="A298" s="111" t="s">
        <v>1761</v>
      </c>
      <c r="B298" s="1302" t="s">
        <v>100</v>
      </c>
      <c r="C298" s="1303"/>
      <c r="D298" s="1303"/>
      <c r="E298" s="1303"/>
      <c r="F298" s="1303"/>
      <c r="G298" s="1304"/>
      <c r="H298" s="22">
        <f>SUM(D299:D310)</f>
        <v>3</v>
      </c>
      <c r="I298" s="22">
        <f>COUNT(D299:D310)*2</f>
        <v>6</v>
      </c>
      <c r="J298" s="599"/>
    </row>
    <row r="299" spans="1:10" ht="31.5" hidden="1" customHeight="1">
      <c r="A299" s="20" t="s">
        <v>691</v>
      </c>
      <c r="B299" s="626" t="s">
        <v>692</v>
      </c>
      <c r="C299" s="628" t="s">
        <v>693</v>
      </c>
      <c r="D299" s="858"/>
      <c r="E299" s="613" t="s">
        <v>341</v>
      </c>
      <c r="F299" s="627"/>
      <c r="G299" s="612"/>
      <c r="H299" s="81"/>
      <c r="I299" s="81"/>
    </row>
    <row r="300" spans="1:10" ht="31.5" hidden="1" customHeight="1">
      <c r="A300" s="20" t="s">
        <v>691</v>
      </c>
      <c r="B300" s="626" t="s">
        <v>692</v>
      </c>
      <c r="C300" s="628" t="s">
        <v>694</v>
      </c>
      <c r="D300" s="858"/>
      <c r="E300" s="613" t="s">
        <v>341</v>
      </c>
      <c r="F300" s="627"/>
      <c r="G300" s="612"/>
      <c r="H300" s="81"/>
      <c r="I300" s="81"/>
    </row>
    <row r="301" spans="1:10" ht="45" hidden="1" customHeight="1">
      <c r="A301" s="20" t="s">
        <v>1765</v>
      </c>
      <c r="B301" s="626" t="s">
        <v>696</v>
      </c>
      <c r="C301" s="628" t="s">
        <v>697</v>
      </c>
      <c r="D301" s="858"/>
      <c r="E301" s="613" t="s">
        <v>341</v>
      </c>
      <c r="F301" s="628" t="s">
        <v>698</v>
      </c>
      <c r="G301" s="612"/>
      <c r="H301" s="81"/>
      <c r="I301" s="81"/>
    </row>
    <row r="302" spans="1:10" ht="45" hidden="1" customHeight="1">
      <c r="A302" s="20"/>
      <c r="B302" s="626"/>
      <c r="C302" s="618" t="s">
        <v>699</v>
      </c>
      <c r="D302" s="858"/>
      <c r="E302" s="613" t="s">
        <v>341</v>
      </c>
      <c r="F302" s="618"/>
      <c r="G302" s="612"/>
      <c r="H302" s="81"/>
      <c r="I302" s="81"/>
    </row>
    <row r="303" spans="1:10" ht="45" customHeight="1">
      <c r="A303" s="11"/>
      <c r="B303" s="12"/>
      <c r="C303" s="23" t="s">
        <v>700</v>
      </c>
      <c r="D303" s="476">
        <v>1</v>
      </c>
      <c r="E303" s="21" t="s">
        <v>341</v>
      </c>
      <c r="F303" s="16"/>
      <c r="G303" s="44"/>
    </row>
    <row r="304" spans="1:10" ht="31.5" hidden="1" customHeight="1">
      <c r="A304" s="20" t="s">
        <v>1768</v>
      </c>
      <c r="B304" s="626" t="s">
        <v>702</v>
      </c>
      <c r="C304" s="638" t="s">
        <v>703</v>
      </c>
      <c r="D304" s="858"/>
      <c r="E304" s="613" t="s">
        <v>341</v>
      </c>
      <c r="F304" s="627"/>
      <c r="G304" s="612"/>
      <c r="H304" s="81"/>
      <c r="I304" s="81"/>
    </row>
    <row r="305" spans="1:11" ht="31.5" hidden="1" customHeight="1">
      <c r="A305" s="20" t="s">
        <v>1768</v>
      </c>
      <c r="B305" s="626" t="s">
        <v>702</v>
      </c>
      <c r="C305" s="628" t="s">
        <v>704</v>
      </c>
      <c r="D305" s="858"/>
      <c r="E305" s="613" t="s">
        <v>341</v>
      </c>
      <c r="F305" s="627"/>
      <c r="G305" s="612"/>
      <c r="H305" s="81"/>
      <c r="I305" s="81"/>
    </row>
    <row r="306" spans="1:11" ht="31.5" customHeight="1">
      <c r="A306" s="11"/>
      <c r="B306" s="12"/>
      <c r="C306" s="41" t="s">
        <v>3244</v>
      </c>
      <c r="D306" s="476">
        <v>1</v>
      </c>
      <c r="E306" s="21" t="s">
        <v>341</v>
      </c>
      <c r="F306" s="19"/>
      <c r="G306" s="44"/>
    </row>
    <row r="307" spans="1:11" ht="31.5" hidden="1" customHeight="1">
      <c r="A307" s="20"/>
      <c r="B307" s="626"/>
      <c r="C307" s="628" t="s">
        <v>706</v>
      </c>
      <c r="D307" s="858"/>
      <c r="E307" s="613" t="s">
        <v>341</v>
      </c>
      <c r="F307" s="627"/>
      <c r="G307" s="612"/>
      <c r="H307" s="81"/>
      <c r="I307" s="81"/>
    </row>
    <row r="308" spans="1:11" ht="31.5" hidden="1" customHeight="1">
      <c r="A308" s="20" t="s">
        <v>707</v>
      </c>
      <c r="B308" s="12" t="s">
        <v>708</v>
      </c>
      <c r="C308" s="19"/>
      <c r="D308" s="474"/>
      <c r="E308" s="21"/>
      <c r="F308" s="19"/>
      <c r="G308" s="19"/>
      <c r="H308" s="81"/>
      <c r="I308" s="81"/>
      <c r="J308" s="4"/>
      <c r="K308" s="4"/>
    </row>
    <row r="309" spans="1:11" ht="31.5" customHeight="1">
      <c r="A309" s="11" t="s">
        <v>1773</v>
      </c>
      <c r="B309" s="12" t="s">
        <v>710</v>
      </c>
      <c r="C309" s="41" t="s">
        <v>3247</v>
      </c>
      <c r="D309" s="476">
        <v>1</v>
      </c>
      <c r="E309" s="21" t="s">
        <v>341</v>
      </c>
      <c r="F309" s="19"/>
      <c r="G309" s="44"/>
    </row>
    <row r="310" spans="1:11" ht="47.25" hidden="1" customHeight="1">
      <c r="A310" s="20" t="s">
        <v>712</v>
      </c>
      <c r="B310" s="626" t="s">
        <v>713</v>
      </c>
      <c r="C310" s="697" t="s">
        <v>3815</v>
      </c>
      <c r="D310" s="858"/>
      <c r="E310" s="613" t="s">
        <v>341</v>
      </c>
      <c r="F310" s="627"/>
      <c r="G310" s="612"/>
      <c r="H310" s="81"/>
      <c r="I310" s="81"/>
    </row>
    <row r="311" spans="1:11" ht="40.15" customHeight="1">
      <c r="A311" s="111" t="s">
        <v>1777</v>
      </c>
      <c r="B311" s="1302" t="s">
        <v>98</v>
      </c>
      <c r="C311" s="1303"/>
      <c r="D311" s="1303"/>
      <c r="E311" s="1303"/>
      <c r="F311" s="1303"/>
      <c r="G311" s="1304"/>
      <c r="H311" s="22">
        <f>SUM(D312:D317)</f>
        <v>4</v>
      </c>
      <c r="I311" s="22">
        <f>COUNT(D312:D317)*2</f>
        <v>8</v>
      </c>
    </row>
    <row r="312" spans="1:11" ht="47.25" customHeight="1">
      <c r="A312" s="11" t="s">
        <v>1778</v>
      </c>
      <c r="B312" s="12" t="s">
        <v>716</v>
      </c>
      <c r="C312" s="16" t="s">
        <v>717</v>
      </c>
      <c r="D312" s="476">
        <v>1</v>
      </c>
      <c r="E312" s="21" t="s">
        <v>379</v>
      </c>
      <c r="F312" s="19"/>
      <c r="G312" s="44"/>
    </row>
    <row r="313" spans="1:11" ht="47.25" hidden="1" customHeight="1">
      <c r="A313" s="20"/>
      <c r="B313" s="626"/>
      <c r="C313" s="628" t="s">
        <v>3250</v>
      </c>
      <c r="D313" s="858"/>
      <c r="E313" s="613" t="s">
        <v>379</v>
      </c>
      <c r="F313" s="627"/>
      <c r="G313" s="612"/>
      <c r="H313" s="81"/>
      <c r="I313" s="81"/>
    </row>
    <row r="314" spans="1:11" ht="47.25" customHeight="1">
      <c r="A314" s="11" t="s">
        <v>1781</v>
      </c>
      <c r="B314" s="12" t="s">
        <v>719</v>
      </c>
      <c r="C314" s="41" t="s">
        <v>3251</v>
      </c>
      <c r="D314" s="476">
        <v>1</v>
      </c>
      <c r="E314" s="21" t="s">
        <v>379</v>
      </c>
      <c r="F314" s="19" t="s">
        <v>3252</v>
      </c>
      <c r="G314" s="44"/>
    </row>
    <row r="315" spans="1:11" ht="47.25" hidden="1" customHeight="1">
      <c r="A315" s="20"/>
      <c r="B315" s="626"/>
      <c r="C315" s="618" t="s">
        <v>2953</v>
      </c>
      <c r="D315" s="858"/>
      <c r="E315" s="613" t="s">
        <v>379</v>
      </c>
      <c r="F315" s="627"/>
      <c r="G315" s="612"/>
      <c r="H315" s="81"/>
      <c r="I315" s="81"/>
    </row>
    <row r="316" spans="1:11" ht="47.25" customHeight="1">
      <c r="A316" s="11"/>
      <c r="B316" s="12"/>
      <c r="C316" s="16" t="s">
        <v>7107</v>
      </c>
      <c r="D316" s="476">
        <v>1</v>
      </c>
      <c r="E316" s="21" t="s">
        <v>379</v>
      </c>
      <c r="F316" s="19"/>
      <c r="G316" s="44"/>
    </row>
    <row r="317" spans="1:11" ht="45" customHeight="1">
      <c r="A317" s="11" t="s">
        <v>2465</v>
      </c>
      <c r="B317" s="46" t="s">
        <v>724</v>
      </c>
      <c r="C317" s="16" t="s">
        <v>3255</v>
      </c>
      <c r="D317" s="476">
        <v>1</v>
      </c>
      <c r="E317" s="21" t="s">
        <v>341</v>
      </c>
      <c r="G317" s="44"/>
    </row>
    <row r="318" spans="1:11" ht="40.15" hidden="1" customHeight="1">
      <c r="A318" s="137" t="s">
        <v>97</v>
      </c>
      <c r="B318" s="1366" t="s">
        <v>96</v>
      </c>
      <c r="C318" s="1458"/>
      <c r="D318" s="1458"/>
      <c r="E318" s="1458"/>
      <c r="F318" s="1458"/>
      <c r="G318" s="1459"/>
      <c r="H318" s="81">
        <f>SUM(D319:D321)</f>
        <v>0</v>
      </c>
      <c r="I318" s="81">
        <f>COUNT(D319:D321)*2</f>
        <v>0</v>
      </c>
      <c r="J318" s="4"/>
      <c r="K318" s="4"/>
    </row>
    <row r="319" spans="1:11" ht="47.25" hidden="1" customHeight="1">
      <c r="A319" s="57" t="s">
        <v>726</v>
      </c>
      <c r="B319" s="92" t="s">
        <v>727</v>
      </c>
      <c r="C319" s="19"/>
      <c r="D319" s="474"/>
      <c r="E319" s="21"/>
      <c r="F319" s="19"/>
      <c r="G319" s="19"/>
      <c r="H319" s="81"/>
      <c r="I319" s="81"/>
      <c r="J319" s="4"/>
      <c r="K319" s="4"/>
    </row>
    <row r="320" spans="1:11" ht="47.25" hidden="1" customHeight="1">
      <c r="A320" s="57" t="s">
        <v>728</v>
      </c>
      <c r="B320" s="92" t="s">
        <v>729</v>
      </c>
      <c r="C320" s="19"/>
      <c r="D320" s="474"/>
      <c r="E320" s="21"/>
      <c r="F320" s="19"/>
      <c r="G320" s="19"/>
      <c r="H320" s="81"/>
      <c r="I320" s="81"/>
      <c r="J320" s="4"/>
      <c r="K320" s="4"/>
    </row>
    <row r="321" spans="1:11" ht="60" hidden="1" customHeight="1">
      <c r="A321" s="57" t="s">
        <v>730</v>
      </c>
      <c r="B321" s="16" t="s">
        <v>731</v>
      </c>
      <c r="D321" s="474"/>
      <c r="E321" s="21"/>
      <c r="F321" s="19"/>
      <c r="G321" s="19"/>
      <c r="H321" s="81"/>
      <c r="I321" s="81"/>
      <c r="J321" s="4"/>
      <c r="K321" s="4"/>
    </row>
    <row r="322" spans="1:11" ht="40.15" customHeight="1">
      <c r="A322" s="111" t="s">
        <v>1784</v>
      </c>
      <c r="B322" s="1366" t="s">
        <v>94</v>
      </c>
      <c r="C322" s="1458"/>
      <c r="D322" s="1458"/>
      <c r="E322" s="1458"/>
      <c r="F322" s="1458"/>
      <c r="G322" s="1459"/>
      <c r="H322" s="22">
        <f>SUM(D323:D326)</f>
        <v>1</v>
      </c>
      <c r="I322" s="22">
        <f>COUNT(D323:D326)*2</f>
        <v>2</v>
      </c>
    </row>
    <row r="323" spans="1:11" ht="45.75" customHeight="1">
      <c r="A323" s="11" t="s">
        <v>1785</v>
      </c>
      <c r="B323" s="92" t="s">
        <v>733</v>
      </c>
      <c r="C323" s="41" t="s">
        <v>3256</v>
      </c>
      <c r="D323" s="479">
        <v>1</v>
      </c>
      <c r="E323" s="21" t="s">
        <v>377</v>
      </c>
      <c r="F323" s="23" t="s">
        <v>3257</v>
      </c>
      <c r="G323" s="44"/>
    </row>
    <row r="324" spans="1:11" ht="30.75" hidden="1" customHeight="1">
      <c r="A324" s="20"/>
      <c r="B324" s="636"/>
      <c r="C324" s="615" t="s">
        <v>3258</v>
      </c>
      <c r="D324" s="864"/>
      <c r="E324" s="613" t="s">
        <v>377</v>
      </c>
      <c r="F324" s="627"/>
      <c r="G324" s="612"/>
      <c r="H324" s="81"/>
      <c r="I324" s="81"/>
    </row>
    <row r="325" spans="1:11" ht="47.25" hidden="1" customHeight="1">
      <c r="A325" s="20" t="s">
        <v>1788</v>
      </c>
      <c r="B325" s="636" t="s">
        <v>736</v>
      </c>
      <c r="C325" s="615" t="s">
        <v>3260</v>
      </c>
      <c r="D325" s="864"/>
      <c r="E325" s="613" t="s">
        <v>377</v>
      </c>
      <c r="F325" s="627"/>
      <c r="G325" s="612"/>
      <c r="H325" s="81"/>
      <c r="I325" s="81"/>
    </row>
    <row r="326" spans="1:11" ht="45" hidden="1" customHeight="1">
      <c r="A326" s="20" t="s">
        <v>738</v>
      </c>
      <c r="B326" s="618" t="s">
        <v>739</v>
      </c>
      <c r="C326" s="628" t="s">
        <v>740</v>
      </c>
      <c r="D326" s="864"/>
      <c r="E326" s="613" t="s">
        <v>540</v>
      </c>
      <c r="F326" s="627"/>
      <c r="G326" s="612"/>
      <c r="H326" s="81"/>
      <c r="I326" s="81"/>
    </row>
    <row r="327" spans="1:11" ht="40.15" hidden="1" customHeight="1">
      <c r="A327" s="137" t="s">
        <v>93</v>
      </c>
      <c r="B327" s="1366" t="s">
        <v>92</v>
      </c>
      <c r="C327" s="1458"/>
      <c r="D327" s="1458"/>
      <c r="E327" s="1458"/>
      <c r="F327" s="1458"/>
      <c r="G327" s="1459"/>
      <c r="H327" s="81">
        <f>SUM(D328:D329)</f>
        <v>0</v>
      </c>
      <c r="I327" s="81">
        <f>COUNT(D328:D329)*2</f>
        <v>0</v>
      </c>
      <c r="J327" s="4"/>
      <c r="K327" s="4"/>
    </row>
    <row r="328" spans="1:11" ht="47.25" hidden="1" customHeight="1">
      <c r="A328" s="20" t="s">
        <v>741</v>
      </c>
      <c r="B328" s="92" t="s">
        <v>742</v>
      </c>
      <c r="C328" s="19"/>
      <c r="D328" s="474"/>
      <c r="E328" s="21"/>
      <c r="F328" s="19"/>
      <c r="G328" s="19"/>
      <c r="H328" s="81"/>
      <c r="I328" s="81"/>
      <c r="J328" s="4"/>
      <c r="K328" s="4"/>
    </row>
    <row r="329" spans="1:11" ht="47.25" hidden="1" customHeight="1">
      <c r="A329" s="20" t="s">
        <v>743</v>
      </c>
      <c r="B329" s="12" t="s">
        <v>744</v>
      </c>
      <c r="C329" s="19"/>
      <c r="D329" s="474"/>
      <c r="E329" s="21"/>
      <c r="F329" s="19"/>
      <c r="G329" s="19"/>
      <c r="H329" s="81"/>
      <c r="I329" s="81"/>
      <c r="J329" s="4"/>
      <c r="K329" s="4"/>
    </row>
    <row r="330" spans="1:11" ht="40.15" hidden="1" customHeight="1">
      <c r="A330" s="138" t="s">
        <v>91</v>
      </c>
      <c r="B330" s="1366" t="s">
        <v>90</v>
      </c>
      <c r="C330" s="1458"/>
      <c r="D330" s="1458"/>
      <c r="E330" s="1458"/>
      <c r="F330" s="1458"/>
      <c r="G330" s="1459"/>
      <c r="H330" s="81">
        <f>SUM(D331:D332)</f>
        <v>0</v>
      </c>
      <c r="I330" s="81">
        <f>COUNT(D331:D332)*2</f>
        <v>0</v>
      </c>
      <c r="J330" s="4"/>
      <c r="K330" s="4"/>
    </row>
    <row r="331" spans="1:11" ht="31.5" hidden="1" customHeight="1">
      <c r="A331" s="20" t="s">
        <v>745</v>
      </c>
      <c r="B331" s="92" t="s">
        <v>746</v>
      </c>
      <c r="C331" s="19"/>
      <c r="D331" s="474"/>
      <c r="E331" s="21"/>
      <c r="F331" s="19"/>
      <c r="G331" s="19"/>
      <c r="H331" s="81"/>
      <c r="I331" s="81"/>
      <c r="J331" s="4"/>
      <c r="K331" s="4"/>
    </row>
    <row r="332" spans="1:11" ht="47.25" hidden="1" customHeight="1">
      <c r="A332" s="20" t="s">
        <v>747</v>
      </c>
      <c r="B332" s="92" t="s">
        <v>748</v>
      </c>
      <c r="C332" s="19"/>
      <c r="D332" s="474"/>
      <c r="E332" s="21"/>
      <c r="F332" s="19"/>
      <c r="G332" s="19"/>
      <c r="H332" s="81"/>
      <c r="I332" s="81"/>
      <c r="J332" s="4"/>
      <c r="K332" s="4"/>
    </row>
    <row r="333" spans="1:11" ht="40.15" hidden="1" customHeight="1">
      <c r="A333" s="137" t="s">
        <v>1791</v>
      </c>
      <c r="B333" s="1366" t="s">
        <v>88</v>
      </c>
      <c r="C333" s="1458"/>
      <c r="D333" s="1458"/>
      <c r="E333" s="1458"/>
      <c r="F333" s="1458"/>
      <c r="G333" s="1459"/>
      <c r="H333" s="81">
        <f>SUM(D334:D336)</f>
        <v>0</v>
      </c>
      <c r="I333" s="81">
        <f>COUNT(D334:D336)*2</f>
        <v>0</v>
      </c>
      <c r="J333" s="4"/>
      <c r="K333" s="4"/>
    </row>
    <row r="334" spans="1:11" ht="47.25" hidden="1" customHeight="1">
      <c r="A334" s="20" t="s">
        <v>1793</v>
      </c>
      <c r="B334" s="92" t="s">
        <v>750</v>
      </c>
      <c r="C334" s="19"/>
      <c r="D334" s="474"/>
      <c r="E334" s="21"/>
      <c r="F334" s="19"/>
      <c r="G334" s="19"/>
      <c r="H334" s="81"/>
      <c r="I334" s="81"/>
      <c r="J334" s="4"/>
      <c r="K334" s="4"/>
    </row>
    <row r="335" spans="1:11" ht="47.25" hidden="1" customHeight="1">
      <c r="A335" s="20" t="s">
        <v>752</v>
      </c>
      <c r="B335" s="92" t="s">
        <v>753</v>
      </c>
      <c r="C335" s="19"/>
      <c r="D335" s="474"/>
      <c r="E335" s="21"/>
      <c r="F335" s="19"/>
      <c r="G335" s="19"/>
      <c r="H335" s="81"/>
      <c r="I335" s="81"/>
      <c r="J335" s="4"/>
      <c r="K335" s="4"/>
    </row>
    <row r="336" spans="1:11" ht="47.25" hidden="1" customHeight="1">
      <c r="A336" s="20" t="s">
        <v>1795</v>
      </c>
      <c r="B336" s="135" t="s">
        <v>755</v>
      </c>
      <c r="C336" s="19"/>
      <c r="D336" s="474"/>
      <c r="E336" s="21"/>
      <c r="F336" s="19"/>
      <c r="G336" s="19"/>
      <c r="H336" s="81"/>
      <c r="I336" s="81"/>
      <c r="J336" s="4"/>
      <c r="K336" s="4"/>
    </row>
    <row r="337" spans="1:11" ht="40.15" customHeight="1">
      <c r="A337" s="111" t="s">
        <v>1796</v>
      </c>
      <c r="B337" s="1366" t="s">
        <v>86</v>
      </c>
      <c r="C337" s="1458"/>
      <c r="D337" s="1458"/>
      <c r="E337" s="1458"/>
      <c r="F337" s="1458"/>
      <c r="G337" s="1459"/>
      <c r="H337" s="22">
        <f>SUM(D338:D341)</f>
        <v>1</v>
      </c>
      <c r="I337" s="22">
        <f>COUNT(D338:D341)*2</f>
        <v>2</v>
      </c>
    </row>
    <row r="338" spans="1:11" ht="45" hidden="1" customHeight="1">
      <c r="A338" s="20" t="s">
        <v>1798</v>
      </c>
      <c r="B338" s="636" t="s">
        <v>758</v>
      </c>
      <c r="C338" s="636" t="s">
        <v>2478</v>
      </c>
      <c r="D338" s="858"/>
      <c r="E338" s="613" t="s">
        <v>420</v>
      </c>
      <c r="F338" s="627"/>
      <c r="G338" s="612"/>
      <c r="H338" s="81"/>
      <c r="I338" s="81"/>
    </row>
    <row r="339" spans="1:11" ht="47.25" customHeight="1">
      <c r="A339" s="11" t="s">
        <v>1799</v>
      </c>
      <c r="B339" s="92" t="s">
        <v>761</v>
      </c>
      <c r="C339" s="16" t="s">
        <v>762</v>
      </c>
      <c r="D339" s="476">
        <v>1</v>
      </c>
      <c r="E339" s="21" t="s">
        <v>653</v>
      </c>
      <c r="F339" s="16" t="s">
        <v>763</v>
      </c>
      <c r="G339" s="44"/>
    </row>
    <row r="340" spans="1:11" ht="35.450000000000003" hidden="1" customHeight="1">
      <c r="A340" s="20"/>
      <c r="B340" s="636"/>
      <c r="C340" s="618" t="s">
        <v>764</v>
      </c>
      <c r="D340" s="858"/>
      <c r="E340" s="613" t="s">
        <v>420</v>
      </c>
      <c r="F340" s="613"/>
      <c r="G340" s="612"/>
      <c r="H340" s="81"/>
      <c r="I340" s="81"/>
    </row>
    <row r="341" spans="1:11" ht="63" hidden="1" customHeight="1">
      <c r="A341" s="20" t="s">
        <v>1803</v>
      </c>
      <c r="B341" s="636" t="s">
        <v>766</v>
      </c>
      <c r="C341" s="628" t="s">
        <v>767</v>
      </c>
      <c r="D341" s="858"/>
      <c r="E341" s="613" t="s">
        <v>341</v>
      </c>
      <c r="F341" s="628"/>
      <c r="G341" s="612"/>
      <c r="H341" s="81"/>
      <c r="I341" s="81"/>
    </row>
    <row r="342" spans="1:11" ht="40.15" hidden="1" customHeight="1">
      <c r="A342" s="102" t="s">
        <v>85</v>
      </c>
      <c r="B342" s="1593" t="s">
        <v>84</v>
      </c>
      <c r="C342" s="1594"/>
      <c r="D342" s="1594"/>
      <c r="E342" s="1594"/>
      <c r="F342" s="1594"/>
      <c r="G342" s="1595"/>
      <c r="H342" s="81">
        <f>SUM(D343:D344)</f>
        <v>0</v>
      </c>
      <c r="I342" s="81">
        <f>COUNT(D343:D344)*2</f>
        <v>0</v>
      </c>
    </row>
    <row r="343" spans="1:11" ht="45" hidden="1" customHeight="1">
      <c r="A343" s="20" t="s">
        <v>768</v>
      </c>
      <c r="B343" s="706" t="s">
        <v>769</v>
      </c>
      <c r="C343" s="628" t="s">
        <v>770</v>
      </c>
      <c r="D343" s="858"/>
      <c r="E343" s="613" t="s">
        <v>540</v>
      </c>
      <c r="F343" s="615" t="s">
        <v>771</v>
      </c>
      <c r="G343" s="612"/>
      <c r="H343" s="81"/>
      <c r="I343" s="81"/>
    </row>
    <row r="344" spans="1:11" ht="30" hidden="1" customHeight="1">
      <c r="A344" s="20" t="s">
        <v>772</v>
      </c>
      <c r="B344" s="204" t="s">
        <v>773</v>
      </c>
      <c r="C344" s="19"/>
      <c r="D344" s="474"/>
      <c r="E344" s="21"/>
      <c r="F344" s="19"/>
      <c r="G344" s="19"/>
      <c r="H344" s="81"/>
      <c r="I344" s="81"/>
      <c r="J344" s="4"/>
      <c r="K344" s="4"/>
    </row>
    <row r="345" spans="1:11" ht="18.75" customHeight="1">
      <c r="A345" s="80"/>
      <c r="B345" s="1450" t="s">
        <v>774</v>
      </c>
      <c r="C345" s="1452"/>
      <c r="D345" s="1452"/>
      <c r="E345" s="1452"/>
      <c r="F345" s="1452"/>
      <c r="G345" s="1452"/>
      <c r="H345" s="22">
        <f>H351+H354+H361+H368+H371+H376+H388+H406+H413+H417+H432+H446+H460+H472+H398+H402+H465+H487+H494+H505+H512+H517+H346</f>
        <v>45</v>
      </c>
      <c r="I345" s="22">
        <f>I351+I354+I361+I368+I371+I376+I388+I406+I413+I417+I432+I446+I460+I472+I487+I346+I398+I402+I465+I494+I505+I512+I517</f>
        <v>90</v>
      </c>
    </row>
    <row r="346" spans="1:11" ht="40.15" hidden="1" customHeight="1">
      <c r="A346" s="137" t="s">
        <v>1805</v>
      </c>
      <c r="B346" s="1366" t="s">
        <v>82</v>
      </c>
      <c r="C346" s="1458"/>
      <c r="D346" s="1458"/>
      <c r="E346" s="1458"/>
      <c r="F346" s="1458"/>
      <c r="G346" s="1459"/>
      <c r="H346" s="81">
        <f>SUM(D347:D350)</f>
        <v>0</v>
      </c>
      <c r="I346" s="81">
        <f>COUNT(D347:D350)*2</f>
        <v>0</v>
      </c>
      <c r="J346" s="4"/>
      <c r="K346" s="4"/>
    </row>
    <row r="347" spans="1:11" ht="31.5" hidden="1" customHeight="1">
      <c r="A347" s="20" t="s">
        <v>1806</v>
      </c>
      <c r="B347" s="12" t="s">
        <v>776</v>
      </c>
      <c r="C347" s="23"/>
      <c r="D347" s="474"/>
      <c r="E347" s="21"/>
      <c r="F347" s="19"/>
      <c r="G347" s="19"/>
      <c r="H347" s="81"/>
      <c r="I347" s="81"/>
      <c r="J347" s="4"/>
      <c r="K347" s="4"/>
    </row>
    <row r="348" spans="1:11" ht="63" hidden="1" customHeight="1">
      <c r="A348" s="20" t="s">
        <v>780</v>
      </c>
      <c r="B348" s="12" t="s">
        <v>781</v>
      </c>
      <c r="C348" s="92"/>
      <c r="D348" s="474"/>
      <c r="E348" s="21"/>
      <c r="F348" s="19"/>
      <c r="G348" s="19"/>
      <c r="H348" s="81"/>
      <c r="I348" s="81"/>
      <c r="J348" s="4"/>
      <c r="K348" s="4"/>
    </row>
    <row r="349" spans="1:11" ht="31.5" hidden="1" customHeight="1">
      <c r="A349" s="20" t="s">
        <v>1809</v>
      </c>
      <c r="B349" s="12" t="s">
        <v>783</v>
      </c>
      <c r="C349" s="19"/>
      <c r="D349" s="474"/>
      <c r="E349" s="21"/>
      <c r="F349" s="19"/>
      <c r="G349" s="19"/>
      <c r="H349" s="81"/>
      <c r="I349" s="81"/>
      <c r="J349" s="4"/>
      <c r="K349" s="4"/>
    </row>
    <row r="350" spans="1:11" ht="47.25" hidden="1" customHeight="1">
      <c r="A350" s="20" t="s">
        <v>1814</v>
      </c>
      <c r="B350" s="12" t="s">
        <v>795</v>
      </c>
      <c r="C350" s="19"/>
      <c r="D350" s="474"/>
      <c r="E350" s="21"/>
      <c r="F350" s="19"/>
      <c r="G350" s="19"/>
      <c r="H350" s="81"/>
      <c r="I350" s="81"/>
      <c r="J350" s="4"/>
      <c r="K350" s="4"/>
    </row>
    <row r="351" spans="1:11" ht="40.15" customHeight="1">
      <c r="A351" s="111" t="s">
        <v>1817</v>
      </c>
      <c r="B351" s="1366" t="s">
        <v>80</v>
      </c>
      <c r="C351" s="1458"/>
      <c r="D351" s="1458"/>
      <c r="E351" s="1458"/>
      <c r="F351" s="1458"/>
      <c r="G351" s="1459"/>
      <c r="H351" s="22">
        <f>SUM(D352:D353)</f>
        <v>1</v>
      </c>
      <c r="I351" s="22">
        <f>COUNT(D352:D353)*2</f>
        <v>2</v>
      </c>
    </row>
    <row r="352" spans="1:11" ht="45" customHeight="1">
      <c r="A352" s="11" t="s">
        <v>1818</v>
      </c>
      <c r="B352" s="92" t="s">
        <v>798</v>
      </c>
      <c r="C352" s="41" t="s">
        <v>3264</v>
      </c>
      <c r="D352" s="510">
        <v>1</v>
      </c>
      <c r="E352" s="18" t="s">
        <v>653</v>
      </c>
      <c r="F352" s="194" t="s">
        <v>6728</v>
      </c>
      <c r="G352" s="44"/>
    </row>
    <row r="353" spans="1:11" ht="31.5" hidden="1" customHeight="1">
      <c r="A353" s="20" t="s">
        <v>1828</v>
      </c>
      <c r="B353" s="92" t="s">
        <v>804</v>
      </c>
      <c r="C353" s="19"/>
      <c r="D353" s="474"/>
      <c r="E353" s="21"/>
      <c r="F353" s="19"/>
      <c r="G353" s="19"/>
      <c r="H353" s="81"/>
      <c r="I353" s="81"/>
      <c r="J353" s="4"/>
      <c r="K353" s="4"/>
    </row>
    <row r="354" spans="1:11" ht="40.15" customHeight="1">
      <c r="A354" s="111" t="s">
        <v>1831</v>
      </c>
      <c r="B354" s="1366" t="s">
        <v>78</v>
      </c>
      <c r="C354" s="1458"/>
      <c r="D354" s="1458"/>
      <c r="E354" s="1458"/>
      <c r="F354" s="1458"/>
      <c r="G354" s="1459"/>
      <c r="H354" s="22">
        <f>SUM(D355:D360)</f>
        <v>1</v>
      </c>
      <c r="I354" s="22">
        <f>COUNT(D355:D360)*2</f>
        <v>2</v>
      </c>
    </row>
    <row r="355" spans="1:11" ht="47.25" customHeight="1">
      <c r="A355" s="11" t="s">
        <v>1833</v>
      </c>
      <c r="B355" s="92" t="s">
        <v>807</v>
      </c>
      <c r="C355" s="41" t="s">
        <v>6729</v>
      </c>
      <c r="D355" s="476">
        <v>1</v>
      </c>
      <c r="E355" s="18" t="s">
        <v>540</v>
      </c>
      <c r="F355" s="19"/>
      <c r="G355" s="44"/>
    </row>
    <row r="356" spans="1:11" ht="63" hidden="1" customHeight="1">
      <c r="A356" s="145"/>
      <c r="B356" s="636"/>
      <c r="C356" s="626" t="s">
        <v>1837</v>
      </c>
      <c r="D356" s="858"/>
      <c r="E356" s="697" t="s">
        <v>653</v>
      </c>
      <c r="F356" s="627"/>
      <c r="G356" s="612"/>
      <c r="H356" s="81"/>
      <c r="I356" s="81"/>
    </row>
    <row r="357" spans="1:11" ht="63" hidden="1" customHeight="1">
      <c r="A357" s="20" t="s">
        <v>1839</v>
      </c>
      <c r="B357" s="23" t="s">
        <v>812</v>
      </c>
      <c r="C357" s="92"/>
      <c r="D357" s="474"/>
      <c r="E357" s="21"/>
      <c r="F357" s="19"/>
      <c r="G357" s="19"/>
      <c r="H357" s="81"/>
      <c r="I357" s="81"/>
      <c r="J357" s="4"/>
      <c r="K357" s="4"/>
    </row>
    <row r="358" spans="1:11" ht="47.25" hidden="1" customHeight="1">
      <c r="A358" s="145"/>
      <c r="B358" s="92"/>
      <c r="C358" s="195"/>
      <c r="D358" s="474"/>
      <c r="E358" s="21"/>
      <c r="F358" s="19"/>
      <c r="G358" s="19"/>
      <c r="H358" s="81"/>
      <c r="I358" s="81"/>
      <c r="J358" s="4"/>
      <c r="K358" s="4"/>
    </row>
    <row r="359" spans="1:11" ht="31.5" hidden="1" customHeight="1">
      <c r="A359" s="20" t="s">
        <v>1854</v>
      </c>
      <c r="B359" s="636" t="s">
        <v>823</v>
      </c>
      <c r="C359" s="628" t="s">
        <v>2495</v>
      </c>
      <c r="D359" s="858"/>
      <c r="E359" s="613" t="s">
        <v>653</v>
      </c>
      <c r="F359" s="627"/>
      <c r="G359" s="612"/>
      <c r="H359" s="81"/>
      <c r="I359" s="81"/>
    </row>
    <row r="360" spans="1:11" ht="47.25" hidden="1" customHeight="1">
      <c r="A360" s="20" t="s">
        <v>825</v>
      </c>
      <c r="B360" s="92" t="s">
        <v>826</v>
      </c>
      <c r="C360" s="19"/>
      <c r="D360" s="474"/>
      <c r="E360" s="21"/>
      <c r="F360" s="19"/>
      <c r="G360" s="19"/>
      <c r="H360" s="81"/>
      <c r="I360" s="81"/>
      <c r="J360" s="4"/>
      <c r="K360" s="4"/>
    </row>
    <row r="361" spans="1:11" ht="40.15" customHeight="1">
      <c r="A361" s="111" t="s">
        <v>1858</v>
      </c>
      <c r="B361" s="1366" t="s">
        <v>76</v>
      </c>
      <c r="C361" s="1458"/>
      <c r="D361" s="1458"/>
      <c r="E361" s="1458"/>
      <c r="F361" s="1458"/>
      <c r="G361" s="1459"/>
      <c r="H361" s="22">
        <f>SUM(D362:D367)</f>
        <v>3</v>
      </c>
      <c r="I361" s="22">
        <f>COUNT(D362:D367)*2</f>
        <v>6</v>
      </c>
    </row>
    <row r="362" spans="1:11" ht="45.75" customHeight="1">
      <c r="A362" s="11" t="s">
        <v>1859</v>
      </c>
      <c r="B362" s="12" t="s">
        <v>828</v>
      </c>
      <c r="C362" s="16" t="s">
        <v>829</v>
      </c>
      <c r="D362" s="495">
        <v>1</v>
      </c>
      <c r="E362" s="21" t="s">
        <v>379</v>
      </c>
      <c r="F362" s="16" t="s">
        <v>3829</v>
      </c>
      <c r="G362" s="44"/>
    </row>
    <row r="363" spans="1:11" ht="45" hidden="1" customHeight="1">
      <c r="A363" s="20" t="s">
        <v>1861</v>
      </c>
      <c r="B363" s="618" t="s">
        <v>832</v>
      </c>
      <c r="C363" s="626" t="s">
        <v>835</v>
      </c>
      <c r="D363" s="861"/>
      <c r="E363" s="613" t="s">
        <v>540</v>
      </c>
      <c r="F363" s="618" t="s">
        <v>836</v>
      </c>
      <c r="G363" s="612"/>
      <c r="H363" s="81"/>
      <c r="I363" s="81"/>
    </row>
    <row r="364" spans="1:11" ht="47.25" customHeight="1">
      <c r="A364" s="11" t="s">
        <v>1863</v>
      </c>
      <c r="B364" s="42" t="s">
        <v>838</v>
      </c>
      <c r="C364" s="46" t="s">
        <v>839</v>
      </c>
      <c r="D364" s="497">
        <v>1</v>
      </c>
      <c r="E364" s="50" t="s">
        <v>540</v>
      </c>
      <c r="F364" s="263"/>
      <c r="G364" s="245"/>
    </row>
    <row r="365" spans="1:11" ht="47.25" hidden="1" customHeight="1">
      <c r="A365" s="20"/>
      <c r="B365" s="626"/>
      <c r="C365" s="618" t="s">
        <v>840</v>
      </c>
      <c r="D365" s="861"/>
      <c r="E365" s="613" t="s">
        <v>648</v>
      </c>
      <c r="F365" s="627"/>
      <c r="G365" s="612"/>
      <c r="H365" s="81"/>
      <c r="I365" s="81"/>
    </row>
    <row r="366" spans="1:11" ht="15.75" hidden="1" customHeight="1">
      <c r="A366" s="20" t="s">
        <v>1865</v>
      </c>
      <c r="B366" s="12" t="s">
        <v>843</v>
      </c>
      <c r="C366" s="19"/>
      <c r="D366" s="474"/>
      <c r="E366" s="21"/>
      <c r="F366" s="19"/>
      <c r="G366" s="19"/>
      <c r="H366" s="81"/>
      <c r="I366" s="81"/>
      <c r="J366" s="4"/>
      <c r="K366" s="4"/>
    </row>
    <row r="367" spans="1:11" ht="31.5" customHeight="1">
      <c r="A367" s="11" t="s">
        <v>1866</v>
      </c>
      <c r="B367" s="12" t="s">
        <v>847</v>
      </c>
      <c r="C367" s="12" t="s">
        <v>848</v>
      </c>
      <c r="D367" s="495">
        <v>1</v>
      </c>
      <c r="E367" s="21" t="s">
        <v>653</v>
      </c>
      <c r="F367" s="16" t="s">
        <v>852</v>
      </c>
      <c r="G367" s="44"/>
    </row>
    <row r="368" spans="1:11" ht="40.15" customHeight="1">
      <c r="A368" s="111" t="s">
        <v>1868</v>
      </c>
      <c r="B368" s="1366" t="s">
        <v>74</v>
      </c>
      <c r="C368" s="1596"/>
      <c r="D368" s="1458"/>
      <c r="E368" s="1458"/>
      <c r="F368" s="1458"/>
      <c r="G368" s="1459"/>
      <c r="H368" s="22">
        <f>SUM(D369:D370)</f>
        <v>2</v>
      </c>
      <c r="I368" s="22">
        <f>COUNT(D369:D370)*2</f>
        <v>4</v>
      </c>
    </row>
    <row r="369" spans="1:9" ht="30" customHeight="1">
      <c r="A369" s="11" t="s">
        <v>1870</v>
      </c>
      <c r="B369" s="16" t="s">
        <v>854</v>
      </c>
      <c r="C369" s="126" t="s">
        <v>855</v>
      </c>
      <c r="D369" s="476">
        <v>1</v>
      </c>
      <c r="E369" s="21" t="s">
        <v>379</v>
      </c>
      <c r="F369" s="23" t="s">
        <v>1871</v>
      </c>
      <c r="G369" s="44"/>
    </row>
    <row r="370" spans="1:9" ht="30" customHeight="1">
      <c r="A370" s="11" t="s">
        <v>1872</v>
      </c>
      <c r="B370" s="16" t="s">
        <v>858</v>
      </c>
      <c r="C370" s="16" t="s">
        <v>2708</v>
      </c>
      <c r="D370" s="476">
        <v>1</v>
      </c>
      <c r="E370" s="21" t="s">
        <v>379</v>
      </c>
      <c r="F370" s="584" t="s">
        <v>3271</v>
      </c>
      <c r="G370" s="44"/>
    </row>
    <row r="371" spans="1:9" ht="40.15" customHeight="1">
      <c r="A371" s="111" t="s">
        <v>1875</v>
      </c>
      <c r="B371" s="1366" t="s">
        <v>72</v>
      </c>
      <c r="C371" s="1458"/>
      <c r="D371" s="1458"/>
      <c r="E371" s="1458"/>
      <c r="F371" s="1458"/>
      <c r="G371" s="1459"/>
      <c r="H371" s="22">
        <f>SUM(D372:D375)</f>
        <v>2</v>
      </c>
      <c r="I371" s="22">
        <f>COUNT(D372:D375)*2</f>
        <v>4</v>
      </c>
    </row>
    <row r="372" spans="1:9" ht="30" customHeight="1">
      <c r="A372" s="11" t="s">
        <v>1877</v>
      </c>
      <c r="B372" s="23" t="s">
        <v>861</v>
      </c>
      <c r="C372" s="41" t="s">
        <v>2499</v>
      </c>
      <c r="D372" s="476">
        <v>1</v>
      </c>
      <c r="E372" s="21" t="s">
        <v>648</v>
      </c>
      <c r="F372" s="19"/>
      <c r="G372" s="44"/>
    </row>
    <row r="373" spans="1:9" ht="30" hidden="1" customHeight="1">
      <c r="A373" s="20" t="s">
        <v>1881</v>
      </c>
      <c r="B373" s="615" t="s">
        <v>864</v>
      </c>
      <c r="C373" s="618" t="s">
        <v>866</v>
      </c>
      <c r="D373" s="858"/>
      <c r="E373" s="613" t="s">
        <v>540</v>
      </c>
      <c r="F373" s="627"/>
      <c r="G373" s="612"/>
      <c r="H373" s="81"/>
      <c r="I373" s="81"/>
    </row>
    <row r="374" spans="1:9" ht="30" customHeight="1">
      <c r="A374" s="11" t="s">
        <v>1881</v>
      </c>
      <c r="B374" s="23" t="s">
        <v>864</v>
      </c>
      <c r="C374" s="16" t="s">
        <v>867</v>
      </c>
      <c r="D374" s="476">
        <v>1</v>
      </c>
      <c r="E374" s="21" t="s">
        <v>648</v>
      </c>
      <c r="F374" s="19"/>
      <c r="G374" s="44"/>
    </row>
    <row r="375" spans="1:9" ht="30" hidden="1" customHeight="1">
      <c r="A375" s="20"/>
      <c r="B375" s="615"/>
      <c r="C375" s="618" t="s">
        <v>2500</v>
      </c>
      <c r="D375" s="858"/>
      <c r="E375" s="613" t="s">
        <v>271</v>
      </c>
      <c r="F375" s="627"/>
      <c r="G375" s="612"/>
      <c r="H375" s="81"/>
      <c r="I375" s="81"/>
    </row>
    <row r="376" spans="1:9" ht="40.15" customHeight="1">
      <c r="A376" s="111" t="s">
        <v>1885</v>
      </c>
      <c r="B376" s="1366" t="s">
        <v>70</v>
      </c>
      <c r="C376" s="1458"/>
      <c r="D376" s="1458"/>
      <c r="E376" s="1458"/>
      <c r="F376" s="1458"/>
      <c r="G376" s="1459"/>
      <c r="H376" s="22">
        <f>SUM(D377:D387)</f>
        <v>3</v>
      </c>
      <c r="I376" s="22">
        <f>COUNT(D377:D387)*2</f>
        <v>6</v>
      </c>
    </row>
    <row r="377" spans="1:9" ht="60" customHeight="1">
      <c r="A377" s="11" t="s">
        <v>1887</v>
      </c>
      <c r="B377" s="12" t="s">
        <v>2964</v>
      </c>
      <c r="C377" s="16" t="s">
        <v>871</v>
      </c>
      <c r="D377" s="476">
        <v>1</v>
      </c>
      <c r="E377" s="123" t="s">
        <v>271</v>
      </c>
      <c r="F377" s="16" t="s">
        <v>2965</v>
      </c>
      <c r="G377" s="44"/>
    </row>
    <row r="378" spans="1:9" ht="60" hidden="1" customHeight="1">
      <c r="A378" s="20"/>
      <c r="B378" s="626"/>
      <c r="C378" s="618" t="s">
        <v>873</v>
      </c>
      <c r="D378" s="858"/>
      <c r="E378" s="640" t="s">
        <v>540</v>
      </c>
      <c r="F378" s="618" t="s">
        <v>874</v>
      </c>
      <c r="G378" s="612"/>
      <c r="H378" s="81"/>
      <c r="I378" s="81"/>
    </row>
    <row r="379" spans="1:9" ht="75">
      <c r="A379" s="11"/>
      <c r="B379" s="12"/>
      <c r="C379" s="16" t="s">
        <v>875</v>
      </c>
      <c r="D379" s="476">
        <v>1</v>
      </c>
      <c r="E379" s="123" t="s">
        <v>540</v>
      </c>
      <c r="F379" s="16" t="s">
        <v>7108</v>
      </c>
      <c r="G379" s="44"/>
    </row>
    <row r="380" spans="1:9" ht="63" hidden="1" customHeight="1">
      <c r="A380" s="20" t="s">
        <v>1891</v>
      </c>
      <c r="B380" s="626" t="s">
        <v>878</v>
      </c>
      <c r="C380" s="626" t="s">
        <v>879</v>
      </c>
      <c r="D380" s="858"/>
      <c r="E380" s="640" t="s">
        <v>648</v>
      </c>
      <c r="F380" s="627"/>
      <c r="G380" s="612"/>
      <c r="H380" s="81"/>
      <c r="I380" s="81"/>
    </row>
    <row r="381" spans="1:9" ht="45" hidden="1" customHeight="1">
      <c r="A381" s="20"/>
      <c r="B381" s="626"/>
      <c r="C381" s="618" t="s">
        <v>880</v>
      </c>
      <c r="D381" s="858"/>
      <c r="E381" s="640" t="s">
        <v>653</v>
      </c>
      <c r="F381" s="627"/>
      <c r="G381" s="612"/>
      <c r="H381" s="81"/>
      <c r="I381" s="81"/>
    </row>
    <row r="382" spans="1:9" ht="75" hidden="1" customHeight="1">
      <c r="A382" s="20" t="s">
        <v>1893</v>
      </c>
      <c r="B382" s="626" t="s">
        <v>882</v>
      </c>
      <c r="C382" s="868" t="s">
        <v>883</v>
      </c>
      <c r="D382" s="858"/>
      <c r="E382" s="640" t="s">
        <v>379</v>
      </c>
      <c r="F382" s="618"/>
      <c r="G382" s="612"/>
      <c r="H382" s="81"/>
      <c r="I382" s="81"/>
    </row>
    <row r="383" spans="1:9" ht="63" hidden="1" customHeight="1">
      <c r="A383" s="20"/>
      <c r="B383" s="626"/>
      <c r="C383" s="618" t="s">
        <v>884</v>
      </c>
      <c r="D383" s="858"/>
      <c r="E383" s="640" t="s">
        <v>341</v>
      </c>
      <c r="F383" s="618" t="s">
        <v>2710</v>
      </c>
      <c r="G383" s="612"/>
      <c r="H383" s="81"/>
      <c r="I383" s="81"/>
    </row>
    <row r="384" spans="1:9" ht="63" hidden="1" customHeight="1">
      <c r="A384" s="20"/>
      <c r="B384" s="626"/>
      <c r="C384" s="618" t="s">
        <v>886</v>
      </c>
      <c r="D384" s="858"/>
      <c r="E384" s="640" t="s">
        <v>341</v>
      </c>
      <c r="F384" s="615" t="s">
        <v>887</v>
      </c>
      <c r="G384" s="612"/>
      <c r="H384" s="81"/>
      <c r="I384" s="81"/>
    </row>
    <row r="385" spans="1:11" ht="63" hidden="1" customHeight="1">
      <c r="A385" s="20" t="s">
        <v>1893</v>
      </c>
      <c r="B385" s="626" t="s">
        <v>882</v>
      </c>
      <c r="C385" s="618" t="s">
        <v>888</v>
      </c>
      <c r="D385" s="858"/>
      <c r="E385" s="640" t="s">
        <v>653</v>
      </c>
      <c r="F385" s="618"/>
      <c r="G385" s="612"/>
      <c r="H385" s="81"/>
      <c r="I385" s="81"/>
    </row>
    <row r="386" spans="1:11" ht="63" customHeight="1">
      <c r="A386" s="11" t="s">
        <v>1896</v>
      </c>
      <c r="B386" s="12" t="s">
        <v>890</v>
      </c>
      <c r="C386" s="165" t="s">
        <v>891</v>
      </c>
      <c r="D386" s="476">
        <v>1</v>
      </c>
      <c r="E386" s="29" t="s">
        <v>271</v>
      </c>
      <c r="F386" s="19"/>
      <c r="G386" s="44"/>
    </row>
    <row r="387" spans="1:11" ht="31.5" hidden="1" customHeight="1">
      <c r="A387" s="20" t="s">
        <v>1899</v>
      </c>
      <c r="B387" s="12" t="s">
        <v>893</v>
      </c>
      <c r="C387" s="19"/>
      <c r="D387" s="474"/>
      <c r="E387" s="21"/>
      <c r="F387" s="19"/>
      <c r="G387" s="19"/>
      <c r="H387" s="81"/>
      <c r="I387" s="81"/>
      <c r="J387" s="4"/>
      <c r="K387" s="4"/>
    </row>
    <row r="388" spans="1:11" ht="40.15" customHeight="1">
      <c r="A388" s="111" t="s">
        <v>1900</v>
      </c>
      <c r="B388" s="1366" t="s">
        <v>68</v>
      </c>
      <c r="C388" s="1458"/>
      <c r="D388" s="1458"/>
      <c r="E388" s="1458"/>
      <c r="F388" s="1458"/>
      <c r="G388" s="1459"/>
      <c r="H388" s="22">
        <f>SUM(D389:D397)</f>
        <v>4</v>
      </c>
      <c r="I388" s="22">
        <f>COUNT(D389:D397)*2</f>
        <v>8</v>
      </c>
    </row>
    <row r="389" spans="1:11" ht="47.25" customHeight="1">
      <c r="A389" s="11" t="s">
        <v>1902</v>
      </c>
      <c r="B389" s="12" t="s">
        <v>897</v>
      </c>
      <c r="C389" s="23" t="s">
        <v>3280</v>
      </c>
      <c r="D389" s="476">
        <v>1</v>
      </c>
      <c r="E389" s="21" t="s">
        <v>648</v>
      </c>
      <c r="F389" s="41" t="s">
        <v>7109</v>
      </c>
      <c r="G389" s="44"/>
    </row>
    <row r="390" spans="1:11" ht="47.25" hidden="1" customHeight="1">
      <c r="A390" s="20" t="s">
        <v>1905</v>
      </c>
      <c r="B390" s="626" t="s">
        <v>901</v>
      </c>
      <c r="C390" s="618"/>
      <c r="D390" s="858"/>
      <c r="E390" s="613" t="s">
        <v>648</v>
      </c>
      <c r="F390" s="618" t="s">
        <v>903</v>
      </c>
      <c r="G390" s="612"/>
      <c r="H390" s="81"/>
      <c r="I390" s="81"/>
    </row>
    <row r="391" spans="1:11" ht="31.5" hidden="1" customHeight="1">
      <c r="A391" s="20" t="s">
        <v>1907</v>
      </c>
      <c r="B391" s="12" t="s">
        <v>905</v>
      </c>
      <c r="C391" s="16"/>
      <c r="D391" s="474"/>
      <c r="E391" s="21"/>
      <c r="F391" s="16"/>
      <c r="G391" s="19"/>
      <c r="H391" s="81"/>
      <c r="I391" s="81"/>
      <c r="J391" s="4"/>
      <c r="K391" s="4"/>
    </row>
    <row r="392" spans="1:11" ht="31.5" customHeight="1">
      <c r="A392" s="11" t="s">
        <v>1908</v>
      </c>
      <c r="B392" s="42" t="s">
        <v>909</v>
      </c>
      <c r="C392" s="41" t="s">
        <v>3282</v>
      </c>
      <c r="D392" s="476">
        <v>1</v>
      </c>
      <c r="E392" s="21" t="s">
        <v>648</v>
      </c>
      <c r="F392" s="23" t="s">
        <v>3283</v>
      </c>
      <c r="G392" s="44"/>
    </row>
    <row r="393" spans="1:11" ht="31.5" customHeight="1">
      <c r="A393" s="11"/>
      <c r="B393" s="42"/>
      <c r="C393" s="41" t="s">
        <v>6730</v>
      </c>
      <c r="D393" s="476">
        <v>1</v>
      </c>
      <c r="E393" s="21" t="s">
        <v>648</v>
      </c>
      <c r="F393" s="19"/>
      <c r="G393" s="44"/>
    </row>
    <row r="394" spans="1:11" ht="31.5" customHeight="1">
      <c r="A394" s="11" t="s">
        <v>1913</v>
      </c>
      <c r="B394" s="12" t="s">
        <v>913</v>
      </c>
      <c r="C394" s="41" t="s">
        <v>3832</v>
      </c>
      <c r="D394" s="476">
        <v>1</v>
      </c>
      <c r="E394" s="21" t="s">
        <v>369</v>
      </c>
      <c r="F394" s="41" t="s">
        <v>6731</v>
      </c>
      <c r="G394" s="44"/>
    </row>
    <row r="395" spans="1:11" ht="45" hidden="1" customHeight="1">
      <c r="A395" s="20" t="s">
        <v>1916</v>
      </c>
      <c r="B395" s="626" t="s">
        <v>917</v>
      </c>
      <c r="C395" s="628" t="s">
        <v>1917</v>
      </c>
      <c r="D395" s="858"/>
      <c r="E395" s="613" t="s">
        <v>648</v>
      </c>
      <c r="F395" s="615" t="s">
        <v>3287</v>
      </c>
      <c r="G395" s="612"/>
      <c r="H395" s="81"/>
      <c r="I395" s="81"/>
    </row>
    <row r="396" spans="1:11" ht="30" hidden="1" customHeight="1">
      <c r="A396" s="20"/>
      <c r="B396" s="626"/>
      <c r="C396" s="615" t="s">
        <v>920</v>
      </c>
      <c r="D396" s="858"/>
      <c r="E396" s="613" t="s">
        <v>648</v>
      </c>
      <c r="F396" s="627"/>
      <c r="G396" s="612"/>
      <c r="H396" s="81"/>
      <c r="I396" s="81"/>
    </row>
    <row r="397" spans="1:11" ht="47.25" hidden="1" customHeight="1">
      <c r="A397" s="20" t="s">
        <v>1920</v>
      </c>
      <c r="B397" s="626" t="s">
        <v>922</v>
      </c>
      <c r="C397" s="641" t="s">
        <v>2508</v>
      </c>
      <c r="D397" s="858"/>
      <c r="E397" s="613" t="s">
        <v>648</v>
      </c>
      <c r="F397" s="627"/>
      <c r="G397" s="612"/>
      <c r="H397" s="81"/>
      <c r="I397" s="81"/>
    </row>
    <row r="398" spans="1:11" ht="40.15" hidden="1" customHeight="1">
      <c r="A398" s="137" t="s">
        <v>1921</v>
      </c>
      <c r="B398" s="1366" t="s">
        <v>66</v>
      </c>
      <c r="C398" s="1458"/>
      <c r="D398" s="1458"/>
      <c r="E398" s="1458"/>
      <c r="F398" s="1458"/>
      <c r="G398" s="1459"/>
      <c r="H398" s="81">
        <f>SUM(D399:D401)</f>
        <v>0</v>
      </c>
      <c r="I398" s="81">
        <f>COUNT(D399:D401)*2</f>
        <v>0</v>
      </c>
      <c r="J398" s="4"/>
      <c r="K398" s="4"/>
    </row>
    <row r="399" spans="1:11" ht="31.5" hidden="1" customHeight="1">
      <c r="A399" s="20" t="s">
        <v>1922</v>
      </c>
      <c r="B399" s="12" t="s">
        <v>925</v>
      </c>
      <c r="C399" s="19"/>
      <c r="D399" s="474"/>
      <c r="E399" s="21"/>
      <c r="F399" s="19"/>
      <c r="G399" s="19"/>
      <c r="H399" s="81"/>
      <c r="I399" s="81"/>
      <c r="J399" s="4"/>
      <c r="K399" s="4"/>
    </row>
    <row r="400" spans="1:11" ht="47.25" hidden="1" customHeight="1">
      <c r="A400" s="20" t="s">
        <v>1923</v>
      </c>
      <c r="B400" s="12" t="s">
        <v>932</v>
      </c>
      <c r="C400" s="19"/>
      <c r="D400" s="474"/>
      <c r="E400" s="21"/>
      <c r="F400" s="19"/>
      <c r="G400" s="19"/>
      <c r="H400" s="81"/>
      <c r="I400" s="81"/>
      <c r="J400" s="4"/>
      <c r="K400" s="4"/>
    </row>
    <row r="401" spans="1:11" ht="31.5" hidden="1" customHeight="1">
      <c r="A401" s="20" t="s">
        <v>1924</v>
      </c>
      <c r="B401" s="12" t="s">
        <v>939</v>
      </c>
      <c r="C401" s="19"/>
      <c r="D401" s="474"/>
      <c r="E401" s="21"/>
      <c r="F401" s="19"/>
      <c r="G401" s="19"/>
      <c r="H401" s="81"/>
      <c r="I401" s="81"/>
      <c r="J401" s="4"/>
      <c r="K401" s="4"/>
    </row>
    <row r="402" spans="1:11" ht="40.15" hidden="1" customHeight="1">
      <c r="A402" s="137" t="s">
        <v>1925</v>
      </c>
      <c r="B402" s="1366" t="s">
        <v>64</v>
      </c>
      <c r="C402" s="1458"/>
      <c r="D402" s="1458"/>
      <c r="E402" s="1458"/>
      <c r="F402" s="1458"/>
      <c r="G402" s="1459"/>
      <c r="H402" s="81">
        <f>SUM(D403:D405)</f>
        <v>0</v>
      </c>
      <c r="I402" s="81">
        <f>COUNT(D403:D405)*2</f>
        <v>0</v>
      </c>
      <c r="J402" s="4"/>
      <c r="K402" s="4"/>
    </row>
    <row r="403" spans="1:11" ht="60" hidden="1" customHeight="1">
      <c r="A403" s="20" t="s">
        <v>1926</v>
      </c>
      <c r="B403" s="23" t="s">
        <v>943</v>
      </c>
      <c r="C403" s="19"/>
      <c r="D403" s="474"/>
      <c r="E403" s="21"/>
      <c r="F403" s="19"/>
      <c r="G403" s="19"/>
      <c r="H403" s="81"/>
      <c r="I403" s="81"/>
      <c r="J403" s="4"/>
      <c r="K403" s="4"/>
    </row>
    <row r="404" spans="1:11" ht="45" hidden="1" customHeight="1">
      <c r="A404" s="20" t="s">
        <v>944</v>
      </c>
      <c r="B404" s="23" t="s">
        <v>945</v>
      </c>
      <c r="C404" s="19"/>
      <c r="D404" s="474"/>
      <c r="E404" s="21"/>
      <c r="F404" s="19"/>
      <c r="G404" s="19"/>
      <c r="H404" s="81"/>
      <c r="I404" s="81"/>
      <c r="J404" s="4"/>
      <c r="K404" s="4"/>
    </row>
    <row r="405" spans="1:11" ht="78.75" hidden="1" customHeight="1">
      <c r="A405" s="20" t="s">
        <v>1927</v>
      </c>
      <c r="B405" s="92" t="s">
        <v>947</v>
      </c>
      <c r="C405" s="19"/>
      <c r="D405" s="474"/>
      <c r="E405" s="21"/>
      <c r="F405" s="19"/>
      <c r="G405" s="19"/>
      <c r="H405" s="81"/>
      <c r="I405" s="81"/>
      <c r="J405" s="4"/>
      <c r="K405" s="4"/>
    </row>
    <row r="406" spans="1:11" ht="40.15" customHeight="1">
      <c r="A406" s="111" t="s">
        <v>2513</v>
      </c>
      <c r="B406" s="1366" t="s">
        <v>62</v>
      </c>
      <c r="C406" s="1458"/>
      <c r="D406" s="1458"/>
      <c r="E406" s="1458"/>
      <c r="F406" s="1458"/>
      <c r="G406" s="1459"/>
      <c r="H406" s="22">
        <f>SUM(D407:D412)</f>
        <v>1</v>
      </c>
      <c r="I406" s="22">
        <f>COUNT(D407:D412)*2</f>
        <v>2</v>
      </c>
    </row>
    <row r="407" spans="1:11" ht="31.5" hidden="1" customHeight="1">
      <c r="A407" s="20" t="s">
        <v>1929</v>
      </c>
      <c r="B407" s="12" t="s">
        <v>949</v>
      </c>
      <c r="C407" s="19"/>
      <c r="D407" s="474"/>
      <c r="E407" s="21"/>
      <c r="F407" s="19"/>
      <c r="G407" s="19"/>
      <c r="H407" s="81"/>
      <c r="I407" s="81"/>
      <c r="J407" s="4"/>
      <c r="K407" s="4"/>
    </row>
    <row r="408" spans="1:11" ht="31.5" hidden="1" customHeight="1">
      <c r="A408" s="20" t="s">
        <v>1930</v>
      </c>
      <c r="B408" s="12" t="s">
        <v>956</v>
      </c>
      <c r="C408" s="19"/>
      <c r="D408" s="474"/>
      <c r="E408" s="21"/>
      <c r="F408" s="19"/>
      <c r="G408" s="19"/>
      <c r="H408" s="81"/>
      <c r="I408" s="81"/>
      <c r="J408" s="4"/>
      <c r="K408" s="4"/>
    </row>
    <row r="409" spans="1:11" ht="31.5" customHeight="1">
      <c r="A409" s="111" t="s">
        <v>2514</v>
      </c>
      <c r="B409" s="12" t="s">
        <v>962</v>
      </c>
      <c r="C409" s="16" t="s">
        <v>7110</v>
      </c>
      <c r="D409" s="476">
        <v>1</v>
      </c>
      <c r="E409" s="4" t="s">
        <v>540</v>
      </c>
      <c r="F409" s="19"/>
      <c r="G409" s="44"/>
    </row>
    <row r="410" spans="1:11" ht="31.5" hidden="1" customHeight="1">
      <c r="A410" s="20"/>
      <c r="B410" s="626"/>
      <c r="C410" s="618" t="s">
        <v>967</v>
      </c>
      <c r="D410" s="858"/>
      <c r="E410" s="869" t="s">
        <v>540</v>
      </c>
      <c r="F410" s="627"/>
      <c r="G410" s="612"/>
      <c r="H410" s="81"/>
      <c r="I410" s="81"/>
    </row>
    <row r="411" spans="1:11" ht="63" hidden="1" customHeight="1">
      <c r="A411" s="20" t="s">
        <v>1931</v>
      </c>
      <c r="B411" s="42" t="s">
        <v>970</v>
      </c>
      <c r="C411" s="19"/>
      <c r="D411" s="474"/>
      <c r="E411" s="21"/>
      <c r="F411" s="19"/>
      <c r="G411" s="19"/>
      <c r="H411" s="81"/>
      <c r="I411" s="81"/>
      <c r="J411" s="4"/>
      <c r="K411" s="4"/>
    </row>
    <row r="412" spans="1:11" ht="31.5" hidden="1" customHeight="1">
      <c r="A412" s="20" t="s">
        <v>1933</v>
      </c>
      <c r="B412" s="12" t="s">
        <v>981</v>
      </c>
      <c r="C412" s="19"/>
      <c r="D412" s="474"/>
      <c r="E412" s="21"/>
      <c r="F412" s="19"/>
      <c r="G412" s="19"/>
      <c r="H412" s="81"/>
      <c r="I412" s="81"/>
      <c r="J412" s="4"/>
      <c r="K412" s="4"/>
    </row>
    <row r="413" spans="1:11" ht="40.15" customHeight="1">
      <c r="A413" s="111" t="s">
        <v>1934</v>
      </c>
      <c r="B413" s="1366" t="s">
        <v>60</v>
      </c>
      <c r="C413" s="1458"/>
      <c r="D413" s="1458"/>
      <c r="E413" s="1458"/>
      <c r="F413" s="1458"/>
      <c r="G413" s="1459"/>
      <c r="H413" s="22">
        <f>SUM(D414:D416)</f>
        <v>1</v>
      </c>
      <c r="I413" s="22">
        <f>COUNT(D414:D416)*2</f>
        <v>2</v>
      </c>
    </row>
    <row r="414" spans="1:11" ht="31.5" hidden="1" customHeight="1">
      <c r="A414" s="20" t="s">
        <v>1935</v>
      </c>
      <c r="B414" s="636" t="s">
        <v>990</v>
      </c>
      <c r="C414" s="618" t="s">
        <v>991</v>
      </c>
      <c r="D414" s="858"/>
      <c r="E414" s="613" t="s">
        <v>341</v>
      </c>
      <c r="F414" s="627"/>
      <c r="G414" s="612"/>
      <c r="H414" s="81"/>
      <c r="I414" s="81"/>
    </row>
    <row r="415" spans="1:11" ht="31.5" hidden="1" customHeight="1">
      <c r="A415" s="20" t="s">
        <v>992</v>
      </c>
      <c r="B415" s="92" t="s">
        <v>993</v>
      </c>
      <c r="C415" s="19"/>
      <c r="D415" s="474"/>
      <c r="E415" s="21"/>
      <c r="F415" s="19"/>
      <c r="G415" s="19"/>
      <c r="H415" s="81"/>
      <c r="I415" s="81"/>
      <c r="J415" s="4"/>
      <c r="K415" s="4"/>
    </row>
    <row r="416" spans="1:11" ht="45" customHeight="1">
      <c r="A416" s="11" t="s">
        <v>1936</v>
      </c>
      <c r="B416" s="92" t="s">
        <v>995</v>
      </c>
      <c r="C416" s="41" t="s">
        <v>3293</v>
      </c>
      <c r="D416" s="476">
        <v>1</v>
      </c>
      <c r="E416" s="21" t="s">
        <v>540</v>
      </c>
      <c r="F416" s="19"/>
      <c r="G416" s="44"/>
    </row>
    <row r="417" spans="1:11" ht="40.15" customHeight="1">
      <c r="A417" s="111" t="s">
        <v>1939</v>
      </c>
      <c r="B417" s="1366" t="s">
        <v>58</v>
      </c>
      <c r="C417" s="1458"/>
      <c r="D417" s="1458"/>
      <c r="E417" s="1458"/>
      <c r="F417" s="1458"/>
      <c r="G417" s="1459"/>
      <c r="H417" s="22">
        <f>SUM(D418:D431)</f>
        <v>5</v>
      </c>
      <c r="I417" s="22">
        <f>COUNT(D418:D431)*2</f>
        <v>10</v>
      </c>
    </row>
    <row r="418" spans="1:11" ht="31.5" hidden="1" customHeight="1">
      <c r="A418" s="20" t="s">
        <v>997</v>
      </c>
      <c r="B418" s="92" t="s">
        <v>998</v>
      </c>
      <c r="C418" s="19"/>
      <c r="D418" s="474"/>
      <c r="E418" s="21"/>
      <c r="F418" s="19"/>
      <c r="G418" s="19"/>
      <c r="H418" s="81"/>
      <c r="I418" s="81"/>
      <c r="J418" s="4"/>
      <c r="K418" s="4"/>
    </row>
    <row r="419" spans="1:11" ht="31.5" hidden="1" customHeight="1">
      <c r="A419" s="20" t="s">
        <v>999</v>
      </c>
      <c r="B419" s="92" t="s">
        <v>1000</v>
      </c>
      <c r="C419" s="19"/>
      <c r="D419" s="474"/>
      <c r="E419" s="21"/>
      <c r="F419" s="19"/>
      <c r="G419" s="19"/>
      <c r="H419" s="81"/>
      <c r="I419" s="81"/>
      <c r="J419" s="4"/>
      <c r="K419" s="4"/>
    </row>
    <row r="420" spans="1:11" ht="31.5" hidden="1" customHeight="1">
      <c r="A420" s="20" t="s">
        <v>1001</v>
      </c>
      <c r="B420" s="92" t="s">
        <v>1002</v>
      </c>
      <c r="C420" s="19"/>
      <c r="D420" s="474"/>
      <c r="E420" s="21"/>
      <c r="F420" s="19"/>
      <c r="G420" s="19"/>
      <c r="H420" s="81"/>
      <c r="I420" s="81"/>
      <c r="J420" s="4"/>
      <c r="K420" s="4"/>
    </row>
    <row r="421" spans="1:11" ht="31.5" hidden="1" customHeight="1">
      <c r="A421" s="20" t="s">
        <v>1003</v>
      </c>
      <c r="B421" s="92" t="s">
        <v>1004</v>
      </c>
      <c r="C421" s="19"/>
      <c r="D421" s="474"/>
      <c r="E421" s="21"/>
      <c r="F421" s="19"/>
      <c r="G421" s="19"/>
      <c r="H421" s="81"/>
      <c r="I421" s="81"/>
      <c r="J421" s="4"/>
      <c r="K421" s="4"/>
    </row>
    <row r="422" spans="1:11" ht="47.25" hidden="1" customHeight="1">
      <c r="A422" s="20" t="s">
        <v>1940</v>
      </c>
      <c r="B422" s="92" t="s">
        <v>1006</v>
      </c>
      <c r="C422" s="19"/>
      <c r="D422" s="474"/>
      <c r="E422" s="21"/>
      <c r="F422" s="19"/>
      <c r="G422" s="19"/>
      <c r="H422" s="81"/>
      <c r="I422" s="81"/>
      <c r="J422" s="4"/>
      <c r="K422" s="4"/>
    </row>
    <row r="423" spans="1:11" ht="31.5" hidden="1" customHeight="1">
      <c r="A423" s="20" t="s">
        <v>1007</v>
      </c>
      <c r="B423" s="92" t="s">
        <v>1008</v>
      </c>
      <c r="C423" s="19"/>
      <c r="D423" s="474"/>
      <c r="E423" s="21"/>
      <c r="F423" s="19"/>
      <c r="G423" s="19"/>
      <c r="H423" s="81"/>
      <c r="I423" s="81"/>
      <c r="J423" s="4"/>
      <c r="K423" s="4"/>
    </row>
    <row r="424" spans="1:11" ht="31.5" hidden="1" customHeight="1">
      <c r="A424" s="20" t="s">
        <v>1009</v>
      </c>
      <c r="B424" s="92" t="s">
        <v>1010</v>
      </c>
      <c r="C424" s="19"/>
      <c r="D424" s="474"/>
      <c r="E424" s="21"/>
      <c r="F424" s="19"/>
      <c r="G424" s="19"/>
      <c r="H424" s="81"/>
      <c r="I424" s="81"/>
      <c r="J424" s="4"/>
      <c r="K424" s="4"/>
    </row>
    <row r="425" spans="1:11" ht="49.5">
      <c r="A425" s="11" t="s">
        <v>1011</v>
      </c>
      <c r="B425" s="12" t="s">
        <v>1012</v>
      </c>
      <c r="C425" s="194" t="s">
        <v>3295</v>
      </c>
      <c r="D425" s="479">
        <v>1</v>
      </c>
      <c r="E425" s="21" t="s">
        <v>653</v>
      </c>
      <c r="F425" s="450" t="s">
        <v>6732</v>
      </c>
      <c r="G425" s="44"/>
    </row>
    <row r="426" spans="1:11" ht="31.5" customHeight="1">
      <c r="A426" s="11" t="s">
        <v>1014</v>
      </c>
      <c r="B426" s="12" t="s">
        <v>1015</v>
      </c>
      <c r="C426" s="41" t="s">
        <v>1016</v>
      </c>
      <c r="D426" s="479">
        <v>1</v>
      </c>
      <c r="E426" s="21" t="s">
        <v>648</v>
      </c>
      <c r="F426" s="584"/>
      <c r="G426" s="44"/>
    </row>
    <row r="427" spans="1:11" ht="30" customHeight="1">
      <c r="A427" s="11"/>
      <c r="B427" s="12"/>
      <c r="C427" s="41" t="s">
        <v>1017</v>
      </c>
      <c r="D427" s="479">
        <v>1</v>
      </c>
      <c r="E427" s="21" t="s">
        <v>271</v>
      </c>
      <c r="F427" s="586"/>
      <c r="G427" s="44"/>
    </row>
    <row r="428" spans="1:11" ht="60">
      <c r="A428" s="11"/>
      <c r="B428" s="12"/>
      <c r="C428" s="13" t="s">
        <v>1941</v>
      </c>
      <c r="D428" s="479">
        <v>1</v>
      </c>
      <c r="E428" s="21" t="s">
        <v>648</v>
      </c>
      <c r="F428" s="16" t="s">
        <v>7111</v>
      </c>
      <c r="G428" s="44"/>
    </row>
    <row r="429" spans="1:11" ht="45" hidden="1">
      <c r="A429" s="20"/>
      <c r="B429" s="626"/>
      <c r="C429" s="628" t="s">
        <v>1019</v>
      </c>
      <c r="D429" s="864"/>
      <c r="E429" s="613" t="s">
        <v>540</v>
      </c>
      <c r="F429" s="870"/>
      <c r="G429" s="612"/>
      <c r="H429" s="81"/>
      <c r="I429" s="81"/>
    </row>
    <row r="430" spans="1:11" ht="30" hidden="1" customHeight="1">
      <c r="A430" s="20"/>
      <c r="B430" s="626"/>
      <c r="C430" s="871" t="s">
        <v>2516</v>
      </c>
      <c r="D430" s="864"/>
      <c r="E430" s="613" t="s">
        <v>648</v>
      </c>
      <c r="F430" s="870"/>
      <c r="G430" s="612"/>
      <c r="H430" s="81"/>
      <c r="I430" s="81"/>
    </row>
    <row r="431" spans="1:11" ht="60" customHeight="1">
      <c r="A431" s="11" t="s">
        <v>1021</v>
      </c>
      <c r="B431" s="12" t="s">
        <v>1022</v>
      </c>
      <c r="C431" s="41" t="s">
        <v>1023</v>
      </c>
      <c r="D431" s="479">
        <v>1</v>
      </c>
      <c r="E431" s="21" t="s">
        <v>648</v>
      </c>
      <c r="F431" s="19"/>
      <c r="G431" s="44"/>
    </row>
    <row r="432" spans="1:11" ht="40.15" customHeight="1">
      <c r="A432" s="111" t="s">
        <v>57</v>
      </c>
      <c r="B432" s="1366" t="s">
        <v>56</v>
      </c>
      <c r="C432" s="1458"/>
      <c r="D432" s="1458"/>
      <c r="E432" s="1458"/>
      <c r="F432" s="1458"/>
      <c r="G432" s="1459"/>
      <c r="H432" s="22">
        <f>SUM(D433:D445)</f>
        <v>12</v>
      </c>
      <c r="I432" s="22">
        <f>COUNT(D433:D445)*2</f>
        <v>24</v>
      </c>
    </row>
    <row r="433" spans="1:9" ht="43.5" customHeight="1">
      <c r="A433" s="11" t="s">
        <v>1024</v>
      </c>
      <c r="B433" s="92" t="s">
        <v>1025</v>
      </c>
      <c r="C433" s="41" t="s">
        <v>3301</v>
      </c>
      <c r="D433" s="476">
        <v>1</v>
      </c>
      <c r="E433" s="21" t="s">
        <v>653</v>
      </c>
      <c r="F433" s="41" t="s">
        <v>3302</v>
      </c>
      <c r="G433" s="44"/>
    </row>
    <row r="434" spans="1:9" ht="31.5" hidden="1" customHeight="1">
      <c r="A434" s="20"/>
      <c r="B434" s="636"/>
      <c r="C434" s="628" t="s">
        <v>3302</v>
      </c>
      <c r="D434" s="858"/>
      <c r="E434" s="613" t="s">
        <v>653</v>
      </c>
      <c r="F434" s="627"/>
      <c r="G434" s="612"/>
      <c r="H434" s="81"/>
      <c r="I434" s="81"/>
    </row>
    <row r="435" spans="1:9" ht="31.5" customHeight="1">
      <c r="A435" s="11"/>
      <c r="B435" s="92"/>
      <c r="C435" s="37" t="s">
        <v>3303</v>
      </c>
      <c r="D435" s="506">
        <v>1</v>
      </c>
      <c r="E435" s="50" t="s">
        <v>653</v>
      </c>
      <c r="F435" s="37" t="s">
        <v>3304</v>
      </c>
      <c r="G435" s="44"/>
    </row>
    <row r="436" spans="1:9" ht="45" customHeight="1">
      <c r="A436" s="11" t="s">
        <v>1026</v>
      </c>
      <c r="B436" s="92" t="s">
        <v>1027</v>
      </c>
      <c r="C436" s="41" t="s">
        <v>6733</v>
      </c>
      <c r="D436" s="476">
        <v>1</v>
      </c>
      <c r="E436" s="21" t="s">
        <v>648</v>
      </c>
      <c r="F436" s="19"/>
      <c r="G436" s="44"/>
    </row>
    <row r="437" spans="1:9" ht="45" customHeight="1">
      <c r="A437" s="11"/>
      <c r="B437" s="92"/>
      <c r="C437" s="23" t="s">
        <v>3307</v>
      </c>
      <c r="D437" s="473">
        <v>1</v>
      </c>
      <c r="E437" s="43" t="s">
        <v>648</v>
      </c>
      <c r="F437" s="16" t="s">
        <v>3308</v>
      </c>
      <c r="G437" s="44"/>
    </row>
    <row r="438" spans="1:9" ht="45" customHeight="1">
      <c r="A438" s="11"/>
      <c r="B438" s="92"/>
      <c r="C438" s="23" t="s">
        <v>3309</v>
      </c>
      <c r="D438" s="473">
        <v>1</v>
      </c>
      <c r="E438" s="43" t="s">
        <v>648</v>
      </c>
      <c r="F438" s="16" t="s">
        <v>3310</v>
      </c>
      <c r="G438" s="44"/>
    </row>
    <row r="439" spans="1:9" ht="30">
      <c r="A439" s="11"/>
      <c r="B439" s="92"/>
      <c r="C439" s="41" t="s">
        <v>3311</v>
      </c>
      <c r="D439" s="476">
        <v>1</v>
      </c>
      <c r="E439" s="21" t="s">
        <v>653</v>
      </c>
      <c r="F439" s="19"/>
      <c r="G439" s="44"/>
    </row>
    <row r="440" spans="1:9" ht="30">
      <c r="A440" s="11"/>
      <c r="B440" s="92"/>
      <c r="C440" s="41" t="s">
        <v>3313</v>
      </c>
      <c r="D440" s="476">
        <v>1</v>
      </c>
      <c r="E440" s="21" t="s">
        <v>648</v>
      </c>
      <c r="F440" s="23" t="s">
        <v>6734</v>
      </c>
      <c r="G440" s="44"/>
    </row>
    <row r="441" spans="1:9" ht="45" customHeight="1">
      <c r="A441" s="11"/>
      <c r="B441" s="92"/>
      <c r="C441" s="41" t="s">
        <v>3315</v>
      </c>
      <c r="D441" s="476">
        <v>1</v>
      </c>
      <c r="E441" s="21" t="s">
        <v>653</v>
      </c>
      <c r="F441" s="23" t="s">
        <v>6735</v>
      </c>
      <c r="G441" s="44"/>
    </row>
    <row r="442" spans="1:9" ht="30">
      <c r="A442" s="11"/>
      <c r="B442" s="92"/>
      <c r="C442" s="41" t="s">
        <v>3317</v>
      </c>
      <c r="D442" s="476">
        <v>1</v>
      </c>
      <c r="E442" s="21" t="s">
        <v>653</v>
      </c>
      <c r="F442" s="23"/>
      <c r="G442" s="44"/>
    </row>
    <row r="443" spans="1:9" ht="15.75">
      <c r="A443" s="11"/>
      <c r="B443" s="92"/>
      <c r="C443" s="411" t="s">
        <v>6736</v>
      </c>
      <c r="D443" s="476">
        <v>1</v>
      </c>
      <c r="E443" s="21" t="s">
        <v>648</v>
      </c>
      <c r="F443" s="23" t="s">
        <v>6737</v>
      </c>
      <c r="G443" s="44"/>
    </row>
    <row r="444" spans="1:9" ht="30">
      <c r="A444" s="11"/>
      <c r="B444" s="92"/>
      <c r="C444" s="411" t="s">
        <v>6738</v>
      </c>
      <c r="D444" s="476">
        <v>1</v>
      </c>
      <c r="E444" s="21" t="s">
        <v>648</v>
      </c>
      <c r="F444" s="23"/>
      <c r="G444" s="44"/>
    </row>
    <row r="445" spans="1:9" ht="31.5" customHeight="1">
      <c r="A445" s="11" t="s">
        <v>1028</v>
      </c>
      <c r="B445" s="92" t="s">
        <v>1029</v>
      </c>
      <c r="C445" s="411" t="s">
        <v>3324</v>
      </c>
      <c r="D445" s="476">
        <v>1</v>
      </c>
      <c r="E445" s="21" t="s">
        <v>653</v>
      </c>
      <c r="F445" s="19"/>
      <c r="G445" s="44"/>
    </row>
    <row r="446" spans="1:9" ht="40.15" customHeight="1">
      <c r="A446" s="111" t="s">
        <v>1947</v>
      </c>
      <c r="B446" s="1366" t="s">
        <v>54</v>
      </c>
      <c r="C446" s="1458"/>
      <c r="D446" s="1458"/>
      <c r="E446" s="1458"/>
      <c r="F446" s="1458"/>
      <c r="G446" s="1459"/>
      <c r="H446" s="22">
        <f>SUM(D447:D459)</f>
        <v>8</v>
      </c>
      <c r="I446" s="22">
        <f>COUNT(D447:D459)*2</f>
        <v>16</v>
      </c>
    </row>
    <row r="447" spans="1:9" ht="60" customHeight="1">
      <c r="A447" s="11" t="s">
        <v>1949</v>
      </c>
      <c r="B447" s="92" t="s">
        <v>1031</v>
      </c>
      <c r="C447" s="191" t="s">
        <v>6739</v>
      </c>
      <c r="D447" s="479">
        <v>1</v>
      </c>
      <c r="E447" s="21" t="s">
        <v>653</v>
      </c>
      <c r="F447" s="191" t="s">
        <v>6740</v>
      </c>
      <c r="G447" s="44"/>
    </row>
    <row r="448" spans="1:9" ht="31.5" customHeight="1">
      <c r="A448" s="11" t="s">
        <v>1036</v>
      </c>
      <c r="B448" s="92" t="s">
        <v>1037</v>
      </c>
      <c r="C448" s="191" t="s">
        <v>3336</v>
      </c>
      <c r="D448" s="479">
        <v>1</v>
      </c>
      <c r="E448" s="21" t="s">
        <v>653</v>
      </c>
      <c r="F448" s="74" t="s">
        <v>3337</v>
      </c>
      <c r="G448" s="44"/>
    </row>
    <row r="449" spans="1:11" ht="31.5" customHeight="1">
      <c r="A449" s="11"/>
      <c r="B449" s="92"/>
      <c r="C449" s="191" t="s">
        <v>7112</v>
      </c>
      <c r="D449" s="479">
        <v>1</v>
      </c>
      <c r="E449" s="21" t="s">
        <v>653</v>
      </c>
      <c r="F449" s="74" t="s">
        <v>7113</v>
      </c>
      <c r="G449" s="44"/>
    </row>
    <row r="450" spans="1:11" ht="31.5" hidden="1" customHeight="1">
      <c r="A450" s="20"/>
      <c r="B450" s="636"/>
      <c r="C450" s="859" t="s">
        <v>6741</v>
      </c>
      <c r="D450" s="864"/>
      <c r="E450" s="613" t="s">
        <v>653</v>
      </c>
      <c r="F450" s="644"/>
      <c r="G450" s="612"/>
      <c r="H450" s="81"/>
      <c r="I450" s="81"/>
    </row>
    <row r="451" spans="1:11" ht="31.5" customHeight="1">
      <c r="A451" s="11"/>
      <c r="B451" s="92"/>
      <c r="C451" s="191" t="s">
        <v>3342</v>
      </c>
      <c r="D451" s="479">
        <v>1</v>
      </c>
      <c r="E451" s="21" t="s">
        <v>653</v>
      </c>
      <c r="F451" s="74" t="s">
        <v>3343</v>
      </c>
      <c r="G451" s="44"/>
    </row>
    <row r="452" spans="1:11" ht="31.5" hidden="1" customHeight="1">
      <c r="A452" s="20"/>
      <c r="B452" s="636"/>
      <c r="C452" s="859" t="s">
        <v>6742</v>
      </c>
      <c r="D452" s="864"/>
      <c r="E452" s="613" t="s">
        <v>653</v>
      </c>
      <c r="F452" s="644" t="s">
        <v>6743</v>
      </c>
      <c r="G452" s="612"/>
      <c r="H452" s="81"/>
      <c r="I452" s="81"/>
    </row>
    <row r="453" spans="1:11" ht="31.5">
      <c r="A453" s="11" t="s">
        <v>1038</v>
      </c>
      <c r="B453" s="92" t="s">
        <v>1039</v>
      </c>
      <c r="C453" s="191" t="s">
        <v>3351</v>
      </c>
      <c r="D453" s="479">
        <v>1</v>
      </c>
      <c r="E453" s="21" t="s">
        <v>653</v>
      </c>
      <c r="F453" s="191" t="s">
        <v>3352</v>
      </c>
      <c r="G453" s="44"/>
    </row>
    <row r="454" spans="1:11" ht="60">
      <c r="A454" s="11"/>
      <c r="B454" s="92"/>
      <c r="C454" s="191" t="s">
        <v>3353</v>
      </c>
      <c r="D454" s="479">
        <v>1</v>
      </c>
      <c r="E454" s="21" t="s">
        <v>653</v>
      </c>
      <c r="F454" s="191" t="s">
        <v>6744</v>
      </c>
      <c r="G454" s="44"/>
    </row>
    <row r="455" spans="1:11" ht="39" hidden="1" customHeight="1">
      <c r="A455" s="20"/>
      <c r="B455" s="636"/>
      <c r="C455" s="644" t="s">
        <v>3355</v>
      </c>
      <c r="D455" s="864"/>
      <c r="E455" s="613" t="s">
        <v>653</v>
      </c>
      <c r="F455" s="644" t="s">
        <v>6745</v>
      </c>
      <c r="G455" s="612"/>
      <c r="H455" s="81"/>
      <c r="I455" s="81"/>
    </row>
    <row r="456" spans="1:11" ht="90">
      <c r="A456" s="11"/>
      <c r="B456" s="92"/>
      <c r="C456" s="74" t="s">
        <v>3357</v>
      </c>
      <c r="D456" s="479">
        <v>1</v>
      </c>
      <c r="E456" s="21" t="s">
        <v>653</v>
      </c>
      <c r="F456" s="101" t="s">
        <v>6746</v>
      </c>
      <c r="G456" s="44"/>
    </row>
    <row r="457" spans="1:11" ht="30" hidden="1">
      <c r="A457" s="20"/>
      <c r="B457" s="636"/>
      <c r="C457" s="859" t="s">
        <v>3359</v>
      </c>
      <c r="D457" s="864"/>
      <c r="E457" s="613" t="s">
        <v>653</v>
      </c>
      <c r="F457" s="859"/>
      <c r="G457" s="612"/>
      <c r="H457" s="81"/>
      <c r="I457" s="81"/>
    </row>
    <row r="458" spans="1:11" ht="147" customHeight="1">
      <c r="A458" s="11" t="s">
        <v>1040</v>
      </c>
      <c r="B458" s="92" t="s">
        <v>1041</v>
      </c>
      <c r="C458" s="107" t="s">
        <v>3361</v>
      </c>
      <c r="D458" s="479">
        <v>1</v>
      </c>
      <c r="E458" s="21" t="s">
        <v>653</v>
      </c>
      <c r="F458" s="74" t="s">
        <v>7114</v>
      </c>
      <c r="G458" s="44"/>
    </row>
    <row r="459" spans="1:11" ht="31.5" hidden="1" customHeight="1">
      <c r="A459" s="20"/>
      <c r="B459" s="617"/>
      <c r="C459" s="859" t="s">
        <v>3362</v>
      </c>
      <c r="D459" s="864"/>
      <c r="E459" s="613" t="s">
        <v>653</v>
      </c>
      <c r="F459" s="645" t="s">
        <v>3363</v>
      </c>
      <c r="G459" s="612"/>
      <c r="H459" s="81"/>
      <c r="I459" s="81"/>
    </row>
    <row r="460" spans="1:11" ht="40.15" customHeight="1">
      <c r="A460" s="111" t="s">
        <v>1954</v>
      </c>
      <c r="B460" s="1366" t="s">
        <v>52</v>
      </c>
      <c r="C460" s="1458"/>
      <c r="D460" s="1458"/>
      <c r="E460" s="1458"/>
      <c r="F460" s="1458"/>
      <c r="G460" s="1459"/>
      <c r="H460" s="22">
        <f>SUM(D461:D464)</f>
        <v>2</v>
      </c>
      <c r="I460" s="22">
        <f>COUNT(D461:D464)*2</f>
        <v>4</v>
      </c>
    </row>
    <row r="461" spans="1:11" ht="47.25" customHeight="1">
      <c r="A461" s="11" t="s">
        <v>2522</v>
      </c>
      <c r="B461" s="12" t="s">
        <v>1043</v>
      </c>
      <c r="C461" s="16" t="s">
        <v>1045</v>
      </c>
      <c r="D461" s="476">
        <v>1</v>
      </c>
      <c r="E461" s="21" t="s">
        <v>648</v>
      </c>
      <c r="G461" s="44"/>
    </row>
    <row r="462" spans="1:11" ht="57.95" customHeight="1">
      <c r="A462" s="11" t="s">
        <v>1955</v>
      </c>
      <c r="B462" s="12" t="s">
        <v>1047</v>
      </c>
      <c r="C462" s="41" t="s">
        <v>2525</v>
      </c>
      <c r="D462" s="476">
        <v>1</v>
      </c>
      <c r="E462" s="251" t="s">
        <v>648</v>
      </c>
      <c r="F462" s="191"/>
      <c r="G462" s="44"/>
    </row>
    <row r="463" spans="1:11" ht="57" hidden="1" customHeight="1">
      <c r="A463" s="20"/>
      <c r="B463" s="626"/>
      <c r="C463" s="628" t="s">
        <v>2523</v>
      </c>
      <c r="D463" s="858"/>
      <c r="E463" s="697" t="s">
        <v>653</v>
      </c>
      <c r="F463" s="859"/>
      <c r="G463" s="612"/>
      <c r="H463" s="81"/>
      <c r="I463" s="81"/>
    </row>
    <row r="464" spans="1:11" ht="63" hidden="1" customHeight="1">
      <c r="A464" s="20" t="s">
        <v>1054</v>
      </c>
      <c r="B464" s="12" t="s">
        <v>1059</v>
      </c>
      <c r="C464" s="19"/>
      <c r="D464" s="474"/>
      <c r="E464" s="21"/>
      <c r="F464" s="19"/>
      <c r="G464" s="19"/>
      <c r="H464" s="81"/>
      <c r="I464" s="81"/>
      <c r="J464" s="4"/>
      <c r="K464" s="4"/>
    </row>
    <row r="465" spans="1:9" s="4" customFormat="1" ht="40.15" hidden="1" customHeight="1">
      <c r="A465" s="137" t="s">
        <v>51</v>
      </c>
      <c r="B465" s="1366" t="s">
        <v>50</v>
      </c>
      <c r="C465" s="1458"/>
      <c r="D465" s="1458"/>
      <c r="E465" s="1458"/>
      <c r="F465" s="1458"/>
      <c r="G465" s="1459"/>
      <c r="H465" s="81">
        <f>SUM(D466:D471)</f>
        <v>0</v>
      </c>
      <c r="I465" s="81">
        <f>COUNT(D466:D471)*2</f>
        <v>0</v>
      </c>
    </row>
    <row r="466" spans="1:9" s="4" customFormat="1" ht="47.25" hidden="1" customHeight="1">
      <c r="A466" s="20" t="s">
        <v>1060</v>
      </c>
      <c r="B466" s="92" t="s">
        <v>1061</v>
      </c>
      <c r="C466" s="92"/>
      <c r="D466" s="474"/>
      <c r="E466" s="21"/>
      <c r="F466" s="19"/>
      <c r="G466" s="19"/>
      <c r="H466" s="81"/>
      <c r="I466" s="81"/>
    </row>
    <row r="467" spans="1:9" s="4" customFormat="1" ht="63" hidden="1" customHeight="1">
      <c r="A467" s="20" t="s">
        <v>1062</v>
      </c>
      <c r="B467" s="92" t="s">
        <v>1063</v>
      </c>
      <c r="C467" s="19"/>
      <c r="D467" s="474"/>
      <c r="E467" s="21"/>
      <c r="F467" s="19"/>
      <c r="G467" s="19"/>
      <c r="H467" s="81"/>
      <c r="I467" s="81"/>
    </row>
    <row r="468" spans="1:9" s="4" customFormat="1" ht="47.25" hidden="1" customHeight="1">
      <c r="A468" s="20" t="s">
        <v>1064</v>
      </c>
      <c r="B468" s="92" t="s">
        <v>1065</v>
      </c>
      <c r="C468" s="19"/>
      <c r="D468" s="474"/>
      <c r="E468" s="21"/>
      <c r="F468" s="19"/>
      <c r="G468" s="19"/>
      <c r="H468" s="81"/>
      <c r="I468" s="81"/>
    </row>
    <row r="469" spans="1:9" s="4" customFormat="1" ht="63" hidden="1" customHeight="1">
      <c r="A469" s="20" t="s">
        <v>1066</v>
      </c>
      <c r="B469" s="92" t="s">
        <v>1067</v>
      </c>
      <c r="C469" s="19"/>
      <c r="D469" s="474"/>
      <c r="E469" s="21"/>
      <c r="F469" s="19"/>
      <c r="G469" s="19"/>
      <c r="H469" s="81"/>
      <c r="I469" s="81"/>
    </row>
    <row r="470" spans="1:9" s="4" customFormat="1" ht="47.25" hidden="1" customHeight="1">
      <c r="A470" s="20" t="s">
        <v>1068</v>
      </c>
      <c r="B470" s="92" t="s">
        <v>1069</v>
      </c>
      <c r="C470" s="19"/>
      <c r="D470" s="474"/>
      <c r="E470" s="21"/>
      <c r="F470" s="19"/>
      <c r="G470" s="19"/>
      <c r="H470" s="81"/>
      <c r="I470" s="81"/>
    </row>
    <row r="471" spans="1:9" s="4" customFormat="1" ht="45" hidden="1" customHeight="1">
      <c r="A471" s="20" t="s">
        <v>1070</v>
      </c>
      <c r="B471" s="23" t="s">
        <v>1071</v>
      </c>
      <c r="C471" s="19"/>
      <c r="D471" s="474"/>
      <c r="E471" s="21"/>
      <c r="F471" s="19"/>
      <c r="G471" s="19"/>
      <c r="H471" s="81"/>
      <c r="I471" s="81"/>
    </row>
    <row r="472" spans="1:9" s="4" customFormat="1" ht="40.15" hidden="1" customHeight="1">
      <c r="A472" s="20" t="s">
        <v>49</v>
      </c>
      <c r="B472" s="1366" t="s">
        <v>48</v>
      </c>
      <c r="C472" s="1458"/>
      <c r="D472" s="1458"/>
      <c r="E472" s="1458"/>
      <c r="F472" s="1458"/>
      <c r="G472" s="1459"/>
      <c r="H472" s="81">
        <f>SUM(D473:D486)</f>
        <v>0</v>
      </c>
      <c r="I472" s="81">
        <f>COUNT(D473:D486)*2</f>
        <v>0</v>
      </c>
    </row>
    <row r="473" spans="1:9" s="4" customFormat="1" ht="78.75" hidden="1" customHeight="1">
      <c r="A473" s="20" t="s">
        <v>3367</v>
      </c>
      <c r="B473" s="283" t="s">
        <v>3368</v>
      </c>
      <c r="C473" s="19"/>
      <c r="D473" s="474"/>
      <c r="E473" s="21"/>
      <c r="F473" s="19"/>
      <c r="G473" s="19"/>
      <c r="H473" s="81"/>
      <c r="I473" s="81"/>
    </row>
    <row r="474" spans="1:9" s="4" customFormat="1" ht="78.75" hidden="1" customHeight="1">
      <c r="A474" s="20" t="s">
        <v>3369</v>
      </c>
      <c r="B474" s="283" t="s">
        <v>3370</v>
      </c>
      <c r="C474" s="19"/>
      <c r="D474" s="474"/>
      <c r="E474" s="21"/>
      <c r="F474" s="19"/>
      <c r="G474" s="19"/>
      <c r="H474" s="81"/>
      <c r="I474" s="81"/>
    </row>
    <row r="475" spans="1:9" s="4" customFormat="1" ht="78.75" hidden="1" customHeight="1">
      <c r="A475" s="20" t="s">
        <v>3371</v>
      </c>
      <c r="B475" s="282" t="s">
        <v>3372</v>
      </c>
      <c r="C475" s="19"/>
      <c r="D475" s="474"/>
      <c r="E475" s="21"/>
      <c r="F475" s="19"/>
      <c r="G475" s="19"/>
      <c r="H475" s="81"/>
      <c r="I475" s="81"/>
    </row>
    <row r="476" spans="1:9" s="4" customFormat="1" ht="75.75" hidden="1" customHeight="1">
      <c r="A476" s="20" t="s">
        <v>1076</v>
      </c>
      <c r="B476" s="92" t="s">
        <v>1074</v>
      </c>
      <c r="C476" s="41"/>
      <c r="D476" s="476"/>
      <c r="E476" s="21"/>
      <c r="F476" s="23"/>
      <c r="G476" s="44"/>
      <c r="H476" s="81"/>
      <c r="I476" s="81"/>
    </row>
    <row r="477" spans="1:9" s="4" customFormat="1" ht="58.9" hidden="1" customHeight="1">
      <c r="A477" s="20"/>
      <c r="B477" s="92"/>
      <c r="C477" s="41"/>
      <c r="D477" s="476"/>
      <c r="E477" s="21"/>
      <c r="F477" s="23"/>
      <c r="G477" s="44"/>
      <c r="H477" s="81"/>
      <c r="I477" s="81"/>
    </row>
    <row r="478" spans="1:9" s="4" customFormat="1" ht="74.650000000000006" hidden="1" customHeight="1">
      <c r="A478" s="20"/>
      <c r="B478" s="92"/>
      <c r="C478" s="41"/>
      <c r="D478" s="476"/>
      <c r="E478" s="21"/>
      <c r="F478" s="23"/>
      <c r="G478" s="44"/>
      <c r="H478" s="81"/>
      <c r="I478" s="81"/>
    </row>
    <row r="479" spans="1:9" s="4" customFormat="1" ht="15.75" hidden="1" customHeight="1">
      <c r="A479" s="20"/>
      <c r="B479" s="92"/>
      <c r="C479" s="41"/>
      <c r="D479" s="476"/>
      <c r="E479" s="21"/>
      <c r="F479" s="19"/>
      <c r="G479" s="44"/>
      <c r="H479" s="81"/>
      <c r="I479" s="81"/>
    </row>
    <row r="480" spans="1:9" s="4" customFormat="1" ht="60.75" hidden="1" customHeight="1">
      <c r="A480" s="20" t="s">
        <v>3381</v>
      </c>
      <c r="B480" s="283" t="s">
        <v>3382</v>
      </c>
      <c r="C480" s="41"/>
      <c r="D480" s="476"/>
      <c r="E480" s="21"/>
      <c r="F480" s="19"/>
      <c r="G480" s="44"/>
      <c r="H480" s="81"/>
      <c r="I480" s="81"/>
    </row>
    <row r="481" spans="1:9" s="4" customFormat="1" ht="66" hidden="1" customHeight="1">
      <c r="A481" s="20" t="s">
        <v>3385</v>
      </c>
      <c r="B481" s="283" t="s">
        <v>2002</v>
      </c>
      <c r="C481" s="41"/>
      <c r="D481" s="476"/>
      <c r="E481" s="21"/>
      <c r="F481" s="19"/>
      <c r="G481" s="44"/>
      <c r="H481" s="81"/>
      <c r="I481" s="81"/>
    </row>
    <row r="482" spans="1:9" s="4" customFormat="1" ht="76.5" hidden="1" customHeight="1">
      <c r="A482" s="20" t="s">
        <v>3390</v>
      </c>
      <c r="B482" s="63" t="s">
        <v>2014</v>
      </c>
      <c r="C482" s="41"/>
      <c r="D482" s="476"/>
      <c r="E482" s="21"/>
      <c r="F482" s="19"/>
      <c r="G482" s="44"/>
      <c r="H482" s="81"/>
      <c r="I482" s="81"/>
    </row>
    <row r="483" spans="1:9" s="4" customFormat="1" ht="63" hidden="1" customHeight="1">
      <c r="A483" s="20" t="s">
        <v>3391</v>
      </c>
      <c r="B483" s="283" t="s">
        <v>2019</v>
      </c>
      <c r="C483" s="451"/>
      <c r="D483" s="476"/>
      <c r="E483" s="21"/>
      <c r="F483" s="16"/>
      <c r="G483" s="44"/>
      <c r="H483" s="81"/>
      <c r="I483" s="81"/>
    </row>
    <row r="484" spans="1:9" s="4" customFormat="1" ht="48" hidden="1" customHeight="1">
      <c r="A484" s="20" t="s">
        <v>3392</v>
      </c>
      <c r="B484" s="283" t="s">
        <v>2027</v>
      </c>
      <c r="C484" s="451"/>
      <c r="D484" s="476"/>
      <c r="E484" s="21"/>
      <c r="F484" s="19"/>
      <c r="G484" s="44"/>
      <c r="H484" s="81"/>
      <c r="I484" s="81"/>
    </row>
    <row r="485" spans="1:9" s="4" customFormat="1" ht="55.5" hidden="1" customHeight="1">
      <c r="A485" s="20" t="s">
        <v>2030</v>
      </c>
      <c r="B485" s="283" t="s">
        <v>2031</v>
      </c>
      <c r="C485" s="451"/>
      <c r="D485" s="476"/>
      <c r="E485" s="21"/>
      <c r="F485" s="19"/>
      <c r="G485" s="44"/>
      <c r="H485" s="81"/>
      <c r="I485" s="81"/>
    </row>
    <row r="486" spans="1:9" s="4" customFormat="1" ht="63" hidden="1">
      <c r="A486" s="20" t="s">
        <v>3395</v>
      </c>
      <c r="B486" s="283" t="s">
        <v>2039</v>
      </c>
      <c r="C486" s="451"/>
      <c r="D486" s="511"/>
      <c r="E486" s="274"/>
      <c r="F486" s="273"/>
      <c r="G486" s="298"/>
      <c r="H486" s="81"/>
      <c r="I486" s="81"/>
    </row>
    <row r="487" spans="1:9" s="4" customFormat="1" ht="40.15" hidden="1" customHeight="1">
      <c r="A487" s="20" t="s">
        <v>47</v>
      </c>
      <c r="B487" s="1366" t="s">
        <v>46</v>
      </c>
      <c r="C487" s="1458"/>
      <c r="D487" s="1458"/>
      <c r="E487" s="1458"/>
      <c r="F487" s="1458"/>
      <c r="G487" s="1459"/>
      <c r="H487" s="81">
        <f>SUM(D488:D493)</f>
        <v>0</v>
      </c>
      <c r="I487" s="81">
        <f>COUNT(D488:D493)*2</f>
        <v>0</v>
      </c>
    </row>
    <row r="488" spans="1:9" s="4" customFormat="1" ht="31.5" hidden="1" customHeight="1">
      <c r="A488" s="20" t="s">
        <v>1077</v>
      </c>
      <c r="B488" s="16" t="s">
        <v>2043</v>
      </c>
      <c r="C488" s="41"/>
      <c r="D488" s="476"/>
      <c r="E488" s="21"/>
      <c r="F488" s="19"/>
      <c r="G488" s="44"/>
      <c r="H488" s="81"/>
      <c r="I488" s="81"/>
    </row>
    <row r="489" spans="1:9" s="22" customFormat="1" ht="30" hidden="1" customHeight="1">
      <c r="A489" s="20" t="s">
        <v>1078</v>
      </c>
      <c r="B489" s="16" t="s">
        <v>2052</v>
      </c>
      <c r="C489" s="194"/>
      <c r="D489" s="476"/>
      <c r="E489" s="21"/>
      <c r="F489" s="19"/>
      <c r="G489" s="44"/>
      <c r="H489" s="81"/>
      <c r="I489" s="81"/>
    </row>
    <row r="490" spans="1:9" s="22" customFormat="1" ht="47.25" hidden="1" customHeight="1">
      <c r="A490" s="20" t="s">
        <v>1079</v>
      </c>
      <c r="B490" s="16" t="s">
        <v>2055</v>
      </c>
      <c r="C490" s="19"/>
      <c r="D490" s="474"/>
      <c r="E490" s="21"/>
      <c r="F490" s="19"/>
      <c r="G490" s="19"/>
      <c r="H490" s="81"/>
      <c r="I490" s="81"/>
    </row>
    <row r="491" spans="1:9" s="22" customFormat="1" ht="31.5" hidden="1" customHeight="1">
      <c r="A491" s="20" t="s">
        <v>1080</v>
      </c>
      <c r="B491" s="16" t="s">
        <v>2061</v>
      </c>
      <c r="C491" s="19"/>
      <c r="D491" s="474"/>
      <c r="E491" s="21"/>
      <c r="F491" s="19"/>
      <c r="G491" s="19"/>
      <c r="H491" s="81"/>
      <c r="I491" s="81"/>
    </row>
    <row r="492" spans="1:9" s="22" customFormat="1" ht="31.5" hidden="1" customHeight="1">
      <c r="A492" s="20" t="s">
        <v>1081</v>
      </c>
      <c r="B492" s="16" t="s">
        <v>6096</v>
      </c>
      <c r="C492" s="41"/>
      <c r="D492" s="476"/>
      <c r="E492" s="21"/>
      <c r="F492" s="19"/>
      <c r="G492" s="44"/>
      <c r="H492" s="81"/>
      <c r="I492" s="81"/>
    </row>
    <row r="493" spans="1:9" s="22" customFormat="1" ht="47.25" hidden="1" customHeight="1">
      <c r="A493" s="20" t="s">
        <v>6094</v>
      </c>
      <c r="B493" s="94" t="s">
        <v>1082</v>
      </c>
      <c r="C493" s="19"/>
      <c r="D493" s="474"/>
      <c r="E493" s="21"/>
      <c r="F493" s="19"/>
      <c r="G493" s="272"/>
      <c r="H493" s="81"/>
      <c r="I493" s="81"/>
    </row>
    <row r="494" spans="1:9" s="22" customFormat="1" ht="40.15" hidden="1" customHeight="1">
      <c r="A494" s="137" t="s">
        <v>45</v>
      </c>
      <c r="B494" s="1366" t="s">
        <v>44</v>
      </c>
      <c r="C494" s="1458"/>
      <c r="D494" s="1458"/>
      <c r="E494" s="1458"/>
      <c r="F494" s="1458"/>
      <c r="G494" s="1459"/>
      <c r="H494" s="81">
        <f>SUM(D495:D504)</f>
        <v>0</v>
      </c>
      <c r="I494" s="81">
        <f>COUNT(D495:D504)*2</f>
        <v>0</v>
      </c>
    </row>
    <row r="495" spans="1:9" s="22" customFormat="1" ht="31.5" hidden="1" customHeight="1">
      <c r="A495" s="20" t="s">
        <v>1083</v>
      </c>
      <c r="B495" s="12" t="s">
        <v>1084</v>
      </c>
      <c r="C495" s="19"/>
      <c r="D495" s="474"/>
      <c r="E495" s="21"/>
      <c r="F495" s="19"/>
      <c r="G495" s="19"/>
      <c r="H495" s="81"/>
      <c r="I495" s="81"/>
    </row>
    <row r="496" spans="1:9" s="22" customFormat="1" ht="60" hidden="1" customHeight="1">
      <c r="A496" s="20" t="s">
        <v>1085</v>
      </c>
      <c r="B496" s="136" t="s">
        <v>3401</v>
      </c>
      <c r="C496" s="19"/>
      <c r="D496" s="474"/>
      <c r="E496" s="21"/>
      <c r="F496" s="19"/>
      <c r="G496" s="19"/>
      <c r="H496" s="81"/>
      <c r="I496" s="81"/>
    </row>
    <row r="497" spans="1:9" s="22" customFormat="1" ht="31.5" hidden="1" customHeight="1">
      <c r="A497" s="20" t="s">
        <v>1087</v>
      </c>
      <c r="B497" s="12" t="s">
        <v>1088</v>
      </c>
      <c r="C497" s="19"/>
      <c r="D497" s="474"/>
      <c r="E497" s="21"/>
      <c r="F497" s="19"/>
      <c r="G497" s="19"/>
      <c r="H497" s="81"/>
      <c r="I497" s="81"/>
    </row>
    <row r="498" spans="1:9" s="22" customFormat="1" ht="47.25" hidden="1" customHeight="1">
      <c r="A498" s="20" t="s">
        <v>1089</v>
      </c>
      <c r="B498" s="92" t="s">
        <v>6097</v>
      </c>
      <c r="C498" s="19"/>
      <c r="D498" s="474"/>
      <c r="E498" s="21"/>
      <c r="F498" s="19"/>
      <c r="G498" s="19"/>
      <c r="H498" s="81"/>
      <c r="I498" s="81"/>
    </row>
    <row r="499" spans="1:9" s="22" customFormat="1" ht="47.25" hidden="1" customHeight="1">
      <c r="A499" s="57" t="s">
        <v>1090</v>
      </c>
      <c r="B499" s="92" t="s">
        <v>6098</v>
      </c>
      <c r="C499" s="19"/>
      <c r="D499" s="474"/>
      <c r="E499" s="21"/>
      <c r="F499" s="19"/>
      <c r="G499" s="19"/>
      <c r="H499" s="81"/>
      <c r="I499" s="81"/>
    </row>
    <row r="500" spans="1:9" s="22" customFormat="1" ht="47.25" hidden="1" customHeight="1">
      <c r="A500" s="57" t="s">
        <v>1092</v>
      </c>
      <c r="B500" s="12" t="s">
        <v>6099</v>
      </c>
      <c r="C500" s="19"/>
      <c r="D500" s="474"/>
      <c r="E500" s="21"/>
      <c r="F500" s="19"/>
      <c r="G500" s="19"/>
      <c r="H500" s="81"/>
      <c r="I500" s="81"/>
    </row>
    <row r="501" spans="1:9" s="22" customFormat="1" ht="31.5" hidden="1" customHeight="1">
      <c r="A501" s="57" t="s">
        <v>1094</v>
      </c>
      <c r="B501" s="63" t="s">
        <v>3402</v>
      </c>
      <c r="C501" s="19"/>
      <c r="D501" s="474"/>
      <c r="E501" s="21"/>
      <c r="F501" s="19"/>
      <c r="G501" s="19"/>
      <c r="H501" s="81"/>
      <c r="I501" s="81"/>
    </row>
    <row r="502" spans="1:9" s="22" customFormat="1" ht="31.5" hidden="1" customHeight="1">
      <c r="A502" s="57" t="s">
        <v>3403</v>
      </c>
      <c r="B502" s="12" t="s">
        <v>1093</v>
      </c>
      <c r="C502" s="19"/>
      <c r="D502" s="474"/>
      <c r="E502" s="21"/>
      <c r="F502" s="19"/>
      <c r="G502" s="272"/>
      <c r="H502" s="81"/>
      <c r="I502" s="81"/>
    </row>
    <row r="503" spans="1:9" s="22" customFormat="1" ht="31.5" hidden="1" customHeight="1">
      <c r="A503" s="57" t="s">
        <v>3404</v>
      </c>
      <c r="B503" s="12" t="s">
        <v>1095</v>
      </c>
      <c r="C503" s="19"/>
      <c r="D503" s="474"/>
      <c r="E503" s="21"/>
      <c r="F503" s="19"/>
      <c r="G503" s="272"/>
      <c r="H503" s="81"/>
      <c r="I503" s="81"/>
    </row>
    <row r="504" spans="1:9" s="22" customFormat="1" ht="31.5" hidden="1" customHeight="1">
      <c r="A504" s="20" t="s">
        <v>3405</v>
      </c>
      <c r="B504" s="283" t="s">
        <v>3406</v>
      </c>
      <c r="C504" s="19"/>
      <c r="D504" s="474"/>
      <c r="E504" s="21"/>
      <c r="F504" s="19"/>
      <c r="G504" s="272"/>
      <c r="H504" s="81"/>
      <c r="I504" s="81"/>
    </row>
    <row r="505" spans="1:9" s="22" customFormat="1" ht="40.15" hidden="1" customHeight="1">
      <c r="A505" s="137" t="s">
        <v>43</v>
      </c>
      <c r="B505" s="1366" t="s">
        <v>42</v>
      </c>
      <c r="C505" s="1458"/>
      <c r="D505" s="1458"/>
      <c r="E505" s="1458"/>
      <c r="F505" s="1458"/>
      <c r="G505" s="1459"/>
      <c r="H505" s="81">
        <f>SUM(D506:D511)</f>
        <v>0</v>
      </c>
      <c r="I505" s="81">
        <f>COUNT(D506:D511)*2</f>
        <v>0</v>
      </c>
    </row>
    <row r="506" spans="1:9" s="22" customFormat="1" ht="31.5" hidden="1" customHeight="1">
      <c r="A506" s="20" t="s">
        <v>1096</v>
      </c>
      <c r="B506" s="92" t="s">
        <v>1097</v>
      </c>
      <c r="C506" s="19"/>
      <c r="D506" s="474"/>
      <c r="E506" s="21"/>
      <c r="F506" s="19"/>
      <c r="G506" s="19"/>
      <c r="H506" s="81"/>
      <c r="I506" s="81"/>
    </row>
    <row r="507" spans="1:9" s="22" customFormat="1" ht="31.5" hidden="1" customHeight="1">
      <c r="A507" s="20" t="s">
        <v>1098</v>
      </c>
      <c r="B507" s="92" t="s">
        <v>1099</v>
      </c>
      <c r="C507" s="19"/>
      <c r="D507" s="474"/>
      <c r="E507" s="21"/>
      <c r="F507" s="19"/>
      <c r="G507" s="19"/>
      <c r="H507" s="81"/>
      <c r="I507" s="81"/>
    </row>
    <row r="508" spans="1:9" s="22" customFormat="1" ht="31.5" hidden="1" customHeight="1">
      <c r="A508" s="20" t="s">
        <v>1100</v>
      </c>
      <c r="B508" s="92" t="s">
        <v>1101</v>
      </c>
      <c r="C508" s="19"/>
      <c r="D508" s="474"/>
      <c r="E508" s="21"/>
      <c r="F508" s="19"/>
      <c r="G508" s="19"/>
      <c r="H508" s="81"/>
      <c r="I508" s="81"/>
    </row>
    <row r="509" spans="1:9" s="22" customFormat="1" ht="31.5" hidden="1" customHeight="1">
      <c r="A509" s="20" t="s">
        <v>1102</v>
      </c>
      <c r="B509" s="92" t="s">
        <v>1103</v>
      </c>
      <c r="C509" s="19"/>
      <c r="D509" s="474"/>
      <c r="E509" s="21"/>
      <c r="F509" s="19"/>
      <c r="G509" s="19"/>
      <c r="H509" s="81"/>
      <c r="I509" s="81"/>
    </row>
    <row r="510" spans="1:9" s="22" customFormat="1" ht="31.5" hidden="1" customHeight="1">
      <c r="A510" s="20" t="s">
        <v>1104</v>
      </c>
      <c r="B510" s="92" t="s">
        <v>1105</v>
      </c>
      <c r="C510" s="19"/>
      <c r="D510" s="474"/>
      <c r="E510" s="21"/>
      <c r="F510" s="19"/>
      <c r="G510" s="19"/>
      <c r="H510" s="81"/>
      <c r="I510" s="81"/>
    </row>
    <row r="511" spans="1:9" s="22" customFormat="1" ht="31.5" hidden="1" customHeight="1">
      <c r="A511" s="20" t="s">
        <v>1106</v>
      </c>
      <c r="B511" s="92" t="s">
        <v>1107</v>
      </c>
      <c r="C511" s="19"/>
      <c r="D511" s="474"/>
      <c r="E511" s="21"/>
      <c r="F511" s="19"/>
      <c r="G511" s="19"/>
      <c r="H511" s="81"/>
      <c r="I511" s="81"/>
    </row>
    <row r="512" spans="1:9" s="22" customFormat="1" ht="40.15" hidden="1" customHeight="1">
      <c r="A512" s="137" t="s">
        <v>41</v>
      </c>
      <c r="B512" s="1366" t="s">
        <v>40</v>
      </c>
      <c r="C512" s="1458"/>
      <c r="D512" s="1458"/>
      <c r="E512" s="1458"/>
      <c r="F512" s="1458"/>
      <c r="G512" s="1459"/>
      <c r="H512" s="81">
        <f>SUM(D513:D516)</f>
        <v>0</v>
      </c>
      <c r="I512" s="81">
        <f>COUNT(D513:D516)*2</f>
        <v>0</v>
      </c>
    </row>
    <row r="513" spans="1:11" s="22" customFormat="1" ht="31.5" hidden="1" customHeight="1">
      <c r="A513" s="20" t="s">
        <v>1108</v>
      </c>
      <c r="B513" s="92" t="s">
        <v>1109</v>
      </c>
      <c r="C513" s="19"/>
      <c r="D513" s="474"/>
      <c r="E513" s="21"/>
      <c r="F513" s="19"/>
      <c r="G513" s="19"/>
      <c r="H513" s="81"/>
      <c r="I513" s="81"/>
    </row>
    <row r="514" spans="1:11" s="22" customFormat="1" ht="31.5" hidden="1" customHeight="1">
      <c r="A514" s="20" t="s">
        <v>1110</v>
      </c>
      <c r="B514" s="92" t="s">
        <v>1111</v>
      </c>
      <c r="C514" s="19"/>
      <c r="D514" s="474"/>
      <c r="E514" s="21"/>
      <c r="F514" s="19"/>
      <c r="G514" s="19"/>
      <c r="H514" s="81"/>
      <c r="I514" s="81"/>
    </row>
    <row r="515" spans="1:11" s="22" customFormat="1" ht="31.5" hidden="1" customHeight="1">
      <c r="A515" s="20" t="s">
        <v>1112</v>
      </c>
      <c r="B515" s="92" t="s">
        <v>1113</v>
      </c>
      <c r="C515" s="19"/>
      <c r="D515" s="474"/>
      <c r="E515" s="21"/>
      <c r="F515" s="19"/>
      <c r="G515" s="19"/>
      <c r="H515" s="81"/>
      <c r="I515" s="81"/>
    </row>
    <row r="516" spans="1:11" s="22" customFormat="1" ht="31.5" hidden="1" customHeight="1">
      <c r="A516" s="20" t="s">
        <v>1114</v>
      </c>
      <c r="B516" s="92" t="s">
        <v>1115</v>
      </c>
      <c r="C516" s="19"/>
      <c r="D516" s="474"/>
      <c r="E516" s="21"/>
      <c r="F516" s="19"/>
      <c r="G516" s="19"/>
      <c r="H516" s="81"/>
      <c r="I516" s="81"/>
    </row>
    <row r="517" spans="1:11" s="22" customFormat="1" ht="40.15" hidden="1" customHeight="1">
      <c r="A517" s="137" t="s">
        <v>39</v>
      </c>
      <c r="B517" s="1366" t="s">
        <v>38</v>
      </c>
      <c r="C517" s="1458"/>
      <c r="D517" s="1458"/>
      <c r="E517" s="1458"/>
      <c r="F517" s="1458"/>
      <c r="G517" s="1459"/>
      <c r="H517" s="81">
        <f>SUM(D518:D527)</f>
        <v>0</v>
      </c>
      <c r="I517" s="81">
        <f>COUNT(D518:D527)*2</f>
        <v>0</v>
      </c>
    </row>
    <row r="518" spans="1:11" s="22" customFormat="1" ht="47.25" hidden="1" customHeight="1">
      <c r="A518" s="20" t="s">
        <v>1116</v>
      </c>
      <c r="B518" s="92" t="s">
        <v>1117</v>
      </c>
      <c r="C518" s="19"/>
      <c r="D518" s="474"/>
      <c r="E518" s="21"/>
      <c r="F518" s="19"/>
      <c r="G518" s="19"/>
      <c r="H518" s="81"/>
      <c r="I518" s="81"/>
    </row>
    <row r="519" spans="1:11" s="22" customFormat="1" ht="47.25" hidden="1" customHeight="1">
      <c r="A519" s="20" t="s">
        <v>1118</v>
      </c>
      <c r="B519" s="92" t="s">
        <v>1119</v>
      </c>
      <c r="C519" s="19"/>
      <c r="D519" s="474"/>
      <c r="E519" s="21"/>
      <c r="F519" s="19"/>
      <c r="G519" s="19"/>
      <c r="H519" s="81"/>
      <c r="I519" s="81"/>
    </row>
    <row r="520" spans="1:11" s="22" customFormat="1" ht="47.25" hidden="1" customHeight="1">
      <c r="A520" s="20" t="s">
        <v>1120</v>
      </c>
      <c r="B520" s="92" t="s">
        <v>1121</v>
      </c>
      <c r="C520" s="19"/>
      <c r="D520" s="474"/>
      <c r="E520" s="21"/>
      <c r="F520" s="19"/>
      <c r="G520" s="19"/>
      <c r="H520" s="81"/>
      <c r="I520" s="81"/>
    </row>
    <row r="521" spans="1:11" s="22" customFormat="1" ht="47.25" hidden="1" customHeight="1">
      <c r="A521" s="20" t="s">
        <v>1122</v>
      </c>
      <c r="B521" s="92" t="s">
        <v>1123</v>
      </c>
      <c r="C521" s="19"/>
      <c r="D521" s="474"/>
      <c r="E521" s="21"/>
      <c r="F521" s="19"/>
      <c r="G521" s="19"/>
      <c r="H521" s="81"/>
      <c r="I521" s="81"/>
    </row>
    <row r="522" spans="1:11" s="22" customFormat="1" ht="47.25" hidden="1" customHeight="1">
      <c r="A522" s="20" t="s">
        <v>1124</v>
      </c>
      <c r="B522" s="92" t="s">
        <v>1125</v>
      </c>
      <c r="C522" s="19"/>
      <c r="D522" s="474"/>
      <c r="E522" s="21"/>
      <c r="F522" s="19"/>
      <c r="G522" s="19"/>
      <c r="H522" s="81"/>
      <c r="I522" s="81"/>
    </row>
    <row r="523" spans="1:11" s="22" customFormat="1" ht="47.25" hidden="1" customHeight="1">
      <c r="A523" s="20" t="s">
        <v>1126</v>
      </c>
      <c r="B523" s="92" t="s">
        <v>1127</v>
      </c>
      <c r="C523" s="19"/>
      <c r="D523" s="474"/>
      <c r="E523" s="21"/>
      <c r="F523" s="19"/>
      <c r="G523" s="19"/>
      <c r="H523" s="81"/>
      <c r="I523" s="81"/>
    </row>
    <row r="524" spans="1:11" ht="47.25" hidden="1" customHeight="1">
      <c r="A524" s="20" t="s">
        <v>1128</v>
      </c>
      <c r="B524" s="92" t="s">
        <v>1129</v>
      </c>
      <c r="C524" s="19"/>
      <c r="D524" s="474"/>
      <c r="E524" s="21"/>
      <c r="F524" s="19"/>
      <c r="G524" s="19"/>
      <c r="H524" s="81"/>
      <c r="I524" s="81"/>
      <c r="J524" s="4"/>
      <c r="K524" s="4"/>
    </row>
    <row r="525" spans="1:11" ht="78.75" hidden="1" customHeight="1">
      <c r="A525" s="20" t="s">
        <v>1130</v>
      </c>
      <c r="B525" s="92" t="s">
        <v>1131</v>
      </c>
      <c r="C525" s="19"/>
      <c r="D525" s="474"/>
      <c r="E525" s="21"/>
      <c r="F525" s="19"/>
      <c r="G525" s="19"/>
      <c r="H525" s="81"/>
      <c r="I525" s="81"/>
      <c r="J525" s="4"/>
      <c r="K525" s="4"/>
    </row>
    <row r="526" spans="1:11" ht="31.5" hidden="1" customHeight="1">
      <c r="A526" s="20" t="s">
        <v>1132</v>
      </c>
      <c r="B526" s="92" t="s">
        <v>1133</v>
      </c>
      <c r="C526" s="19"/>
      <c r="D526" s="474"/>
      <c r="E526" s="21"/>
      <c r="F526" s="19"/>
      <c r="G526" s="19"/>
      <c r="H526" s="81"/>
      <c r="I526" s="81"/>
      <c r="J526" s="4"/>
      <c r="K526" s="4"/>
    </row>
    <row r="527" spans="1:11" ht="47.25" hidden="1" customHeight="1">
      <c r="A527" s="20" t="s">
        <v>1134</v>
      </c>
      <c r="B527" s="92" t="s">
        <v>1135</v>
      </c>
      <c r="C527" s="19"/>
      <c r="D527" s="474"/>
      <c r="E527" s="21"/>
      <c r="F527" s="19"/>
      <c r="G527" s="19"/>
      <c r="H527" s="81"/>
      <c r="I527" s="81"/>
      <c r="J527" s="4"/>
      <c r="K527" s="4"/>
    </row>
    <row r="528" spans="1:11" ht="18.75" customHeight="1">
      <c r="A528" s="255"/>
      <c r="B528" s="1450" t="s">
        <v>1136</v>
      </c>
      <c r="C528" s="1452"/>
      <c r="D528" s="1452"/>
      <c r="E528" s="1452"/>
      <c r="F528" s="1452"/>
      <c r="G528" s="1452"/>
      <c r="H528" s="22">
        <f>H529+H537+H553+H563+H582+H601</f>
        <v>33</v>
      </c>
      <c r="I528" s="22">
        <f>I529+I537+I553+I563+I582+I601</f>
        <v>66</v>
      </c>
    </row>
    <row r="529" spans="1:11" ht="40.15" customHeight="1">
      <c r="A529" s="111" t="s">
        <v>2080</v>
      </c>
      <c r="B529" s="1366" t="s">
        <v>36</v>
      </c>
      <c r="C529" s="1458"/>
      <c r="D529" s="1458"/>
      <c r="E529" s="1458"/>
      <c r="F529" s="1458"/>
      <c r="G529" s="1459"/>
      <c r="H529" s="22">
        <f>SUM(D530:D536)</f>
        <v>2</v>
      </c>
      <c r="I529" s="22">
        <f>COUNT(D530:D536)*2</f>
        <v>4</v>
      </c>
    </row>
    <row r="530" spans="1:11" ht="31.5" hidden="1" customHeight="1">
      <c r="A530" s="67" t="s">
        <v>1137</v>
      </c>
      <c r="B530" s="92" t="s">
        <v>1138</v>
      </c>
      <c r="C530" s="584"/>
      <c r="D530" s="446"/>
      <c r="E530" s="15"/>
      <c r="F530" s="584"/>
      <c r="G530" s="584"/>
      <c r="H530" s="81"/>
      <c r="I530" s="81"/>
      <c r="J530" s="4"/>
      <c r="K530" s="4"/>
    </row>
    <row r="531" spans="1:11" ht="47.25" customHeight="1">
      <c r="A531" s="157" t="s">
        <v>2083</v>
      </c>
      <c r="B531" s="92" t="s">
        <v>1140</v>
      </c>
      <c r="C531" s="18" t="s">
        <v>1141</v>
      </c>
      <c r="D531" s="500">
        <v>1</v>
      </c>
      <c r="E531" s="15" t="s">
        <v>540</v>
      </c>
      <c r="F531" s="18" t="s">
        <v>1142</v>
      </c>
      <c r="G531" s="158"/>
    </row>
    <row r="532" spans="1:11" ht="45" customHeight="1">
      <c r="A532" s="157" t="s">
        <v>1143</v>
      </c>
      <c r="B532" s="92" t="s">
        <v>1144</v>
      </c>
      <c r="C532" s="18" t="s">
        <v>2547</v>
      </c>
      <c r="D532" s="500">
        <v>1</v>
      </c>
      <c r="E532" s="15" t="s">
        <v>540</v>
      </c>
      <c r="F532" s="18" t="s">
        <v>2548</v>
      </c>
      <c r="G532" s="158"/>
    </row>
    <row r="533" spans="1:11" ht="31.5" hidden="1" customHeight="1">
      <c r="A533" s="67" t="s">
        <v>2088</v>
      </c>
      <c r="B533" s="636" t="s">
        <v>1146</v>
      </c>
      <c r="C533" s="618" t="s">
        <v>1147</v>
      </c>
      <c r="D533" s="872"/>
      <c r="E533" s="625" t="s">
        <v>540</v>
      </c>
      <c r="F533" s="697" t="s">
        <v>2549</v>
      </c>
      <c r="G533" s="158"/>
      <c r="H533" s="81"/>
      <c r="I533" s="81"/>
    </row>
    <row r="534" spans="1:11" ht="31.5" hidden="1" customHeight="1">
      <c r="A534" s="67"/>
      <c r="B534" s="636"/>
      <c r="C534" s="618" t="s">
        <v>6747</v>
      </c>
      <c r="D534" s="872"/>
      <c r="E534" s="625" t="s">
        <v>540</v>
      </c>
      <c r="F534" s="625"/>
      <c r="G534" s="158"/>
      <c r="H534" s="81"/>
      <c r="I534" s="81"/>
    </row>
    <row r="535" spans="1:11" ht="47.25" hidden="1" customHeight="1">
      <c r="A535" s="67" t="s">
        <v>2092</v>
      </c>
      <c r="B535" s="636" t="s">
        <v>1151</v>
      </c>
      <c r="C535" s="708" t="s">
        <v>1152</v>
      </c>
      <c r="D535" s="872"/>
      <c r="E535" s="625" t="s">
        <v>540</v>
      </c>
      <c r="F535" s="615" t="s">
        <v>1153</v>
      </c>
      <c r="G535" s="158"/>
      <c r="H535" s="81"/>
      <c r="I535" s="81"/>
    </row>
    <row r="536" spans="1:11" ht="31.5" hidden="1" customHeight="1">
      <c r="A536" s="67" t="s">
        <v>1154</v>
      </c>
      <c r="B536" s="873" t="s">
        <v>1155</v>
      </c>
      <c r="C536" s="697" t="s">
        <v>1156</v>
      </c>
      <c r="D536" s="872"/>
      <c r="E536" s="625" t="s">
        <v>540</v>
      </c>
      <c r="F536" s="709"/>
      <c r="G536" s="158"/>
      <c r="H536" s="81"/>
      <c r="I536" s="81"/>
    </row>
    <row r="537" spans="1:11" ht="40.15" customHeight="1">
      <c r="A537" s="111" t="s">
        <v>2095</v>
      </c>
      <c r="B537" s="1366" t="s">
        <v>34</v>
      </c>
      <c r="C537" s="1458"/>
      <c r="D537" s="1458"/>
      <c r="E537" s="1458"/>
      <c r="F537" s="1458"/>
      <c r="G537" s="1459"/>
      <c r="H537" s="22">
        <f>SUM(D538:D552)</f>
        <v>5</v>
      </c>
      <c r="I537" s="22">
        <f>COUNT(D538:D552)*2</f>
        <v>10</v>
      </c>
    </row>
    <row r="538" spans="1:11" ht="31.5" customHeight="1">
      <c r="A538" s="157" t="s">
        <v>2097</v>
      </c>
      <c r="B538" s="92" t="s">
        <v>1158</v>
      </c>
      <c r="C538" s="13" t="s">
        <v>2995</v>
      </c>
      <c r="D538" s="479">
        <v>1</v>
      </c>
      <c r="E538" s="15" t="s">
        <v>341</v>
      </c>
      <c r="G538" s="250"/>
    </row>
    <row r="539" spans="1:11" ht="39.75" hidden="1" customHeight="1">
      <c r="A539" s="67"/>
      <c r="B539" s="636"/>
      <c r="C539" s="618" t="s">
        <v>1161</v>
      </c>
      <c r="D539" s="864"/>
      <c r="E539" s="625" t="s">
        <v>379</v>
      </c>
      <c r="F539" s="628" t="s">
        <v>1162</v>
      </c>
      <c r="G539" s="621"/>
      <c r="H539" s="81"/>
      <c r="I539" s="81"/>
    </row>
    <row r="540" spans="1:11" ht="45" customHeight="1">
      <c r="A540" s="157"/>
      <c r="B540" s="92"/>
      <c r="C540" s="16" t="s">
        <v>1163</v>
      </c>
      <c r="D540" s="479">
        <v>1</v>
      </c>
      <c r="E540" s="15" t="s">
        <v>379</v>
      </c>
      <c r="F540" s="41" t="s">
        <v>1164</v>
      </c>
      <c r="G540" s="250"/>
    </row>
    <row r="541" spans="1:11" ht="33.75" hidden="1" customHeight="1">
      <c r="A541" s="67"/>
      <c r="B541" s="636"/>
      <c r="C541" s="618" t="s">
        <v>2550</v>
      </c>
      <c r="D541" s="864"/>
      <c r="E541" s="625" t="s">
        <v>379</v>
      </c>
      <c r="F541" s="628" t="s">
        <v>1166</v>
      </c>
      <c r="G541" s="621"/>
      <c r="H541" s="81"/>
      <c r="I541" s="81"/>
    </row>
    <row r="542" spans="1:11" ht="30" hidden="1" customHeight="1">
      <c r="A542" s="67"/>
      <c r="B542" s="636"/>
      <c r="C542" s="618" t="s">
        <v>1167</v>
      </c>
      <c r="D542" s="864"/>
      <c r="E542" s="625" t="s">
        <v>341</v>
      </c>
      <c r="F542" s="628" t="s">
        <v>1168</v>
      </c>
      <c r="G542" s="621"/>
      <c r="H542" s="81"/>
      <c r="I542" s="81"/>
    </row>
    <row r="543" spans="1:11" ht="28.5" hidden="1" customHeight="1">
      <c r="A543" s="67"/>
      <c r="B543" s="636"/>
      <c r="C543" s="622" t="s">
        <v>2995</v>
      </c>
      <c r="D543" s="864"/>
      <c r="E543" s="625" t="s">
        <v>341</v>
      </c>
      <c r="F543" s="709"/>
      <c r="G543" s="621"/>
      <c r="H543" s="81"/>
      <c r="I543" s="81"/>
    </row>
    <row r="544" spans="1:11" ht="30" hidden="1" customHeight="1">
      <c r="A544" s="67"/>
      <c r="B544" s="636"/>
      <c r="C544" s="622" t="s">
        <v>2996</v>
      </c>
      <c r="D544" s="864"/>
      <c r="E544" s="625" t="s">
        <v>341</v>
      </c>
      <c r="F544" s="628" t="s">
        <v>7115</v>
      </c>
      <c r="G544" s="621"/>
      <c r="H544" s="81"/>
      <c r="I544" s="81"/>
    </row>
    <row r="545" spans="1:9" ht="31.5" customHeight="1">
      <c r="A545" s="157" t="s">
        <v>2103</v>
      </c>
      <c r="B545" s="92" t="s">
        <v>1170</v>
      </c>
      <c r="C545" s="16" t="s">
        <v>1171</v>
      </c>
      <c r="D545" s="479">
        <v>1</v>
      </c>
      <c r="E545" s="15" t="s">
        <v>271</v>
      </c>
      <c r="F545" s="41" t="s">
        <v>1172</v>
      </c>
      <c r="G545" s="250"/>
    </row>
    <row r="546" spans="1:9" ht="86.45" customHeight="1">
      <c r="A546" s="157"/>
      <c r="B546" s="92"/>
      <c r="C546" s="271" t="s">
        <v>3416</v>
      </c>
      <c r="D546" s="479">
        <v>1</v>
      </c>
      <c r="E546" s="15" t="s">
        <v>271</v>
      </c>
      <c r="F546" s="271" t="s">
        <v>3863</v>
      </c>
      <c r="G546" s="250"/>
    </row>
    <row r="547" spans="1:9" ht="30" hidden="1" customHeight="1">
      <c r="A547" s="67"/>
      <c r="B547" s="636"/>
      <c r="C547" s="618" t="s">
        <v>1173</v>
      </c>
      <c r="D547" s="864"/>
      <c r="E547" s="625" t="s">
        <v>420</v>
      </c>
      <c r="F547" s="625"/>
      <c r="G547" s="621"/>
      <c r="H547" s="81"/>
      <c r="I547" s="81"/>
    </row>
    <row r="548" spans="1:9" ht="31.5" hidden="1" customHeight="1">
      <c r="A548" s="67" t="s">
        <v>2107</v>
      </c>
      <c r="B548" s="636" t="s">
        <v>1175</v>
      </c>
      <c r="C548" s="618" t="s">
        <v>1176</v>
      </c>
      <c r="D548" s="864"/>
      <c r="E548" s="625" t="s">
        <v>341</v>
      </c>
      <c r="F548" s="625" t="s">
        <v>7116</v>
      </c>
      <c r="G548" s="621"/>
      <c r="H548" s="81"/>
      <c r="I548" s="81"/>
    </row>
    <row r="549" spans="1:9" ht="60.95" hidden="1" customHeight="1">
      <c r="A549" s="67" t="s">
        <v>2107</v>
      </c>
      <c r="B549" s="636" t="s">
        <v>1175</v>
      </c>
      <c r="C549" s="615" t="s">
        <v>2551</v>
      </c>
      <c r="D549" s="864"/>
      <c r="E549" s="625" t="s">
        <v>379</v>
      </c>
      <c r="F549" s="697" t="s">
        <v>2552</v>
      </c>
      <c r="G549" s="621"/>
      <c r="H549" s="81"/>
      <c r="I549" s="81"/>
    </row>
    <row r="550" spans="1:9" ht="47.45" customHeight="1">
      <c r="A550" s="157" t="s">
        <v>2107</v>
      </c>
      <c r="B550" s="92" t="s">
        <v>1175</v>
      </c>
      <c r="C550" s="23" t="s">
        <v>6748</v>
      </c>
      <c r="D550" s="479">
        <v>1</v>
      </c>
      <c r="E550" s="21" t="s">
        <v>420</v>
      </c>
      <c r="F550" s="23" t="s">
        <v>7117</v>
      </c>
      <c r="G550" s="250"/>
    </row>
    <row r="551" spans="1:9" ht="30" hidden="1" customHeight="1">
      <c r="A551" s="67"/>
      <c r="B551" s="636"/>
      <c r="C551" s="615" t="s">
        <v>2111</v>
      </c>
      <c r="D551" s="864"/>
      <c r="E551" s="613" t="s">
        <v>420</v>
      </c>
      <c r="F551" s="697"/>
      <c r="G551" s="621"/>
      <c r="H551" s="81"/>
      <c r="I551" s="81"/>
    </row>
    <row r="552" spans="1:9" ht="30" hidden="1" customHeight="1">
      <c r="A552" s="67"/>
      <c r="B552" s="636"/>
      <c r="C552" s="615" t="s">
        <v>3422</v>
      </c>
      <c r="D552" s="864"/>
      <c r="E552" s="625" t="s">
        <v>379</v>
      </c>
      <c r="F552" s="697" t="s">
        <v>3423</v>
      </c>
      <c r="G552" s="621"/>
      <c r="H552" s="81"/>
      <c r="I552" s="81"/>
    </row>
    <row r="553" spans="1:9" ht="40.15" customHeight="1">
      <c r="A553" s="111" t="s">
        <v>2113</v>
      </c>
      <c r="B553" s="1366" t="s">
        <v>32</v>
      </c>
      <c r="C553" s="1458"/>
      <c r="D553" s="1458"/>
      <c r="E553" s="1458"/>
      <c r="F553" s="1458"/>
      <c r="G553" s="1459"/>
      <c r="H553" s="22">
        <f>SUM(D554:D562)</f>
        <v>6</v>
      </c>
      <c r="I553" s="22">
        <f>COUNT(D554:D562)*2</f>
        <v>12</v>
      </c>
    </row>
    <row r="554" spans="1:9" ht="47.25" hidden="1" customHeight="1">
      <c r="A554" s="67" t="s">
        <v>2115</v>
      </c>
      <c r="B554" s="649" t="s">
        <v>1180</v>
      </c>
      <c r="C554" s="628" t="s">
        <v>1181</v>
      </c>
      <c r="D554" s="864"/>
      <c r="E554" s="625" t="s">
        <v>379</v>
      </c>
      <c r="F554" s="709"/>
      <c r="G554" s="648"/>
      <c r="H554" s="81"/>
      <c r="I554" s="81"/>
    </row>
    <row r="555" spans="1:9" ht="69.75" customHeight="1">
      <c r="A555" s="157" t="s">
        <v>2115</v>
      </c>
      <c r="B555" s="92" t="s">
        <v>1180</v>
      </c>
      <c r="C555" s="23" t="s">
        <v>1182</v>
      </c>
      <c r="D555" s="479">
        <v>1</v>
      </c>
      <c r="E555" s="15" t="s">
        <v>379</v>
      </c>
      <c r="F555" s="584"/>
      <c r="G555" s="158"/>
    </row>
    <row r="556" spans="1:9" ht="30" customHeight="1">
      <c r="A556" s="157"/>
      <c r="B556" s="92"/>
      <c r="C556" s="23" t="s">
        <v>3866</v>
      </c>
      <c r="D556" s="479">
        <v>1</v>
      </c>
      <c r="E556" s="15" t="s">
        <v>379</v>
      </c>
      <c r="F556" s="584"/>
      <c r="G556" s="158"/>
    </row>
    <row r="557" spans="1:9" ht="30" hidden="1">
      <c r="A557" s="67"/>
      <c r="B557" s="649"/>
      <c r="C557" s="874" t="s">
        <v>2121</v>
      </c>
      <c r="D557" s="864"/>
      <c r="E557" s="625" t="s">
        <v>379</v>
      </c>
      <c r="F557" s="709"/>
      <c r="G557" s="648"/>
      <c r="H557" s="81"/>
      <c r="I557" s="81"/>
    </row>
    <row r="558" spans="1:9" ht="15.75">
      <c r="A558" s="157"/>
      <c r="B558" s="92"/>
      <c r="C558" s="23" t="s">
        <v>2998</v>
      </c>
      <c r="D558" s="479">
        <v>1</v>
      </c>
      <c r="E558" s="15" t="s">
        <v>379</v>
      </c>
      <c r="F558" s="584"/>
      <c r="G558" s="158"/>
    </row>
    <row r="559" spans="1:9" ht="15.75" customHeight="1">
      <c r="A559" s="157"/>
      <c r="B559" s="92"/>
      <c r="C559" s="23" t="s">
        <v>3001</v>
      </c>
      <c r="D559" s="479">
        <v>1</v>
      </c>
      <c r="E559" s="15" t="s">
        <v>379</v>
      </c>
      <c r="F559" s="584"/>
      <c r="G559" s="158"/>
    </row>
    <row r="560" spans="1:9" ht="39" customHeight="1">
      <c r="A560" s="157"/>
      <c r="B560" s="92"/>
      <c r="C560" s="16" t="s">
        <v>1183</v>
      </c>
      <c r="D560" s="479">
        <v>1</v>
      </c>
      <c r="E560" s="15" t="s">
        <v>379</v>
      </c>
      <c r="F560" s="15" t="s">
        <v>3002</v>
      </c>
      <c r="G560" s="158"/>
    </row>
    <row r="561" spans="1:9" ht="45" hidden="1" customHeight="1">
      <c r="A561" s="67" t="s">
        <v>2126</v>
      </c>
      <c r="B561" s="636" t="s">
        <v>1185</v>
      </c>
      <c r="C561" s="697" t="s">
        <v>1186</v>
      </c>
      <c r="D561" s="864"/>
      <c r="E561" s="625" t="s">
        <v>379</v>
      </c>
      <c r="F561" s="709"/>
      <c r="G561" s="648"/>
      <c r="H561" s="81"/>
      <c r="I561" s="81"/>
    </row>
    <row r="562" spans="1:9" ht="30" customHeight="1">
      <c r="A562" s="157" t="s">
        <v>2126</v>
      </c>
      <c r="B562" s="92" t="s">
        <v>1185</v>
      </c>
      <c r="C562" s="16" t="s">
        <v>1187</v>
      </c>
      <c r="D562" s="479">
        <v>1</v>
      </c>
      <c r="E562" s="15" t="s">
        <v>420</v>
      </c>
      <c r="F562" s="584"/>
      <c r="G562" s="158"/>
    </row>
    <row r="563" spans="1:9" ht="40.15" customHeight="1">
      <c r="A563" s="111" t="s">
        <v>2129</v>
      </c>
      <c r="B563" s="1366" t="s">
        <v>30</v>
      </c>
      <c r="C563" s="1458"/>
      <c r="D563" s="1458"/>
      <c r="E563" s="1458"/>
      <c r="F563" s="1458"/>
      <c r="G563" s="1459"/>
      <c r="H563" s="22">
        <f>SUM(D564:D581)</f>
        <v>7</v>
      </c>
      <c r="I563" s="22">
        <f>COUNT(D564:D581)*2</f>
        <v>14</v>
      </c>
    </row>
    <row r="564" spans="1:9" ht="60" customHeight="1">
      <c r="A564" s="157" t="s">
        <v>2131</v>
      </c>
      <c r="B564" s="34" t="s">
        <v>1189</v>
      </c>
      <c r="C564" s="13" t="s">
        <v>1190</v>
      </c>
      <c r="D564" s="500">
        <v>1</v>
      </c>
      <c r="E564" s="15" t="s">
        <v>271</v>
      </c>
      <c r="F564" s="41" t="s">
        <v>3867</v>
      </c>
      <c r="G564" s="158"/>
    </row>
    <row r="565" spans="1:9" ht="102.4" customHeight="1">
      <c r="A565" s="157"/>
      <c r="B565" s="34"/>
      <c r="C565" s="18" t="s">
        <v>2554</v>
      </c>
      <c r="D565" s="500">
        <v>1</v>
      </c>
      <c r="E565" s="15" t="s">
        <v>271</v>
      </c>
      <c r="F565" s="41" t="s">
        <v>3868</v>
      </c>
      <c r="G565" s="158"/>
    </row>
    <row r="566" spans="1:9" ht="42.75" hidden="1" customHeight="1">
      <c r="A566" s="67"/>
      <c r="B566" s="614"/>
      <c r="C566" s="615" t="s">
        <v>1194</v>
      </c>
      <c r="D566" s="872"/>
      <c r="E566" s="625" t="s">
        <v>271</v>
      </c>
      <c r="F566" s="627" t="s">
        <v>1195</v>
      </c>
      <c r="G566" s="648"/>
      <c r="H566" s="81"/>
      <c r="I566" s="81"/>
    </row>
    <row r="567" spans="1:9" ht="49.5" customHeight="1">
      <c r="A567" s="157"/>
      <c r="B567" s="34"/>
      <c r="C567" s="23" t="s">
        <v>1196</v>
      </c>
      <c r="D567" s="500">
        <v>1</v>
      </c>
      <c r="E567" s="15" t="s">
        <v>271</v>
      </c>
      <c r="F567" s="18" t="s">
        <v>7118</v>
      </c>
      <c r="G567" s="158"/>
    </row>
    <row r="568" spans="1:9" ht="39.75" hidden="1" customHeight="1">
      <c r="A568" s="67"/>
      <c r="B568" s="614"/>
      <c r="C568" s="697" t="s">
        <v>1198</v>
      </c>
      <c r="D568" s="872"/>
      <c r="E568" s="625" t="s">
        <v>271</v>
      </c>
      <c r="F568" s="628" t="s">
        <v>1199</v>
      </c>
      <c r="G568" s="648"/>
      <c r="H568" s="81"/>
      <c r="I568" s="81"/>
    </row>
    <row r="569" spans="1:9" ht="30" hidden="1" customHeight="1">
      <c r="A569" s="67"/>
      <c r="B569" s="614"/>
      <c r="C569" s="710" t="s">
        <v>1200</v>
      </c>
      <c r="D569" s="872"/>
      <c r="E569" s="625" t="s">
        <v>271</v>
      </c>
      <c r="F569" s="628"/>
      <c r="G569" s="651"/>
      <c r="H569" s="81"/>
      <c r="I569" s="81"/>
    </row>
    <row r="570" spans="1:9" ht="75" customHeight="1">
      <c r="A570" s="157" t="s">
        <v>2137</v>
      </c>
      <c r="B570" s="34" t="s">
        <v>1202</v>
      </c>
      <c r="C570" s="65" t="s">
        <v>7119</v>
      </c>
      <c r="D570" s="500">
        <v>1</v>
      </c>
      <c r="E570" s="252" t="s">
        <v>379</v>
      </c>
      <c r="F570" s="23" t="s">
        <v>7120</v>
      </c>
      <c r="G570" s="44"/>
    </row>
    <row r="571" spans="1:9" ht="30" hidden="1" customHeight="1">
      <c r="A571" s="67"/>
      <c r="B571" s="614"/>
      <c r="C571" s="618" t="s">
        <v>1205</v>
      </c>
      <c r="D571" s="872"/>
      <c r="E571" s="652" t="s">
        <v>379</v>
      </c>
      <c r="F571" s="615" t="s">
        <v>3869</v>
      </c>
      <c r="G571" s="612"/>
      <c r="H571" s="81"/>
      <c r="I571" s="81"/>
    </row>
    <row r="572" spans="1:9" ht="45" hidden="1" customHeight="1">
      <c r="A572" s="67"/>
      <c r="B572" s="614"/>
      <c r="C572" s="618" t="s">
        <v>1207</v>
      </c>
      <c r="D572" s="872"/>
      <c r="E572" s="652" t="s">
        <v>379</v>
      </c>
      <c r="F572" s="615" t="s">
        <v>1208</v>
      </c>
      <c r="G572" s="612"/>
      <c r="H572" s="81"/>
      <c r="I572" s="81"/>
    </row>
    <row r="573" spans="1:9" ht="45" hidden="1" customHeight="1">
      <c r="A573" s="67"/>
      <c r="B573" s="614"/>
      <c r="C573" s="628" t="s">
        <v>3870</v>
      </c>
      <c r="D573" s="872"/>
      <c r="E573" s="652" t="s">
        <v>379</v>
      </c>
      <c r="F573" s="615"/>
      <c r="G573" s="612"/>
      <c r="H573" s="81"/>
      <c r="I573" s="81"/>
    </row>
    <row r="574" spans="1:9" ht="45" hidden="1" customHeight="1">
      <c r="A574" s="67"/>
      <c r="B574" s="614"/>
      <c r="C574" s="697" t="s">
        <v>3009</v>
      </c>
      <c r="D574" s="872"/>
      <c r="E574" s="652" t="s">
        <v>379</v>
      </c>
      <c r="F574" s="615"/>
      <c r="G574" s="612"/>
      <c r="H574" s="81"/>
      <c r="I574" s="81"/>
    </row>
    <row r="575" spans="1:9" ht="45" customHeight="1">
      <c r="A575" s="157"/>
      <c r="B575" s="34"/>
      <c r="C575" s="18" t="s">
        <v>1209</v>
      </c>
      <c r="D575" s="500">
        <v>1</v>
      </c>
      <c r="E575" s="252" t="s">
        <v>379</v>
      </c>
      <c r="F575" s="23"/>
      <c r="G575" s="44"/>
    </row>
    <row r="576" spans="1:9" ht="45" hidden="1" customHeight="1">
      <c r="A576" s="67"/>
      <c r="B576" s="614"/>
      <c r="C576" s="628" t="s">
        <v>3871</v>
      </c>
      <c r="D576" s="872"/>
      <c r="E576" s="652" t="s">
        <v>379</v>
      </c>
      <c r="F576" s="627"/>
      <c r="G576" s="612"/>
      <c r="H576" s="81"/>
      <c r="I576" s="81"/>
    </row>
    <row r="577" spans="1:9" ht="45" hidden="1" customHeight="1">
      <c r="A577" s="67"/>
      <c r="B577" s="614"/>
      <c r="C577" s="618" t="s">
        <v>3006</v>
      </c>
      <c r="D577" s="872"/>
      <c r="E577" s="652" t="s">
        <v>379</v>
      </c>
      <c r="F577" s="615" t="s">
        <v>7121</v>
      </c>
      <c r="G577" s="653"/>
      <c r="H577" s="81"/>
      <c r="I577" s="81"/>
    </row>
    <row r="578" spans="1:9" ht="45" customHeight="1">
      <c r="A578" s="157"/>
      <c r="B578" s="34"/>
      <c r="C578" s="41" t="s">
        <v>3872</v>
      </c>
      <c r="D578" s="500">
        <v>1</v>
      </c>
      <c r="E578" s="15" t="s">
        <v>1812</v>
      </c>
      <c r="F578" s="18"/>
      <c r="G578" s="70"/>
    </row>
    <row r="579" spans="1:9" ht="45" hidden="1" customHeight="1">
      <c r="A579" s="67"/>
      <c r="B579" s="614"/>
      <c r="C579" s="628" t="s">
        <v>3452</v>
      </c>
      <c r="D579" s="872"/>
      <c r="E579" s="625" t="s">
        <v>1812</v>
      </c>
      <c r="F579" s="615"/>
      <c r="G579" s="648"/>
      <c r="H579" s="81"/>
      <c r="I579" s="81"/>
    </row>
    <row r="580" spans="1:9" ht="45" hidden="1" customHeight="1">
      <c r="A580" s="67"/>
      <c r="B580" s="614"/>
      <c r="C580" s="628" t="s">
        <v>3873</v>
      </c>
      <c r="D580" s="872"/>
      <c r="E580" s="625" t="s">
        <v>1812</v>
      </c>
      <c r="F580" s="628"/>
      <c r="G580" s="648"/>
      <c r="H580" s="81"/>
      <c r="I580" s="81"/>
    </row>
    <row r="581" spans="1:9" ht="45" customHeight="1">
      <c r="A581" s="157"/>
      <c r="B581" s="34"/>
      <c r="C581" s="41" t="s">
        <v>3011</v>
      </c>
      <c r="D581" s="500">
        <v>1</v>
      </c>
      <c r="E581" s="15" t="s">
        <v>660</v>
      </c>
      <c r="F581" s="41" t="s">
        <v>2144</v>
      </c>
      <c r="G581" s="158"/>
    </row>
    <row r="582" spans="1:9" ht="40.15" customHeight="1">
      <c r="A582" s="111" t="s">
        <v>2145</v>
      </c>
      <c r="B582" s="1366" t="s">
        <v>28</v>
      </c>
      <c r="C582" s="1458"/>
      <c r="D582" s="1458"/>
      <c r="E582" s="1458"/>
      <c r="F582" s="1458"/>
      <c r="G582" s="1459"/>
      <c r="H582" s="22">
        <f>SUM(D583:D600)</f>
        <v>7</v>
      </c>
      <c r="I582" s="22">
        <f>COUNT(D583:D600)*2</f>
        <v>14</v>
      </c>
    </row>
    <row r="583" spans="1:9" ht="45" hidden="1" customHeight="1">
      <c r="A583" s="67" t="s">
        <v>2146</v>
      </c>
      <c r="B583" s="615" t="s">
        <v>1211</v>
      </c>
      <c r="C583" s="628" t="s">
        <v>1212</v>
      </c>
      <c r="D583" s="864"/>
      <c r="E583" s="625" t="s">
        <v>341</v>
      </c>
      <c r="F583" s="628" t="s">
        <v>3874</v>
      </c>
      <c r="G583" s="621"/>
      <c r="H583" s="81"/>
      <c r="I583" s="81"/>
    </row>
    <row r="584" spans="1:9" ht="30.95" customHeight="1">
      <c r="A584" s="157"/>
      <c r="B584" s="23"/>
      <c r="C584" s="41" t="s">
        <v>3875</v>
      </c>
      <c r="D584" s="479">
        <v>1</v>
      </c>
      <c r="E584" s="15" t="s">
        <v>341</v>
      </c>
      <c r="F584" s="449"/>
      <c r="G584" s="250"/>
    </row>
    <row r="585" spans="1:9" ht="30" hidden="1" customHeight="1">
      <c r="A585" s="67"/>
      <c r="B585" s="615"/>
      <c r="C585" s="628" t="s">
        <v>2147</v>
      </c>
      <c r="D585" s="864"/>
      <c r="E585" s="625" t="s">
        <v>341</v>
      </c>
      <c r="F585" s="627"/>
      <c r="G585" s="621"/>
      <c r="H585" s="81"/>
      <c r="I585" s="81"/>
    </row>
    <row r="586" spans="1:9" ht="30" hidden="1" customHeight="1">
      <c r="A586" s="67"/>
      <c r="B586" s="615"/>
      <c r="C586" s="628" t="s">
        <v>3876</v>
      </c>
      <c r="D586" s="864"/>
      <c r="E586" s="625" t="s">
        <v>341</v>
      </c>
      <c r="F586" s="628"/>
      <c r="G586" s="621"/>
      <c r="H586" s="81"/>
      <c r="I586" s="81"/>
    </row>
    <row r="587" spans="1:9" ht="71.45" customHeight="1">
      <c r="A587" s="157"/>
      <c r="B587" s="23"/>
      <c r="C587" s="41" t="s">
        <v>3457</v>
      </c>
      <c r="D587" s="479">
        <v>1</v>
      </c>
      <c r="E587" s="15" t="s">
        <v>341</v>
      </c>
      <c r="F587" s="41"/>
      <c r="G587" s="250"/>
    </row>
    <row r="588" spans="1:9" ht="45" hidden="1" customHeight="1">
      <c r="A588" s="67" t="s">
        <v>2148</v>
      </c>
      <c r="B588" s="614" t="s">
        <v>1214</v>
      </c>
      <c r="C588" s="618" t="s">
        <v>1215</v>
      </c>
      <c r="D588" s="864"/>
      <c r="E588" s="625" t="s">
        <v>379</v>
      </c>
      <c r="F588" s="697" t="s">
        <v>1216</v>
      </c>
      <c r="G588" s="621"/>
      <c r="H588" s="81"/>
      <c r="I588" s="81"/>
    </row>
    <row r="589" spans="1:9" ht="45" hidden="1" customHeight="1">
      <c r="A589" s="67"/>
      <c r="B589" s="614"/>
      <c r="C589" s="618" t="s">
        <v>1217</v>
      </c>
      <c r="D589" s="864"/>
      <c r="E589" s="625" t="s">
        <v>379</v>
      </c>
      <c r="F589" s="697" t="s">
        <v>2558</v>
      </c>
      <c r="G589" s="621"/>
      <c r="H589" s="81"/>
      <c r="I589" s="81"/>
    </row>
    <row r="590" spans="1:9" ht="45" customHeight="1">
      <c r="A590" s="157" t="s">
        <v>2152</v>
      </c>
      <c r="B590" s="34" t="s">
        <v>1220</v>
      </c>
      <c r="C590" s="16" t="s">
        <v>1221</v>
      </c>
      <c r="D590" s="479">
        <v>1</v>
      </c>
      <c r="E590" s="15" t="s">
        <v>540</v>
      </c>
      <c r="F590" s="584"/>
      <c r="G590" s="250"/>
    </row>
    <row r="591" spans="1:9" ht="27" hidden="1" customHeight="1">
      <c r="A591" s="67"/>
      <c r="B591" s="614"/>
      <c r="C591" s="618" t="s">
        <v>2156</v>
      </c>
      <c r="D591" s="864"/>
      <c r="E591" s="625" t="s">
        <v>540</v>
      </c>
      <c r="F591" s="709"/>
      <c r="G591" s="621"/>
      <c r="H591" s="81"/>
      <c r="I591" s="81"/>
    </row>
    <row r="592" spans="1:9" ht="45" hidden="1" customHeight="1">
      <c r="A592" s="67"/>
      <c r="B592" s="614"/>
      <c r="C592" s="615" t="s">
        <v>1223</v>
      </c>
      <c r="D592" s="864"/>
      <c r="E592" s="625" t="s">
        <v>540</v>
      </c>
      <c r="F592" s="709"/>
      <c r="G592" s="621"/>
      <c r="H592" s="81"/>
      <c r="I592" s="81"/>
    </row>
    <row r="593" spans="1:9" ht="45" customHeight="1">
      <c r="A593" s="157"/>
      <c r="B593" s="34"/>
      <c r="C593" s="16" t="s">
        <v>1224</v>
      </c>
      <c r="D593" s="479">
        <v>1</v>
      </c>
      <c r="E593" s="15" t="s">
        <v>379</v>
      </c>
      <c r="F593" s="584"/>
      <c r="G593" s="250"/>
    </row>
    <row r="594" spans="1:9" ht="30" hidden="1" customHeight="1">
      <c r="A594" s="67"/>
      <c r="B594" s="614"/>
      <c r="C594" s="618" t="s">
        <v>1226</v>
      </c>
      <c r="D594" s="864"/>
      <c r="E594" s="625" t="s">
        <v>379</v>
      </c>
      <c r="F594" s="709"/>
      <c r="G594" s="621"/>
      <c r="H594" s="81"/>
      <c r="I594" s="81"/>
    </row>
    <row r="595" spans="1:9" ht="30" hidden="1" customHeight="1">
      <c r="A595" s="67"/>
      <c r="B595" s="614"/>
      <c r="C595" s="618" t="s">
        <v>3016</v>
      </c>
      <c r="D595" s="864"/>
      <c r="E595" s="625" t="s">
        <v>379</v>
      </c>
      <c r="F595" s="709"/>
      <c r="G595" s="621"/>
      <c r="H595" s="81"/>
      <c r="I595" s="81"/>
    </row>
    <row r="596" spans="1:9" ht="30" customHeight="1">
      <c r="A596" s="157"/>
      <c r="B596" s="34"/>
      <c r="C596" s="16" t="s">
        <v>3017</v>
      </c>
      <c r="D596" s="479">
        <v>1</v>
      </c>
      <c r="E596" s="15" t="s">
        <v>540</v>
      </c>
      <c r="F596" s="584"/>
      <c r="G596" s="250"/>
    </row>
    <row r="597" spans="1:9" ht="30" hidden="1" customHeight="1">
      <c r="A597" s="67"/>
      <c r="B597" s="614"/>
      <c r="C597" s="618" t="s">
        <v>3878</v>
      </c>
      <c r="D597" s="864"/>
      <c r="E597" s="625" t="s">
        <v>341</v>
      </c>
      <c r="F597" s="709"/>
      <c r="G597" s="621"/>
      <c r="H597" s="81"/>
      <c r="I597" s="81"/>
    </row>
    <row r="598" spans="1:9" ht="30" customHeight="1">
      <c r="A598" s="157" t="s">
        <v>2159</v>
      </c>
      <c r="B598" s="23" t="s">
        <v>1229</v>
      </c>
      <c r="C598" s="41" t="s">
        <v>2559</v>
      </c>
      <c r="D598" s="479">
        <v>1</v>
      </c>
      <c r="E598" s="15" t="s">
        <v>379</v>
      </c>
      <c r="F598" s="584"/>
      <c r="G598" s="250"/>
    </row>
    <row r="599" spans="1:9" ht="30" customHeight="1">
      <c r="A599" s="157" t="s">
        <v>1232</v>
      </c>
      <c r="B599" s="23" t="s">
        <v>1233</v>
      </c>
      <c r="C599" s="584" t="s">
        <v>3472</v>
      </c>
      <c r="D599" s="479">
        <v>1</v>
      </c>
      <c r="E599" s="15" t="s">
        <v>379</v>
      </c>
      <c r="F599" s="584"/>
      <c r="G599" s="250"/>
    </row>
    <row r="600" spans="1:9" ht="30" hidden="1" customHeight="1">
      <c r="A600" s="67"/>
      <c r="B600" s="615"/>
      <c r="C600" s="628" t="s">
        <v>3474</v>
      </c>
      <c r="D600" s="864"/>
      <c r="E600" s="625" t="s">
        <v>540</v>
      </c>
      <c r="F600" s="709"/>
      <c r="G600" s="621"/>
      <c r="H600" s="81"/>
      <c r="I600" s="81"/>
    </row>
    <row r="601" spans="1:9" ht="40.15" customHeight="1">
      <c r="A601" s="111" t="s">
        <v>2162</v>
      </c>
      <c r="B601" s="1366" t="s">
        <v>26</v>
      </c>
      <c r="C601" s="1458"/>
      <c r="D601" s="1458"/>
      <c r="E601" s="1458"/>
      <c r="F601" s="1458"/>
      <c r="G601" s="1459"/>
      <c r="H601" s="22">
        <f>SUM(D602:D613)</f>
        <v>6</v>
      </c>
      <c r="I601" s="22">
        <f>COUNT(D602:D613)*2</f>
        <v>12</v>
      </c>
    </row>
    <row r="602" spans="1:9" ht="45" customHeight="1">
      <c r="A602" s="157" t="s">
        <v>2164</v>
      </c>
      <c r="B602" s="165" t="s">
        <v>1235</v>
      </c>
      <c r="C602" s="13" t="s">
        <v>2166</v>
      </c>
      <c r="D602" s="495">
        <v>1</v>
      </c>
      <c r="E602" s="21" t="s">
        <v>341</v>
      </c>
      <c r="F602" s="34" t="s">
        <v>3476</v>
      </c>
      <c r="G602" s="250"/>
    </row>
    <row r="603" spans="1:9" ht="30" customHeight="1">
      <c r="A603" s="157"/>
      <c r="B603" s="165"/>
      <c r="C603" s="34" t="s">
        <v>2167</v>
      </c>
      <c r="D603" s="495">
        <v>1</v>
      </c>
      <c r="E603" s="21" t="s">
        <v>379</v>
      </c>
      <c r="F603" s="18" t="s">
        <v>6542</v>
      </c>
      <c r="G603" s="250"/>
    </row>
    <row r="604" spans="1:9" ht="45" customHeight="1">
      <c r="A604" s="157"/>
      <c r="B604" s="165"/>
      <c r="C604" s="34" t="s">
        <v>2168</v>
      </c>
      <c r="D604" s="495">
        <v>1</v>
      </c>
      <c r="E604" s="21" t="s">
        <v>341</v>
      </c>
      <c r="F604" s="18" t="s">
        <v>6541</v>
      </c>
      <c r="G604" s="250"/>
    </row>
    <row r="605" spans="1:9" ht="45" hidden="1" customHeight="1">
      <c r="A605" s="67"/>
      <c r="B605" s="649"/>
      <c r="C605" s="622" t="s">
        <v>1237</v>
      </c>
      <c r="D605" s="861"/>
      <c r="E605" s="613" t="s">
        <v>341</v>
      </c>
      <c r="F605" s="614" t="s">
        <v>3477</v>
      </c>
      <c r="G605" s="621"/>
      <c r="H605" s="81"/>
      <c r="I605" s="81"/>
    </row>
    <row r="606" spans="1:9" ht="45" hidden="1" customHeight="1">
      <c r="A606" s="67"/>
      <c r="B606" s="649"/>
      <c r="C606" s="618" t="s">
        <v>1238</v>
      </c>
      <c r="D606" s="864"/>
      <c r="E606" s="625" t="s">
        <v>341</v>
      </c>
      <c r="F606" s="709"/>
      <c r="G606" s="621"/>
      <c r="H606" s="81"/>
      <c r="I606" s="81"/>
    </row>
    <row r="607" spans="1:9" ht="75.599999999999994" customHeight="1">
      <c r="A607" s="157" t="s">
        <v>2169</v>
      </c>
      <c r="B607" s="165" t="s">
        <v>1240</v>
      </c>
      <c r="C607" s="13" t="s">
        <v>6537</v>
      </c>
      <c r="D607" s="495">
        <v>1</v>
      </c>
      <c r="E607" s="21" t="s">
        <v>341</v>
      </c>
      <c r="F607" s="23" t="s">
        <v>6536</v>
      </c>
      <c r="G607" s="250"/>
    </row>
    <row r="608" spans="1:9" ht="40.5" hidden="1" customHeight="1">
      <c r="A608" s="67"/>
      <c r="B608" s="649"/>
      <c r="C608" s="622" t="s">
        <v>2171</v>
      </c>
      <c r="D608" s="861"/>
      <c r="E608" s="613" t="s">
        <v>379</v>
      </c>
      <c r="F608" s="615" t="s">
        <v>2172</v>
      </c>
      <c r="G608" s="621"/>
      <c r="H608" s="81"/>
      <c r="I608" s="81"/>
    </row>
    <row r="609" spans="1:11" ht="75">
      <c r="A609" s="157"/>
      <c r="B609" s="165"/>
      <c r="C609" s="16" t="s">
        <v>6535</v>
      </c>
      <c r="D609" s="490">
        <v>1</v>
      </c>
      <c r="E609" s="15" t="s">
        <v>341</v>
      </c>
      <c r="F609" s="23" t="s">
        <v>6538</v>
      </c>
      <c r="G609" s="250"/>
    </row>
    <row r="610" spans="1:11" ht="31.5" hidden="1" customHeight="1">
      <c r="A610" s="67" t="s">
        <v>2174</v>
      </c>
      <c r="B610" s="649" t="s">
        <v>1248</v>
      </c>
      <c r="C610" s="615" t="s">
        <v>1249</v>
      </c>
      <c r="D610" s="872"/>
      <c r="E610" s="657" t="s">
        <v>420</v>
      </c>
      <c r="F610" s="622" t="s">
        <v>3478</v>
      </c>
      <c r="G610" s="621"/>
      <c r="H610" s="81"/>
      <c r="I610" s="81"/>
    </row>
    <row r="611" spans="1:11" ht="31.5" customHeight="1">
      <c r="A611" s="157" t="s">
        <v>2174</v>
      </c>
      <c r="B611" s="165" t="s">
        <v>1248</v>
      </c>
      <c r="C611" s="23" t="s">
        <v>1250</v>
      </c>
      <c r="D611" s="500">
        <v>1</v>
      </c>
      <c r="E611" s="254" t="s">
        <v>271</v>
      </c>
      <c r="F611" s="152" t="s">
        <v>3479</v>
      </c>
      <c r="G611" s="250"/>
    </row>
    <row r="612" spans="1:11" ht="45" hidden="1" customHeight="1">
      <c r="A612" s="690"/>
      <c r="B612" s="709"/>
      <c r="C612" s="615" t="s">
        <v>1251</v>
      </c>
      <c r="D612" s="864"/>
      <c r="E612" s="625" t="s">
        <v>271</v>
      </c>
      <c r="F612" s="709"/>
      <c r="G612" s="621"/>
      <c r="H612" s="81"/>
      <c r="I612" s="81"/>
    </row>
    <row r="613" spans="1:11" ht="45" hidden="1" customHeight="1">
      <c r="A613" s="690"/>
      <c r="B613" s="709"/>
      <c r="C613" s="641" t="s">
        <v>1252</v>
      </c>
      <c r="D613" s="864"/>
      <c r="E613" s="625" t="s">
        <v>540</v>
      </c>
      <c r="F613" s="709"/>
      <c r="G613" s="621"/>
      <c r="H613" s="81"/>
      <c r="I613" s="81"/>
    </row>
    <row r="614" spans="1:11" ht="18.75" customHeight="1">
      <c r="A614" s="80"/>
      <c r="B614" s="1450" t="s">
        <v>2177</v>
      </c>
      <c r="C614" s="1452"/>
      <c r="D614" s="1452"/>
      <c r="E614" s="1452"/>
      <c r="F614" s="1452"/>
      <c r="G614" s="1452"/>
      <c r="H614" s="22">
        <f>H615+H622+H627+H642+H646+H652+H660+H618+H663+H670</f>
        <v>17</v>
      </c>
      <c r="I614" s="22">
        <f>I615+I622+I627+I642+I646+I652+I660+I618+I663+I670</f>
        <v>34</v>
      </c>
    </row>
    <row r="615" spans="1:11" ht="40.15" hidden="1" customHeight="1">
      <c r="A615" s="102" t="s">
        <v>25</v>
      </c>
      <c r="B615" s="1593" t="s">
        <v>24</v>
      </c>
      <c r="C615" s="1594"/>
      <c r="D615" s="1594"/>
      <c r="E615" s="1594"/>
      <c r="F615" s="1594"/>
      <c r="G615" s="1595"/>
      <c r="H615" s="81">
        <f>SUM(D616:D617)</f>
        <v>0</v>
      </c>
      <c r="I615" s="81">
        <f>COUNT(D616:D617)*2</f>
        <v>0</v>
      </c>
    </row>
    <row r="616" spans="1:11" ht="31.5" hidden="1" customHeight="1">
      <c r="A616" s="57" t="s">
        <v>1254</v>
      </c>
      <c r="B616" s="636" t="s">
        <v>1255</v>
      </c>
      <c r="C616" s="713" t="s">
        <v>1256</v>
      </c>
      <c r="D616" s="858"/>
      <c r="E616" s="613" t="s">
        <v>540</v>
      </c>
      <c r="F616" s="627"/>
      <c r="G616" s="612"/>
      <c r="H616" s="81"/>
      <c r="I616" s="81"/>
    </row>
    <row r="617" spans="1:11" ht="30" hidden="1" customHeight="1">
      <c r="A617" s="57" t="s">
        <v>1257</v>
      </c>
      <c r="B617" s="23" t="s">
        <v>1258</v>
      </c>
      <c r="C617" s="19"/>
      <c r="D617" s="474"/>
      <c r="E617" s="21"/>
      <c r="F617" s="19"/>
      <c r="G617" s="19"/>
      <c r="H617" s="81"/>
      <c r="I617" s="81"/>
      <c r="J617" s="4"/>
      <c r="K617" s="4"/>
    </row>
    <row r="618" spans="1:11" ht="40.15" hidden="1" customHeight="1">
      <c r="A618" s="137" t="s">
        <v>23</v>
      </c>
      <c r="B618" s="1366" t="s">
        <v>22</v>
      </c>
      <c r="C618" s="1458"/>
      <c r="D618" s="1458"/>
      <c r="E618" s="1458"/>
      <c r="F618" s="1458"/>
      <c r="G618" s="1459"/>
      <c r="H618" s="81">
        <f>SUM(D619:D621)</f>
        <v>0</v>
      </c>
      <c r="I618" s="81">
        <f>COUNT(D619:D621)*2</f>
        <v>0</v>
      </c>
      <c r="J618" s="4"/>
      <c r="K618" s="4"/>
    </row>
    <row r="619" spans="1:11" ht="31.5" hidden="1" customHeight="1">
      <c r="A619" s="57" t="s">
        <v>1259</v>
      </c>
      <c r="B619" s="165" t="s">
        <v>1260</v>
      </c>
      <c r="C619" s="19"/>
      <c r="D619" s="474"/>
      <c r="E619" s="21"/>
      <c r="F619" s="19"/>
      <c r="G619" s="19"/>
      <c r="H619" s="81"/>
      <c r="I619" s="81"/>
      <c r="J619" s="4"/>
      <c r="K619" s="4"/>
    </row>
    <row r="620" spans="1:11" ht="31.5" hidden="1" customHeight="1">
      <c r="A620" s="57" t="s">
        <v>1261</v>
      </c>
      <c r="B620" s="165" t="s">
        <v>1262</v>
      </c>
      <c r="C620" s="19"/>
      <c r="D620" s="474"/>
      <c r="E620" s="21"/>
      <c r="F620" s="19"/>
      <c r="G620" s="19"/>
      <c r="H620" s="81"/>
      <c r="I620" s="81"/>
      <c r="J620" s="4"/>
      <c r="K620" s="4"/>
    </row>
    <row r="621" spans="1:11" ht="31.5" hidden="1" customHeight="1">
      <c r="A621" s="57" t="s">
        <v>1263</v>
      </c>
      <c r="B621" s="165" t="s">
        <v>1264</v>
      </c>
      <c r="C621" s="19"/>
      <c r="D621" s="474"/>
      <c r="E621" s="21"/>
      <c r="F621" s="19"/>
      <c r="G621" s="19"/>
      <c r="H621" s="81"/>
      <c r="I621" s="81"/>
      <c r="J621" s="4"/>
      <c r="K621" s="4"/>
    </row>
    <row r="622" spans="1:11" ht="40.15" hidden="1" customHeight="1">
      <c r="A622" s="137" t="s">
        <v>2187</v>
      </c>
      <c r="B622" s="1593" t="s">
        <v>20</v>
      </c>
      <c r="C622" s="1594"/>
      <c r="D622" s="1594"/>
      <c r="E622" s="1594"/>
      <c r="F622" s="1594"/>
      <c r="G622" s="1595"/>
      <c r="H622" s="81">
        <f>SUM(D623:D626)</f>
        <v>0</v>
      </c>
      <c r="I622" s="81">
        <f>COUNT(D623:D626)*2</f>
        <v>0</v>
      </c>
    </row>
    <row r="623" spans="1:11" ht="83.45" hidden="1" customHeight="1">
      <c r="A623" s="20" t="s">
        <v>2189</v>
      </c>
      <c r="B623" s="649" t="s">
        <v>1266</v>
      </c>
      <c r="C623" s="697" t="s">
        <v>2563</v>
      </c>
      <c r="D623" s="858"/>
      <c r="E623" s="613" t="s">
        <v>540</v>
      </c>
      <c r="F623" s="627"/>
      <c r="G623" s="612"/>
      <c r="H623" s="81"/>
      <c r="I623" s="81"/>
    </row>
    <row r="624" spans="1:11" ht="47.25" hidden="1" customHeight="1">
      <c r="A624" s="20" t="s">
        <v>2193</v>
      </c>
      <c r="B624" s="165" t="s">
        <v>1270</v>
      </c>
      <c r="C624" s="19"/>
      <c r="D624" s="474"/>
      <c r="E624" s="21"/>
      <c r="F624" s="19"/>
      <c r="G624" s="19"/>
      <c r="H624" s="81"/>
      <c r="I624" s="81"/>
      <c r="J624" s="4"/>
      <c r="K624" s="4"/>
    </row>
    <row r="625" spans="1:9" ht="47.25" hidden="1" customHeight="1">
      <c r="A625" s="20" t="s">
        <v>2195</v>
      </c>
      <c r="B625" s="636" t="s">
        <v>1273</v>
      </c>
      <c r="C625" s="649" t="s">
        <v>1274</v>
      </c>
      <c r="D625" s="858"/>
      <c r="E625" s="613" t="s">
        <v>540</v>
      </c>
      <c r="F625" s="627"/>
      <c r="G625" s="612"/>
      <c r="H625" s="81"/>
      <c r="I625" s="81"/>
    </row>
    <row r="626" spans="1:9" ht="47.25" hidden="1" customHeight="1">
      <c r="A626" s="20"/>
      <c r="B626" s="692"/>
      <c r="C626" s="649" t="s">
        <v>1275</v>
      </c>
      <c r="D626" s="858"/>
      <c r="E626" s="613" t="s">
        <v>420</v>
      </c>
      <c r="F626" s="627"/>
      <c r="G626" s="612"/>
      <c r="H626" s="81"/>
      <c r="I626" s="81"/>
    </row>
    <row r="627" spans="1:9" ht="40.15" customHeight="1">
      <c r="A627" s="111" t="s">
        <v>2198</v>
      </c>
      <c r="B627" s="1366" t="s">
        <v>18</v>
      </c>
      <c r="C627" s="1458"/>
      <c r="D627" s="1458"/>
      <c r="E627" s="1458"/>
      <c r="F627" s="1458"/>
      <c r="G627" s="1459"/>
      <c r="H627" s="22">
        <f>SUM(D628:D641)</f>
        <v>12</v>
      </c>
      <c r="I627" s="22">
        <f>COUNT(D628:D641)*2</f>
        <v>24</v>
      </c>
    </row>
    <row r="628" spans="1:9" ht="45" customHeight="1">
      <c r="A628" s="11" t="s">
        <v>2200</v>
      </c>
      <c r="B628" s="165" t="s">
        <v>1277</v>
      </c>
      <c r="C628" s="101" t="s">
        <v>1278</v>
      </c>
      <c r="D628" s="476">
        <v>1</v>
      </c>
      <c r="E628" s="21" t="s">
        <v>648</v>
      </c>
      <c r="F628" s="16" t="s">
        <v>7122</v>
      </c>
      <c r="G628" s="44"/>
    </row>
    <row r="629" spans="1:9" ht="45" hidden="1" customHeight="1">
      <c r="A629" s="20"/>
      <c r="B629" s="649"/>
      <c r="C629" s="618" t="s">
        <v>1279</v>
      </c>
      <c r="D629" s="858"/>
      <c r="E629" s="613" t="s">
        <v>377</v>
      </c>
      <c r="F629" s="611"/>
      <c r="G629" s="612"/>
      <c r="H629" s="81"/>
      <c r="I629" s="81"/>
    </row>
    <row r="630" spans="1:9" ht="47.25" customHeight="1">
      <c r="A630" s="11" t="s">
        <v>2202</v>
      </c>
      <c r="B630" s="165" t="s">
        <v>1281</v>
      </c>
      <c r="C630" s="41" t="s">
        <v>6749</v>
      </c>
      <c r="D630" s="476">
        <v>1</v>
      </c>
      <c r="E630" s="21" t="s">
        <v>648</v>
      </c>
      <c r="F630" s="41"/>
      <c r="G630" s="44"/>
    </row>
    <row r="631" spans="1:9" ht="47.25" customHeight="1">
      <c r="A631" s="11"/>
      <c r="B631" s="165"/>
      <c r="C631" s="41" t="s">
        <v>6750</v>
      </c>
      <c r="D631" s="476">
        <v>1</v>
      </c>
      <c r="E631" s="21" t="s">
        <v>648</v>
      </c>
      <c r="F631" s="41"/>
      <c r="G631" s="44"/>
    </row>
    <row r="632" spans="1:9" ht="47.25" customHeight="1">
      <c r="A632" s="11"/>
      <c r="B632" s="165"/>
      <c r="C632" s="41" t="s">
        <v>6751</v>
      </c>
      <c r="D632" s="476">
        <v>1</v>
      </c>
      <c r="E632" s="21" t="s">
        <v>648</v>
      </c>
      <c r="F632" s="41"/>
      <c r="G632" s="44"/>
    </row>
    <row r="633" spans="1:9" ht="47.25" customHeight="1">
      <c r="A633" s="11"/>
      <c r="B633" s="165"/>
      <c r="C633" s="41" t="s">
        <v>6752</v>
      </c>
      <c r="D633" s="476">
        <v>1</v>
      </c>
      <c r="E633" s="21" t="s">
        <v>648</v>
      </c>
      <c r="F633" s="41"/>
      <c r="G633" s="44"/>
    </row>
    <row r="634" spans="1:9" ht="47.25" customHeight="1">
      <c r="A634" s="11"/>
      <c r="B634" s="165"/>
      <c r="C634" s="41" t="s">
        <v>6753</v>
      </c>
      <c r="D634" s="476">
        <v>1</v>
      </c>
      <c r="E634" s="21" t="s">
        <v>648</v>
      </c>
      <c r="F634" s="41"/>
      <c r="G634" s="44"/>
    </row>
    <row r="635" spans="1:9" ht="47.25" customHeight="1">
      <c r="A635" s="11"/>
      <c r="B635" s="165"/>
      <c r="C635" s="41" t="s">
        <v>6754</v>
      </c>
      <c r="D635" s="476">
        <v>1</v>
      </c>
      <c r="E635" s="21" t="s">
        <v>648</v>
      </c>
      <c r="F635" s="41"/>
      <c r="G635" s="44"/>
    </row>
    <row r="636" spans="1:9" ht="47.25" customHeight="1">
      <c r="A636" s="11"/>
      <c r="B636" s="165"/>
      <c r="C636" s="41" t="s">
        <v>6755</v>
      </c>
      <c r="D636" s="476">
        <v>1</v>
      </c>
      <c r="E636" s="21" t="s">
        <v>648</v>
      </c>
      <c r="F636" s="41"/>
      <c r="G636" s="44"/>
    </row>
    <row r="637" spans="1:9" ht="47.25" customHeight="1">
      <c r="A637" s="11"/>
      <c r="B637" s="165"/>
      <c r="C637" s="41" t="s">
        <v>6756</v>
      </c>
      <c r="D637" s="476">
        <v>1</v>
      </c>
      <c r="E637" s="21" t="s">
        <v>648</v>
      </c>
      <c r="F637" s="41"/>
      <c r="G637" s="44"/>
    </row>
    <row r="638" spans="1:9" ht="47.25" customHeight="1">
      <c r="A638" s="11"/>
      <c r="B638" s="165"/>
      <c r="C638" s="41" t="s">
        <v>6757</v>
      </c>
      <c r="D638" s="476">
        <v>1</v>
      </c>
      <c r="E638" s="21" t="s">
        <v>648</v>
      </c>
      <c r="F638" s="41"/>
      <c r="G638" s="44"/>
    </row>
    <row r="639" spans="1:9" ht="47.25" customHeight="1">
      <c r="A639" s="11"/>
      <c r="B639" s="165"/>
      <c r="C639" s="41" t="s">
        <v>6758</v>
      </c>
      <c r="D639" s="476">
        <v>1</v>
      </c>
      <c r="E639" s="21" t="s">
        <v>648</v>
      </c>
      <c r="F639" s="41"/>
      <c r="G639" s="44"/>
    </row>
    <row r="640" spans="1:9" ht="31.5" hidden="1" customHeight="1">
      <c r="A640" s="20" t="s">
        <v>2219</v>
      </c>
      <c r="B640" s="649" t="s">
        <v>1296</v>
      </c>
      <c r="C640" s="628" t="s">
        <v>2587</v>
      </c>
      <c r="D640" s="858"/>
      <c r="E640" s="613" t="s">
        <v>540</v>
      </c>
      <c r="F640" s="709"/>
      <c r="G640" s="612"/>
      <c r="H640" s="81"/>
      <c r="I640" s="81"/>
    </row>
    <row r="641" spans="1:11" ht="45.95" customHeight="1">
      <c r="A641" s="11" t="s">
        <v>2223</v>
      </c>
      <c r="B641" s="165" t="s">
        <v>1299</v>
      </c>
      <c r="C641" s="41" t="s">
        <v>3487</v>
      </c>
      <c r="D641" s="476">
        <v>1</v>
      </c>
      <c r="E641" s="21" t="s">
        <v>341</v>
      </c>
      <c r="F641" s="41" t="s">
        <v>6759</v>
      </c>
      <c r="G641" s="44"/>
    </row>
    <row r="642" spans="1:11" ht="40.15" customHeight="1">
      <c r="A642" s="111" t="s">
        <v>2230</v>
      </c>
      <c r="B642" s="1366" t="s">
        <v>16</v>
      </c>
      <c r="C642" s="1458"/>
      <c r="D642" s="1458"/>
      <c r="E642" s="1458"/>
      <c r="F642" s="1458"/>
      <c r="G642" s="1459"/>
      <c r="H642" s="22">
        <f>SUM(D643:D645)</f>
        <v>3</v>
      </c>
      <c r="I642" s="22">
        <f>COUNT(B643:G646)*2</f>
        <v>6</v>
      </c>
    </row>
    <row r="643" spans="1:11" ht="30" customHeight="1">
      <c r="A643" s="11" t="s">
        <v>2232</v>
      </c>
      <c r="B643" s="165" t="s">
        <v>1304</v>
      </c>
      <c r="C643" s="41" t="s">
        <v>1305</v>
      </c>
      <c r="D643" s="476">
        <v>1</v>
      </c>
      <c r="E643" s="21" t="s">
        <v>540</v>
      </c>
      <c r="F643" s="19"/>
      <c r="G643" s="44"/>
    </row>
    <row r="644" spans="1:11" ht="47.25" customHeight="1">
      <c r="A644" s="11" t="s">
        <v>2235</v>
      </c>
      <c r="B644" s="165" t="s">
        <v>1307</v>
      </c>
      <c r="C644" s="18" t="s">
        <v>1308</v>
      </c>
      <c r="D644" s="476">
        <v>1</v>
      </c>
      <c r="E644" s="21" t="s">
        <v>540</v>
      </c>
      <c r="F644" s="19"/>
      <c r="G644" s="44"/>
    </row>
    <row r="645" spans="1:11" ht="31.5" customHeight="1">
      <c r="A645" s="11" t="s">
        <v>1309</v>
      </c>
      <c r="B645" s="165" t="s">
        <v>1310</v>
      </c>
      <c r="C645" s="16" t="s">
        <v>1311</v>
      </c>
      <c r="D645" s="476">
        <v>1</v>
      </c>
      <c r="E645" s="21" t="s">
        <v>540</v>
      </c>
      <c r="F645" s="19"/>
      <c r="G645" s="44"/>
    </row>
    <row r="646" spans="1:11" s="692" customFormat="1" ht="40.15" hidden="1" customHeight="1">
      <c r="A646" s="137" t="s">
        <v>2239</v>
      </c>
      <c r="B646" s="1593" t="s">
        <v>14</v>
      </c>
      <c r="C646" s="1594"/>
      <c r="D646" s="1594"/>
      <c r="E646" s="1594"/>
      <c r="F646" s="1594"/>
      <c r="G646" s="1595"/>
      <c r="H646" s="81">
        <f>SUM(D647:D651)</f>
        <v>0</v>
      </c>
      <c r="I646" s="81">
        <f>COUNT(D647:D651)*2</f>
        <v>0</v>
      </c>
      <c r="J646" s="685"/>
      <c r="K646" s="685"/>
    </row>
    <row r="647" spans="1:11" s="692" customFormat="1" ht="45" hidden="1" customHeight="1">
      <c r="A647" s="20" t="s">
        <v>2240</v>
      </c>
      <c r="B647" s="626" t="s">
        <v>1313</v>
      </c>
      <c r="C647" s="697" t="s">
        <v>1314</v>
      </c>
      <c r="D647" s="858"/>
      <c r="E647" s="613" t="s">
        <v>653</v>
      </c>
      <c r="F647" s="627"/>
      <c r="G647" s="612"/>
      <c r="H647" s="81"/>
      <c r="I647" s="81"/>
      <c r="J647" s="685"/>
      <c r="K647" s="685"/>
    </row>
    <row r="648" spans="1:11" ht="31.5" hidden="1" customHeight="1">
      <c r="A648" s="20" t="s">
        <v>1315</v>
      </c>
      <c r="B648" s="12" t="s">
        <v>1316</v>
      </c>
      <c r="C648" s="41"/>
      <c r="D648" s="474"/>
      <c r="E648" s="21"/>
      <c r="F648" s="19"/>
      <c r="G648" s="19"/>
      <c r="H648" s="81"/>
      <c r="I648" s="81"/>
      <c r="J648" s="4"/>
      <c r="K648" s="4"/>
    </row>
    <row r="649" spans="1:11" s="692" customFormat="1" ht="47.25" hidden="1" customHeight="1">
      <c r="A649" s="20" t="s">
        <v>1320</v>
      </c>
      <c r="B649" s="626" t="s">
        <v>1321</v>
      </c>
      <c r="C649" s="611" t="s">
        <v>1322</v>
      </c>
      <c r="D649" s="858"/>
      <c r="E649" s="613" t="s">
        <v>653</v>
      </c>
      <c r="F649" s="627"/>
      <c r="G649" s="612"/>
      <c r="H649" s="81"/>
      <c r="I649" s="81"/>
      <c r="J649" s="685"/>
      <c r="K649" s="685"/>
    </row>
    <row r="650" spans="1:11" s="692" customFormat="1" ht="47.25" hidden="1" customHeight="1">
      <c r="A650" s="20" t="s">
        <v>2250</v>
      </c>
      <c r="B650" s="626" t="s">
        <v>1324</v>
      </c>
      <c r="C650" s="709" t="s">
        <v>1325</v>
      </c>
      <c r="D650" s="858"/>
      <c r="E650" s="613" t="s">
        <v>653</v>
      </c>
      <c r="F650" s="627"/>
      <c r="G650" s="612"/>
      <c r="H650" s="81"/>
      <c r="I650" s="81"/>
      <c r="J650" s="685"/>
      <c r="K650" s="685"/>
    </row>
    <row r="651" spans="1:11" s="692" customFormat="1" ht="47.25" hidden="1" customHeight="1">
      <c r="A651" s="20" t="s">
        <v>2252</v>
      </c>
      <c r="B651" s="626" t="s">
        <v>3030</v>
      </c>
      <c r="C651" s="697" t="s">
        <v>1328</v>
      </c>
      <c r="D651" s="858"/>
      <c r="E651" s="613" t="s">
        <v>653</v>
      </c>
      <c r="F651" s="627"/>
      <c r="G651" s="612"/>
      <c r="H651" s="81"/>
      <c r="I651" s="81"/>
      <c r="J651" s="685"/>
      <c r="K651" s="685"/>
    </row>
    <row r="652" spans="1:11" s="692" customFormat="1" ht="40.15" hidden="1" customHeight="1">
      <c r="A652" s="137" t="s">
        <v>2256</v>
      </c>
      <c r="B652" s="1601" t="s">
        <v>1329</v>
      </c>
      <c r="C652" s="1602"/>
      <c r="D652" s="1603"/>
      <c r="E652" s="1604"/>
      <c r="F652" s="1602"/>
      <c r="G652" s="1605"/>
      <c r="H652" s="81">
        <f>SUM(D653:D659)</f>
        <v>0</v>
      </c>
      <c r="I652" s="81">
        <f>COUNT(D653:D659)*2</f>
        <v>0</v>
      </c>
      <c r="J652" s="685"/>
      <c r="K652" s="685"/>
    </row>
    <row r="653" spans="1:11" ht="82.5" hidden="1" customHeight="1">
      <c r="A653" s="20" t="s">
        <v>1330</v>
      </c>
      <c r="B653" s="41" t="s">
        <v>1332</v>
      </c>
      <c r="C653" s="41" t="s">
        <v>1333</v>
      </c>
      <c r="D653" s="445"/>
      <c r="E653" s="19" t="s">
        <v>540</v>
      </c>
      <c r="F653" s="75" t="s">
        <v>1334</v>
      </c>
      <c r="G653" s="19"/>
      <c r="H653" s="81"/>
      <c r="I653" s="81"/>
      <c r="J653" s="4"/>
      <c r="K653" s="4"/>
    </row>
    <row r="654" spans="1:11" ht="63" hidden="1" customHeight="1">
      <c r="A654" s="20" t="s">
        <v>1335</v>
      </c>
      <c r="B654" s="41" t="s">
        <v>1336</v>
      </c>
      <c r="C654" s="41" t="s">
        <v>1337</v>
      </c>
      <c r="D654" s="445"/>
      <c r="E654" s="19" t="s">
        <v>540</v>
      </c>
      <c r="F654" s="75" t="s">
        <v>3492</v>
      </c>
      <c r="G654" s="44"/>
      <c r="H654" s="81"/>
      <c r="I654" s="81"/>
      <c r="J654" s="4"/>
      <c r="K654" s="4"/>
    </row>
    <row r="655" spans="1:11" ht="47.25" hidden="1" customHeight="1">
      <c r="A655" s="20" t="s">
        <v>1339</v>
      </c>
      <c r="B655" s="41" t="s">
        <v>1340</v>
      </c>
      <c r="C655" s="41" t="s">
        <v>1341</v>
      </c>
      <c r="D655" s="445"/>
      <c r="E655" s="19" t="s">
        <v>540</v>
      </c>
      <c r="F655" s="75" t="s">
        <v>1342</v>
      </c>
      <c r="G655" s="44"/>
      <c r="H655" s="81"/>
      <c r="I655" s="81"/>
      <c r="J655" s="4"/>
      <c r="K655" s="4"/>
    </row>
    <row r="656" spans="1:11" s="692" customFormat="1" ht="45.95" hidden="1" customHeight="1">
      <c r="A656" s="73" t="s">
        <v>1343</v>
      </c>
      <c r="B656" s="628" t="s">
        <v>1344</v>
      </c>
      <c r="C656" s="614" t="s">
        <v>1345</v>
      </c>
      <c r="D656" s="875"/>
      <c r="E656" s="627" t="s">
        <v>540</v>
      </c>
      <c r="F656" s="660" t="s">
        <v>1346</v>
      </c>
      <c r="G656" s="612"/>
      <c r="H656" s="81"/>
      <c r="I656" s="81"/>
      <c r="J656" s="685"/>
      <c r="K656" s="685"/>
    </row>
    <row r="657" spans="1:11" s="692" customFormat="1" ht="84.95" hidden="1" customHeight="1">
      <c r="A657" s="73" t="s">
        <v>1347</v>
      </c>
      <c r="B657" s="628" t="s">
        <v>1348</v>
      </c>
      <c r="C657" s="614" t="s">
        <v>1349</v>
      </c>
      <c r="D657" s="875"/>
      <c r="E657" s="627" t="s">
        <v>540</v>
      </c>
      <c r="F657" s="660" t="s">
        <v>1350</v>
      </c>
      <c r="G657" s="612"/>
      <c r="H657" s="81"/>
      <c r="I657" s="81"/>
      <c r="J657" s="685"/>
      <c r="K657" s="685"/>
    </row>
    <row r="658" spans="1:11" ht="12.6" hidden="1" customHeight="1">
      <c r="A658" s="20" t="s">
        <v>1351</v>
      </c>
      <c r="B658" s="41" t="s">
        <v>1352</v>
      </c>
      <c r="C658" s="41" t="s">
        <v>1353</v>
      </c>
      <c r="D658" s="445"/>
      <c r="E658" s="19" t="s">
        <v>540</v>
      </c>
      <c r="F658" s="75" t="s">
        <v>1354</v>
      </c>
      <c r="G658" s="44"/>
      <c r="H658" s="81"/>
      <c r="I658" s="81"/>
      <c r="J658" s="4"/>
      <c r="K658" s="4"/>
    </row>
    <row r="659" spans="1:11" s="692" customFormat="1" ht="73.5" hidden="1" customHeight="1">
      <c r="A659" s="73" t="s">
        <v>1355</v>
      </c>
      <c r="B659" s="628" t="s">
        <v>1356</v>
      </c>
      <c r="C659" s="628" t="s">
        <v>1357</v>
      </c>
      <c r="D659" s="714"/>
      <c r="E659" s="627" t="s">
        <v>540</v>
      </c>
      <c r="F659" s="661" t="s">
        <v>3493</v>
      </c>
      <c r="G659" s="612"/>
      <c r="H659" s="81"/>
      <c r="I659" s="81"/>
      <c r="J659" s="685"/>
      <c r="K659" s="685"/>
    </row>
    <row r="660" spans="1:11" ht="40.15" customHeight="1">
      <c r="A660" s="111" t="s">
        <v>2259</v>
      </c>
      <c r="B660" s="1366" t="s">
        <v>11</v>
      </c>
      <c r="C660" s="1306"/>
      <c r="D660" s="1458"/>
      <c r="E660" s="1458"/>
      <c r="F660" s="1306"/>
      <c r="G660" s="1459"/>
      <c r="H660" s="22">
        <f>SUM(D661:D662)</f>
        <v>2</v>
      </c>
      <c r="I660" s="22">
        <f>COUNT(D661:D662)*2</f>
        <v>4</v>
      </c>
    </row>
    <row r="661" spans="1:11" ht="54" customHeight="1">
      <c r="A661" s="11" t="s">
        <v>2261</v>
      </c>
      <c r="B661" s="165" t="s">
        <v>1360</v>
      </c>
      <c r="C661" s="16" t="s">
        <v>1361</v>
      </c>
      <c r="D661" s="495">
        <v>1</v>
      </c>
      <c r="E661" s="21" t="s">
        <v>271</v>
      </c>
      <c r="F661" s="16" t="s">
        <v>1362</v>
      </c>
      <c r="G661" s="44"/>
    </row>
    <row r="662" spans="1:11" ht="45.95" customHeight="1">
      <c r="A662" s="11" t="s">
        <v>2263</v>
      </c>
      <c r="B662" s="165" t="s">
        <v>1366</v>
      </c>
      <c r="C662" s="16" t="s">
        <v>2265</v>
      </c>
      <c r="D662" s="495">
        <v>1</v>
      </c>
      <c r="E662" s="27" t="s">
        <v>540</v>
      </c>
      <c r="F662" s="16" t="s">
        <v>1367</v>
      </c>
      <c r="G662" s="44"/>
    </row>
    <row r="663" spans="1:11" ht="15.75" hidden="1" customHeight="1">
      <c r="A663" s="76" t="s">
        <v>10</v>
      </c>
      <c r="B663" s="1308" t="s">
        <v>1368</v>
      </c>
      <c r="C663" s="1309"/>
      <c r="D663" s="1309"/>
      <c r="E663" s="1309"/>
      <c r="F663" s="1309"/>
      <c r="G663" s="1320"/>
      <c r="H663" s="81">
        <f>SUM(D664:D669)</f>
        <v>0</v>
      </c>
      <c r="I663" s="81">
        <f>COUNT(D664:D669)*2</f>
        <v>0</v>
      </c>
      <c r="J663" s="4"/>
      <c r="K663" s="4"/>
    </row>
    <row r="664" spans="1:11" ht="15.75" hidden="1" customHeight="1">
      <c r="A664" s="76" t="s">
        <v>1369</v>
      </c>
      <c r="B664" s="41" t="s">
        <v>1370</v>
      </c>
      <c r="C664" s="41"/>
      <c r="D664" s="446"/>
      <c r="E664" s="41"/>
      <c r="F664" s="41"/>
      <c r="G664" s="41"/>
      <c r="H664" s="81"/>
      <c r="I664" s="81"/>
      <c r="J664" s="4"/>
      <c r="K664" s="4"/>
    </row>
    <row r="665" spans="1:11" ht="15.75" hidden="1" customHeight="1">
      <c r="A665" s="76" t="s">
        <v>1371</v>
      </c>
      <c r="B665" s="41" t="s">
        <v>1372</v>
      </c>
      <c r="C665" s="41"/>
      <c r="D665" s="446"/>
      <c r="E665" s="41"/>
      <c r="F665" s="41"/>
      <c r="G665" s="41"/>
      <c r="H665" s="81"/>
      <c r="I665" s="81"/>
      <c r="J665" s="4"/>
      <c r="K665" s="4"/>
    </row>
    <row r="666" spans="1:11" ht="15.75" hidden="1" customHeight="1">
      <c r="A666" s="76" t="s">
        <v>1373</v>
      </c>
      <c r="B666" s="41" t="s">
        <v>1374</v>
      </c>
      <c r="C666" s="41"/>
      <c r="D666" s="446"/>
      <c r="E666" s="41"/>
      <c r="F666" s="41"/>
      <c r="G666" s="41"/>
      <c r="H666" s="81"/>
      <c r="I666" s="81"/>
      <c r="J666" s="4"/>
      <c r="K666" s="4"/>
    </row>
    <row r="667" spans="1:11" ht="15.75" hidden="1" customHeight="1">
      <c r="A667" s="76" t="s">
        <v>1375</v>
      </c>
      <c r="B667" s="41" t="s">
        <v>1376</v>
      </c>
      <c r="C667" s="41"/>
      <c r="D667" s="446"/>
      <c r="E667" s="41"/>
      <c r="F667" s="41"/>
      <c r="G667" s="41"/>
      <c r="H667" s="81"/>
      <c r="I667" s="81"/>
      <c r="J667" s="4"/>
      <c r="K667" s="4"/>
    </row>
    <row r="668" spans="1:11" ht="15.75" hidden="1" customHeight="1">
      <c r="A668" s="76" t="s">
        <v>1377</v>
      </c>
      <c r="B668" s="41" t="s">
        <v>1378</v>
      </c>
      <c r="C668" s="41"/>
      <c r="D668" s="446"/>
      <c r="E668" s="41"/>
      <c r="F668" s="41"/>
      <c r="G668" s="41"/>
      <c r="H668" s="81"/>
      <c r="I668" s="81"/>
      <c r="J668" s="4"/>
      <c r="K668" s="4"/>
    </row>
    <row r="669" spans="1:11" ht="15.75" hidden="1" customHeight="1">
      <c r="A669" s="76" t="s">
        <v>1379</v>
      </c>
      <c r="B669" s="41" t="s">
        <v>1380</v>
      </c>
      <c r="C669" s="41"/>
      <c r="D669" s="446"/>
      <c r="E669" s="41"/>
      <c r="F669" s="41"/>
      <c r="G669" s="41"/>
      <c r="H669" s="81"/>
      <c r="I669" s="81"/>
      <c r="J669" s="4"/>
      <c r="K669" s="4"/>
    </row>
    <row r="670" spans="1:11" s="692" customFormat="1" ht="15.75" hidden="1" customHeight="1">
      <c r="A670" s="76" t="s">
        <v>1381</v>
      </c>
      <c r="B670" s="1597" t="s">
        <v>8</v>
      </c>
      <c r="C670" s="1598"/>
      <c r="D670" s="1599"/>
      <c r="E670" s="1599"/>
      <c r="F670" s="1598"/>
      <c r="G670" s="1600"/>
      <c r="H670" s="81">
        <f>SUM(D671:D680)</f>
        <v>0</v>
      </c>
      <c r="I670" s="81">
        <f>COUNT(D671:D680)*2</f>
        <v>0</v>
      </c>
      <c r="J670" s="685"/>
      <c r="K670" s="685"/>
    </row>
    <row r="671" spans="1:11" ht="15.75" hidden="1" customHeight="1">
      <c r="A671" s="76" t="s">
        <v>1382</v>
      </c>
      <c r="B671" s="41" t="s">
        <v>1383</v>
      </c>
      <c r="C671" s="290"/>
      <c r="D671" s="233"/>
      <c r="E671" s="233"/>
      <c r="F671" s="290"/>
      <c r="G671" s="233"/>
      <c r="H671" s="81"/>
      <c r="I671" s="81"/>
      <c r="J671" s="4"/>
      <c r="K671" s="4"/>
    </row>
    <row r="672" spans="1:11" ht="15.75" hidden="1" customHeight="1">
      <c r="A672" s="76" t="s">
        <v>1384</v>
      </c>
      <c r="B672" s="41" t="s">
        <v>1385</v>
      </c>
      <c r="C672" s="290"/>
      <c r="D672" s="233"/>
      <c r="E672" s="233"/>
      <c r="F672" s="290"/>
      <c r="G672" s="233"/>
      <c r="H672" s="81"/>
      <c r="I672" s="81"/>
      <c r="J672" s="4"/>
      <c r="K672" s="4"/>
    </row>
    <row r="673" spans="1:11" ht="15.75" hidden="1" customHeight="1">
      <c r="A673" s="76" t="s">
        <v>1386</v>
      </c>
      <c r="B673" s="41" t="s">
        <v>1387</v>
      </c>
      <c r="C673" s="290"/>
      <c r="D673" s="233"/>
      <c r="E673" s="233"/>
      <c r="F673" s="290"/>
      <c r="G673" s="233"/>
      <c r="H673" s="81"/>
      <c r="I673" s="81"/>
      <c r="J673" s="4"/>
      <c r="K673" s="4"/>
    </row>
    <row r="674" spans="1:11" ht="15.75" hidden="1" customHeight="1">
      <c r="A674" s="76" t="s">
        <v>1388</v>
      </c>
      <c r="B674" s="41" t="s">
        <v>1389</v>
      </c>
      <c r="C674" s="290"/>
      <c r="D674" s="233"/>
      <c r="E674" s="233"/>
      <c r="F674" s="290"/>
      <c r="G674" s="233"/>
      <c r="H674" s="81"/>
      <c r="I674" s="81"/>
      <c r="J674" s="4"/>
      <c r="K674" s="4"/>
    </row>
    <row r="675" spans="1:11" ht="15.75" hidden="1" customHeight="1">
      <c r="A675" s="76" t="s">
        <v>1390</v>
      </c>
      <c r="B675" s="41" t="s">
        <v>1391</v>
      </c>
      <c r="C675" s="290"/>
      <c r="D675" s="233"/>
      <c r="E675" s="233"/>
      <c r="F675" s="290"/>
      <c r="G675" s="233"/>
      <c r="H675" s="81"/>
      <c r="I675" s="81"/>
      <c r="J675" s="4"/>
      <c r="K675" s="4"/>
    </row>
    <row r="676" spans="1:11" s="692" customFormat="1" ht="75.599999999999994" hidden="1" customHeight="1">
      <c r="A676" s="76" t="s">
        <v>1392</v>
      </c>
      <c r="B676" s="628" t="s">
        <v>2266</v>
      </c>
      <c r="C676" s="614" t="s">
        <v>1394</v>
      </c>
      <c r="D676" s="876"/>
      <c r="E676" s="630" t="s">
        <v>540</v>
      </c>
      <c r="F676" s="614" t="s">
        <v>2267</v>
      </c>
      <c r="G676" s="619"/>
      <c r="H676" s="81"/>
      <c r="I676" s="81"/>
      <c r="J676" s="685"/>
      <c r="K676" s="685"/>
    </row>
    <row r="677" spans="1:11" ht="15.75" hidden="1" customHeight="1">
      <c r="A677" s="20" t="s">
        <v>1396</v>
      </c>
      <c r="B677" s="41" t="s">
        <v>1397</v>
      </c>
      <c r="C677" s="34"/>
      <c r="D677" s="495"/>
      <c r="E677" s="21"/>
      <c r="F677" s="34"/>
      <c r="G677" s="14"/>
      <c r="H677" s="81"/>
      <c r="I677" s="81"/>
      <c r="J677" s="4"/>
      <c r="K677" s="4"/>
    </row>
    <row r="678" spans="1:11" ht="15.75" hidden="1" customHeight="1">
      <c r="A678" s="20" t="s">
        <v>1398</v>
      </c>
      <c r="B678" s="41" t="s">
        <v>1399</v>
      </c>
      <c r="C678" s="34"/>
      <c r="D678" s="495"/>
      <c r="E678" s="21"/>
      <c r="F678" s="34"/>
      <c r="G678" s="14"/>
      <c r="H678" s="81"/>
      <c r="I678" s="81"/>
      <c r="J678" s="4"/>
      <c r="K678" s="4"/>
    </row>
    <row r="679" spans="1:11" ht="14.45" hidden="1" customHeight="1">
      <c r="A679" s="20" t="s">
        <v>1400</v>
      </c>
      <c r="B679" s="41" t="s">
        <v>3494</v>
      </c>
      <c r="C679" s="34"/>
      <c r="D679" s="495"/>
      <c r="E679" s="21"/>
      <c r="F679" s="34"/>
      <c r="G679" s="14"/>
      <c r="H679" s="81"/>
      <c r="I679" s="81"/>
      <c r="J679" s="4"/>
      <c r="K679" s="4"/>
    </row>
    <row r="680" spans="1:11" ht="50.1" hidden="1" customHeight="1">
      <c r="A680" s="20" t="s">
        <v>1402</v>
      </c>
      <c r="B680" s="41" t="s">
        <v>1403</v>
      </c>
      <c r="C680" s="34"/>
      <c r="D680" s="495"/>
      <c r="E680" s="21"/>
      <c r="F680" s="34"/>
      <c r="G680" s="14"/>
      <c r="H680" s="81"/>
      <c r="I680" s="81"/>
      <c r="J680" s="4"/>
      <c r="K680" s="4"/>
    </row>
    <row r="681" spans="1:11" ht="18.75" customHeight="1">
      <c r="A681" s="80"/>
      <c r="B681" s="1450" t="s">
        <v>1404</v>
      </c>
      <c r="C681" s="1452"/>
      <c r="D681" s="1452"/>
      <c r="E681" s="1452"/>
      <c r="F681" s="1452"/>
      <c r="G681" s="1452"/>
      <c r="H681" s="22">
        <f>H682+H689+H697+H707</f>
        <v>19</v>
      </c>
      <c r="I681" s="22">
        <f>I682+I689+I697+I707</f>
        <v>38</v>
      </c>
    </row>
    <row r="682" spans="1:11" ht="40.15" customHeight="1">
      <c r="A682" s="95" t="s">
        <v>2269</v>
      </c>
      <c r="B682" s="1366" t="s">
        <v>6</v>
      </c>
      <c r="C682" s="1458"/>
      <c r="D682" s="1458"/>
      <c r="E682" s="1458"/>
      <c r="F682" s="1458"/>
      <c r="G682" s="1459"/>
      <c r="H682" s="22">
        <f>SUM(D683:D688)</f>
        <v>5</v>
      </c>
      <c r="I682" s="22">
        <f>COUNT(D683:D688)*2</f>
        <v>10</v>
      </c>
    </row>
    <row r="683" spans="1:11" ht="30" customHeight="1">
      <c r="A683" s="11" t="s">
        <v>2270</v>
      </c>
      <c r="B683" s="23" t="s">
        <v>1406</v>
      </c>
      <c r="C683" s="23" t="s">
        <v>3495</v>
      </c>
      <c r="D683" s="479">
        <v>1</v>
      </c>
      <c r="E683" s="15" t="s">
        <v>648</v>
      </c>
      <c r="F683" s="584"/>
      <c r="G683" s="250"/>
    </row>
    <row r="684" spans="1:11" ht="34.5" customHeight="1">
      <c r="A684" s="11"/>
      <c r="B684" s="23"/>
      <c r="C684" s="23" t="s">
        <v>6760</v>
      </c>
      <c r="D684" s="479">
        <v>1</v>
      </c>
      <c r="E684" s="15" t="s">
        <v>648</v>
      </c>
      <c r="F684" s="584"/>
      <c r="G684" s="250"/>
    </row>
    <row r="685" spans="1:11" ht="45" customHeight="1">
      <c r="A685" s="11"/>
      <c r="B685" s="23"/>
      <c r="C685" s="23" t="s">
        <v>7123</v>
      </c>
      <c r="D685" s="479">
        <v>1</v>
      </c>
      <c r="E685" s="15" t="s">
        <v>648</v>
      </c>
      <c r="F685" s="584"/>
      <c r="G685" s="250"/>
    </row>
    <row r="686" spans="1:11" ht="45" customHeight="1">
      <c r="A686" s="11"/>
      <c r="B686" s="23"/>
      <c r="C686" s="23" t="s">
        <v>6761</v>
      </c>
      <c r="D686" s="479">
        <v>1</v>
      </c>
      <c r="E686" s="15" t="s">
        <v>648</v>
      </c>
      <c r="F686" s="584"/>
      <c r="G686" s="250"/>
    </row>
    <row r="687" spans="1:11" ht="30" customHeight="1">
      <c r="A687" s="11"/>
      <c r="B687" s="23"/>
      <c r="C687" s="16" t="s">
        <v>6762</v>
      </c>
      <c r="D687" s="479">
        <v>1</v>
      </c>
      <c r="E687" s="15" t="s">
        <v>648</v>
      </c>
      <c r="F687" s="41" t="s">
        <v>6763</v>
      </c>
      <c r="G687" s="250"/>
    </row>
    <row r="688" spans="1:11" ht="48" hidden="1" customHeight="1">
      <c r="A688" s="20" t="s">
        <v>2274</v>
      </c>
      <c r="B688" s="23" t="s">
        <v>2595</v>
      </c>
      <c r="C688" s="584"/>
      <c r="D688" s="446"/>
      <c r="E688" s="15"/>
      <c r="F688" s="584"/>
      <c r="G688" s="584"/>
      <c r="H688" s="81"/>
      <c r="I688" s="81"/>
    </row>
    <row r="689" spans="1:9" ht="40.15" customHeight="1">
      <c r="A689" s="95" t="s">
        <v>2276</v>
      </c>
      <c r="B689" s="1366" t="s">
        <v>4</v>
      </c>
      <c r="C689" s="1458"/>
      <c r="D689" s="1458"/>
      <c r="E689" s="1458"/>
      <c r="F689" s="1458"/>
      <c r="G689" s="1459"/>
      <c r="H689" s="22">
        <f>SUM(D690:D696)</f>
        <v>6</v>
      </c>
      <c r="I689" s="22">
        <f>COUNT(D690:D696)*2</f>
        <v>12</v>
      </c>
    </row>
    <row r="690" spans="1:9" ht="30" customHeight="1">
      <c r="A690" s="95" t="s">
        <v>2277</v>
      </c>
      <c r="B690" s="136" t="s">
        <v>1420</v>
      </c>
      <c r="C690" s="136" t="s">
        <v>6764</v>
      </c>
      <c r="D690" s="502">
        <v>1</v>
      </c>
      <c r="E690" s="311" t="s">
        <v>648</v>
      </c>
      <c r="F690" s="302"/>
      <c r="G690" s="623"/>
    </row>
    <row r="691" spans="1:9" ht="44.1" customHeight="1">
      <c r="A691" s="95"/>
      <c r="B691" s="136"/>
      <c r="C691" s="136" t="s">
        <v>6765</v>
      </c>
      <c r="D691" s="502">
        <v>1</v>
      </c>
      <c r="E691" s="311" t="s">
        <v>648</v>
      </c>
      <c r="F691" s="302"/>
      <c r="G691" s="623"/>
    </row>
    <row r="692" spans="1:9" ht="30" customHeight="1">
      <c r="A692" s="95"/>
      <c r="B692" s="136"/>
      <c r="C692" s="200" t="s">
        <v>6766</v>
      </c>
      <c r="D692" s="502">
        <v>1</v>
      </c>
      <c r="E692" s="311" t="s">
        <v>648</v>
      </c>
      <c r="F692" s="302"/>
      <c r="G692" s="623"/>
    </row>
    <row r="693" spans="1:9" ht="30" customHeight="1">
      <c r="A693" s="95"/>
      <c r="B693" s="136"/>
      <c r="C693" s="200" t="s">
        <v>6767</v>
      </c>
      <c r="D693" s="502">
        <v>1</v>
      </c>
      <c r="E693" s="311" t="s">
        <v>648</v>
      </c>
      <c r="F693" s="302"/>
      <c r="G693" s="623"/>
    </row>
    <row r="694" spans="1:9" ht="30" customHeight="1">
      <c r="A694" s="95"/>
      <c r="B694" s="136"/>
      <c r="C694" s="200" t="s">
        <v>6768</v>
      </c>
      <c r="D694" s="502">
        <v>1</v>
      </c>
      <c r="E694" s="311" t="s">
        <v>648</v>
      </c>
      <c r="F694" s="302"/>
      <c r="G694" s="623"/>
    </row>
    <row r="695" spans="1:9" ht="30" customHeight="1">
      <c r="A695" s="95"/>
      <c r="B695" s="23"/>
      <c r="C695" s="877" t="s">
        <v>6769</v>
      </c>
      <c r="D695" s="479">
        <v>1</v>
      </c>
      <c r="E695" s="15" t="s">
        <v>648</v>
      </c>
      <c r="F695" s="584"/>
      <c r="G695" s="250"/>
    </row>
    <row r="696" spans="1:9" ht="44.45" hidden="1" customHeight="1">
      <c r="A696" s="20" t="s">
        <v>1428</v>
      </c>
      <c r="B696" s="615" t="s">
        <v>2600</v>
      </c>
      <c r="C696" s="709"/>
      <c r="D696" s="878"/>
      <c r="E696" s="625"/>
      <c r="F696" s="709"/>
      <c r="G696" s="709"/>
      <c r="H696" s="81"/>
      <c r="I696" s="81"/>
    </row>
    <row r="697" spans="1:9" ht="40.15" customHeight="1">
      <c r="A697" s="95" t="s">
        <v>2283</v>
      </c>
      <c r="B697" s="1366" t="s">
        <v>2</v>
      </c>
      <c r="C697" s="1458"/>
      <c r="D697" s="1458"/>
      <c r="E697" s="1458"/>
      <c r="F697" s="1458"/>
      <c r="G697" s="1459"/>
      <c r="H697" s="22">
        <f>SUM(D698:D706)</f>
        <v>7</v>
      </c>
      <c r="I697" s="22">
        <f>COUNT(D698:D706)*2</f>
        <v>14</v>
      </c>
    </row>
    <row r="698" spans="1:9" ht="45" customHeight="1">
      <c r="A698" s="11" t="s">
        <v>2284</v>
      </c>
      <c r="B698" s="23" t="s">
        <v>1431</v>
      </c>
      <c r="C698" s="16" t="s">
        <v>3506</v>
      </c>
      <c r="D698" s="479">
        <v>1</v>
      </c>
      <c r="E698" s="15" t="s">
        <v>648</v>
      </c>
      <c r="F698" s="41" t="s">
        <v>3507</v>
      </c>
      <c r="G698" s="158"/>
    </row>
    <row r="699" spans="1:9" ht="30" customHeight="1">
      <c r="A699" s="11"/>
      <c r="B699" s="23"/>
      <c r="C699" s="23" t="s">
        <v>1432</v>
      </c>
      <c r="D699" s="479">
        <v>1</v>
      </c>
      <c r="E699" s="15" t="s">
        <v>648</v>
      </c>
      <c r="F699" s="584"/>
      <c r="G699" s="158"/>
    </row>
    <row r="700" spans="1:9" ht="30" customHeight="1">
      <c r="A700" s="11"/>
      <c r="B700" s="23"/>
      <c r="C700" s="346" t="s">
        <v>6770</v>
      </c>
      <c r="D700" s="479">
        <v>1</v>
      </c>
      <c r="E700" s="15" t="s">
        <v>648</v>
      </c>
      <c r="F700" s="584"/>
      <c r="G700" s="158"/>
    </row>
    <row r="701" spans="1:9" ht="30" customHeight="1">
      <c r="A701" s="11"/>
      <c r="B701" s="23"/>
      <c r="C701" s="877" t="s">
        <v>3509</v>
      </c>
      <c r="D701" s="479">
        <v>1</v>
      </c>
      <c r="E701" s="15" t="s">
        <v>648</v>
      </c>
      <c r="F701" s="584"/>
      <c r="G701" s="158"/>
    </row>
    <row r="702" spans="1:9" ht="45" customHeight="1">
      <c r="A702" s="11"/>
      <c r="B702" s="23"/>
      <c r="C702" s="98" t="s">
        <v>3511</v>
      </c>
      <c r="D702" s="476">
        <v>1</v>
      </c>
      <c r="E702" s="24" t="s">
        <v>648</v>
      </c>
      <c r="F702" s="34" t="s">
        <v>3512</v>
      </c>
      <c r="G702" s="1046"/>
    </row>
    <row r="703" spans="1:9" ht="45" hidden="1" customHeight="1">
      <c r="A703" s="20"/>
      <c r="B703" s="615"/>
      <c r="C703" s="879" t="s">
        <v>6771</v>
      </c>
      <c r="D703" s="864"/>
      <c r="E703" s="625" t="s">
        <v>648</v>
      </c>
      <c r="F703" s="709"/>
      <c r="G703" s="648"/>
      <c r="H703" s="81"/>
      <c r="I703" s="81"/>
    </row>
    <row r="704" spans="1:9" ht="30" customHeight="1">
      <c r="A704" s="11"/>
      <c r="B704" s="23"/>
      <c r="C704" s="98" t="s">
        <v>6772</v>
      </c>
      <c r="D704" s="476">
        <v>1</v>
      </c>
      <c r="E704" s="24" t="s">
        <v>648</v>
      </c>
      <c r="F704" s="117"/>
      <c r="G704" s="1046"/>
    </row>
    <row r="705" spans="1:12" ht="45" customHeight="1">
      <c r="A705" s="11"/>
      <c r="B705" s="23"/>
      <c r="C705" s="98" t="s">
        <v>6773</v>
      </c>
      <c r="D705" s="476">
        <v>1</v>
      </c>
      <c r="E705" s="24" t="s">
        <v>648</v>
      </c>
      <c r="F705" s="117"/>
      <c r="G705" s="1046"/>
    </row>
    <row r="706" spans="1:12" ht="53.1" hidden="1" customHeight="1">
      <c r="A706" s="20" t="s">
        <v>1435</v>
      </c>
      <c r="B706" s="615" t="s">
        <v>2606</v>
      </c>
      <c r="C706" s="709"/>
      <c r="D706" s="878"/>
      <c r="E706" s="625"/>
      <c r="F706" s="709"/>
      <c r="G706" s="709"/>
      <c r="H706" s="81"/>
      <c r="I706" s="81"/>
    </row>
    <row r="707" spans="1:12" ht="40.15" customHeight="1">
      <c r="A707" s="95" t="s">
        <v>2300</v>
      </c>
      <c r="B707" s="1366" t="s">
        <v>0</v>
      </c>
      <c r="C707" s="1458"/>
      <c r="D707" s="1458"/>
      <c r="E707" s="1458"/>
      <c r="F707" s="1458"/>
      <c r="G707" s="1459"/>
      <c r="H707" s="22">
        <f>SUM(D708:D709)</f>
        <v>1</v>
      </c>
      <c r="I707" s="22">
        <f>COUNT(D708:D709)*2</f>
        <v>2</v>
      </c>
    </row>
    <row r="708" spans="1:12" ht="30">
      <c r="A708" s="11" t="s">
        <v>2302</v>
      </c>
      <c r="B708" s="23" t="s">
        <v>1438</v>
      </c>
      <c r="C708" s="24" t="s">
        <v>3515</v>
      </c>
      <c r="D708" s="476">
        <v>1</v>
      </c>
      <c r="E708" s="24" t="s">
        <v>648</v>
      </c>
      <c r="F708" s="34" t="s">
        <v>3516</v>
      </c>
      <c r="G708" s="366"/>
    </row>
    <row r="709" spans="1:12" ht="1.5" hidden="1" customHeight="1">
      <c r="A709" s="452" t="s">
        <v>1443</v>
      </c>
      <c r="B709" s="23" t="s">
        <v>2610</v>
      </c>
      <c r="C709" s="584"/>
      <c r="D709" s="446"/>
      <c r="E709" s="15"/>
      <c r="F709" s="584"/>
      <c r="G709" s="584"/>
      <c r="H709" s="81"/>
      <c r="I709" s="81"/>
    </row>
    <row r="710" spans="1:12">
      <c r="B710" s="22"/>
      <c r="C710" s="22"/>
      <c r="D710" s="504"/>
      <c r="E710" s="22"/>
      <c r="F710" s="22"/>
      <c r="G710" s="29"/>
    </row>
    <row r="711" spans="1:12">
      <c r="A711" s="1007"/>
      <c r="B711" s="1005" t="s">
        <v>1446</v>
      </c>
      <c r="C711" s="1005" t="s">
        <v>2308</v>
      </c>
      <c r="D711" s="1060" t="s">
        <v>1448</v>
      </c>
      <c r="E711" s="1005"/>
      <c r="F711" s="1005"/>
      <c r="G711" s="29"/>
    </row>
    <row r="712" spans="1:12">
      <c r="A712" s="1007" t="s">
        <v>176</v>
      </c>
      <c r="B712" s="1005">
        <f>IF(E712=0,0,H43)</f>
        <v>11</v>
      </c>
      <c r="C712" s="1005">
        <f>IF(E712=0,0,I43)</f>
        <v>22</v>
      </c>
      <c r="D712" s="1061">
        <f>IF(D720=0,0,B712/C712)</f>
        <v>0.5</v>
      </c>
      <c r="E712" s="1005">
        <f>H2</f>
        <v>8</v>
      </c>
      <c r="F712" s="1005"/>
      <c r="G712" s="29"/>
    </row>
    <row r="713" spans="1:12" s="22" customFormat="1">
      <c r="A713" s="1007" t="s">
        <v>178</v>
      </c>
      <c r="B713" s="1005">
        <f>IF(E712=0,0,H101)</f>
        <v>10</v>
      </c>
      <c r="C713" s="1005">
        <f>IF(E712=0,0, I101)</f>
        <v>20</v>
      </c>
      <c r="D713" s="1061">
        <f>IF(D720=0,0,B713/C713)</f>
        <v>0.5</v>
      </c>
      <c r="E713" s="1005"/>
      <c r="F713" s="1005"/>
      <c r="G713" s="29"/>
      <c r="J713" s="81"/>
      <c r="K713" s="81"/>
    </row>
    <row r="714" spans="1:12" s="22" customFormat="1">
      <c r="A714" s="1007" t="s">
        <v>180</v>
      </c>
      <c r="B714" s="1005">
        <f>IF(E712=0,0,H155)</f>
        <v>53</v>
      </c>
      <c r="C714" s="1005">
        <f>IF(E712=0,0,I155)</f>
        <v>106</v>
      </c>
      <c r="D714" s="1061">
        <f>IF(D720=0,0,B714/C714)</f>
        <v>0.5</v>
      </c>
      <c r="E714" s="1005"/>
      <c r="F714" s="1005"/>
      <c r="G714" s="29"/>
      <c r="J714" s="81"/>
      <c r="K714" s="81"/>
      <c r="L714" s="4"/>
    </row>
    <row r="715" spans="1:12" s="22" customFormat="1">
      <c r="A715" s="1007" t="s">
        <v>182</v>
      </c>
      <c r="B715" s="1010">
        <f>IF(E712=0,0,H263)</f>
        <v>19</v>
      </c>
      <c r="C715" s="1010">
        <f>IF(E712=0,0,I263)</f>
        <v>38</v>
      </c>
      <c r="D715" s="1061">
        <f>IF(D720=0,0,B715/C715)</f>
        <v>0.5</v>
      </c>
      <c r="E715" s="1005"/>
      <c r="F715" s="1005"/>
      <c r="G715" s="29"/>
      <c r="J715" s="81"/>
      <c r="K715" s="81"/>
    </row>
    <row r="716" spans="1:12" s="22" customFormat="1">
      <c r="A716" s="1007" t="s">
        <v>184</v>
      </c>
      <c r="B716" s="1010">
        <f>IF(E712=0,0,H345)</f>
        <v>45</v>
      </c>
      <c r="C716" s="1010">
        <f>IF(E712=0,0,I345)</f>
        <v>90</v>
      </c>
      <c r="D716" s="1061">
        <f>IF(D720=0,0,B716/C716)</f>
        <v>0.5</v>
      </c>
      <c r="E716" s="1005"/>
      <c r="F716" s="1005"/>
      <c r="G716" s="29"/>
      <c r="J716" s="81"/>
      <c r="K716" s="81"/>
    </row>
    <row r="717" spans="1:12" s="22" customFormat="1">
      <c r="A717" s="1007" t="s">
        <v>186</v>
      </c>
      <c r="B717" s="1010">
        <f>IF(E712=0,0,H528)</f>
        <v>33</v>
      </c>
      <c r="C717" s="1010">
        <f>IF(E712=0,0,I528)</f>
        <v>66</v>
      </c>
      <c r="D717" s="1061">
        <f>IF(D720=0,0,B717/C717)</f>
        <v>0.5</v>
      </c>
      <c r="E717" s="1005"/>
      <c r="F717" s="1005"/>
      <c r="G717" s="29"/>
      <c r="J717" s="81"/>
      <c r="K717" s="81"/>
    </row>
    <row r="718" spans="1:12" s="22" customFormat="1">
      <c r="A718" s="1007" t="s">
        <v>187</v>
      </c>
      <c r="B718" s="1010">
        <f>IF(E712=0,0,H614)</f>
        <v>17</v>
      </c>
      <c r="C718" s="1010">
        <f>IF(E712=0,0,I614)</f>
        <v>34</v>
      </c>
      <c r="D718" s="1061">
        <f>IF(D720=0,0,B718/C718)</f>
        <v>0.5</v>
      </c>
      <c r="E718" s="1005"/>
      <c r="F718" s="1005"/>
      <c r="G718" s="29"/>
      <c r="J718" s="81"/>
      <c r="K718" s="81"/>
    </row>
    <row r="719" spans="1:12" s="22" customFormat="1">
      <c r="A719" s="1007" t="s">
        <v>189</v>
      </c>
      <c r="B719" s="1010">
        <f>IF(E712=0,0,H681)</f>
        <v>19</v>
      </c>
      <c r="C719" s="1010">
        <f>IF(E712=0,0,I681)</f>
        <v>38</v>
      </c>
      <c r="D719" s="1061">
        <f>IF(D720=0,0,B719/C719)</f>
        <v>0.5</v>
      </c>
      <c r="E719" s="1005"/>
      <c r="F719" s="1005"/>
      <c r="G719" s="29"/>
      <c r="J719" s="81"/>
      <c r="K719" s="81"/>
    </row>
    <row r="720" spans="1:12" s="22" customFormat="1">
      <c r="A720" s="1007" t="s">
        <v>1449</v>
      </c>
      <c r="B720" s="1005">
        <f>IF(H2=0,0,SUM(B712:B719))</f>
        <v>207</v>
      </c>
      <c r="C720" s="1005">
        <f>IF(H2=0,0,SUM(C712:C719))</f>
        <v>414</v>
      </c>
      <c r="D720" s="1061">
        <f>IF(H2=0,0,B720/C720)</f>
        <v>0.5</v>
      </c>
      <c r="E720" s="1005"/>
      <c r="F720" s="1005"/>
      <c r="G720" s="29"/>
      <c r="J720" s="81"/>
      <c r="K720" s="81"/>
    </row>
    <row r="721" spans="1:13" s="22" customFormat="1">
      <c r="A721" s="1007"/>
      <c r="B721" s="1005"/>
      <c r="C721" s="1005"/>
      <c r="D721" s="1060"/>
      <c r="E721" s="1005"/>
      <c r="F721" s="1005"/>
      <c r="G721" s="29"/>
      <c r="J721" s="81"/>
      <c r="K721" s="81"/>
    </row>
    <row r="722" spans="1:13" s="22" customFormat="1">
      <c r="A722" s="1007">
        <v>0</v>
      </c>
      <c r="B722" s="1005"/>
      <c r="C722" s="1005"/>
      <c r="D722" s="1060"/>
      <c r="E722" s="1005"/>
      <c r="F722" s="1005"/>
      <c r="G722" s="29"/>
      <c r="J722" s="81"/>
      <c r="K722" s="81"/>
    </row>
    <row r="723" spans="1:13" s="22" customFormat="1">
      <c r="A723" s="1007">
        <v>1</v>
      </c>
      <c r="B723" s="1005"/>
      <c r="C723" s="1005"/>
      <c r="D723" s="1060"/>
      <c r="E723" s="1005"/>
      <c r="F723" s="1005"/>
      <c r="G723" s="29"/>
      <c r="J723" s="81"/>
      <c r="K723" s="81"/>
    </row>
    <row r="724" spans="1:13" s="22" customFormat="1">
      <c r="A724" s="1007">
        <v>2</v>
      </c>
      <c r="B724" s="1005"/>
      <c r="C724" s="1005"/>
      <c r="D724" s="1060"/>
      <c r="E724" s="1005"/>
      <c r="F724" s="1005"/>
      <c r="G724" s="29"/>
      <c r="J724" s="81"/>
      <c r="K724" s="81"/>
    </row>
    <row r="725" spans="1:13" s="22" customFormat="1">
      <c r="A725" s="1007"/>
      <c r="B725" s="1005"/>
      <c r="C725" s="1005"/>
      <c r="D725" s="1060"/>
      <c r="E725" s="1005"/>
      <c r="F725" s="1005"/>
      <c r="G725" s="29"/>
      <c r="J725" s="81"/>
      <c r="K725" s="81"/>
      <c r="L725" s="81"/>
      <c r="M725" s="81"/>
    </row>
    <row r="726" spans="1:13" s="22" customFormat="1">
      <c r="A726" s="563"/>
      <c r="B726" s="82"/>
      <c r="C726" s="82"/>
      <c r="D726" s="880"/>
      <c r="E726" s="82"/>
      <c r="F726" s="82"/>
      <c r="G726" s="29"/>
      <c r="J726" s="81"/>
      <c r="K726" s="81"/>
      <c r="L726" s="81"/>
      <c r="M726" s="81"/>
    </row>
    <row r="727" spans="1:13" s="22" customFormat="1">
      <c r="A727" s="269"/>
      <c r="B727" s="81"/>
      <c r="C727" s="81"/>
      <c r="D727" s="418"/>
      <c r="E727" s="81"/>
      <c r="G727" s="29"/>
      <c r="J727" s="81"/>
      <c r="K727" s="81"/>
      <c r="L727" s="81"/>
      <c r="M727" s="81"/>
    </row>
    <row r="728" spans="1:13" s="22" customFormat="1">
      <c r="A728" s="269"/>
      <c r="B728" s="81"/>
      <c r="C728" s="81"/>
      <c r="D728" s="418"/>
      <c r="E728" s="81"/>
      <c r="G728" s="29"/>
      <c r="J728" s="81"/>
      <c r="K728" s="81"/>
      <c r="L728" s="81"/>
      <c r="M728" s="81"/>
    </row>
    <row r="729" spans="1:13" s="22" customFormat="1">
      <c r="A729" s="269"/>
      <c r="B729" s="81"/>
      <c r="C729" s="81"/>
      <c r="D729" s="418"/>
      <c r="E729" s="81"/>
      <c r="F729" s="29"/>
      <c r="G729" s="29"/>
      <c r="J729" s="81"/>
      <c r="K729" s="81"/>
    </row>
    <row r="730" spans="1:13" s="22" customFormat="1">
      <c r="A730" s="269"/>
      <c r="B730" s="81"/>
      <c r="C730" s="81"/>
      <c r="D730" s="418"/>
      <c r="E730" s="81"/>
      <c r="F730" s="29"/>
      <c r="G730" s="29"/>
      <c r="J730" s="81"/>
      <c r="K730" s="81"/>
    </row>
    <row r="731" spans="1:13" s="22" customFormat="1">
      <c r="A731" s="179"/>
      <c r="B731" s="29"/>
      <c r="C731" s="29"/>
      <c r="D731" s="505"/>
      <c r="E731" s="29"/>
      <c r="F731" s="29"/>
      <c r="G731" s="29"/>
      <c r="J731" s="81"/>
      <c r="K731" s="81"/>
    </row>
    <row r="732" spans="1:13" s="22" customFormat="1">
      <c r="A732" s="179"/>
      <c r="B732" s="29"/>
      <c r="C732" s="29"/>
      <c r="D732" s="505"/>
      <c r="E732" s="29"/>
      <c r="F732" s="29"/>
      <c r="G732" s="29"/>
      <c r="J732" s="81"/>
      <c r="K732" s="81"/>
    </row>
    <row r="733" spans="1:13" s="22" customFormat="1">
      <c r="A733" s="179"/>
      <c r="B733" s="29"/>
      <c r="C733" s="29"/>
      <c r="D733" s="505"/>
      <c r="E733" s="29"/>
      <c r="F733" s="29"/>
      <c r="G733" s="29"/>
      <c r="J733" s="81"/>
      <c r="K733" s="81"/>
    </row>
    <row r="734" spans="1:13" s="22" customFormat="1">
      <c r="A734" s="179"/>
      <c r="B734" s="29"/>
      <c r="C734" s="29"/>
      <c r="D734" s="505"/>
      <c r="E734" s="29"/>
      <c r="F734" s="29"/>
      <c r="G734" s="29"/>
      <c r="J734" s="81"/>
      <c r="K734" s="81"/>
    </row>
    <row r="735" spans="1:13" s="22" customFormat="1">
      <c r="A735" s="179"/>
      <c r="B735" s="29"/>
      <c r="C735" s="29"/>
      <c r="D735" s="505"/>
      <c r="E735" s="29"/>
      <c r="F735" s="29"/>
      <c r="G735" s="29"/>
      <c r="J735" s="81"/>
      <c r="K735" s="81"/>
    </row>
    <row r="736" spans="1:13" s="22" customFormat="1">
      <c r="A736" s="179"/>
      <c r="B736" s="29"/>
      <c r="C736" s="29"/>
      <c r="D736" s="505"/>
      <c r="E736" s="29"/>
      <c r="F736" s="29"/>
      <c r="G736" s="29"/>
      <c r="J736" s="81"/>
      <c r="K736" s="81"/>
    </row>
    <row r="737" spans="1:11" s="22" customFormat="1">
      <c r="A737" s="179"/>
      <c r="B737" s="29"/>
      <c r="C737" s="29"/>
      <c r="D737" s="505"/>
      <c r="E737" s="29"/>
      <c r="F737" s="29"/>
      <c r="G737" s="29"/>
      <c r="J737" s="81"/>
      <c r="K737" s="81"/>
    </row>
    <row r="738" spans="1:11" s="22" customFormat="1">
      <c r="A738" s="179"/>
      <c r="B738" s="29"/>
      <c r="C738" s="29"/>
      <c r="D738" s="505"/>
      <c r="E738" s="29"/>
      <c r="F738" s="29"/>
      <c r="G738" s="29"/>
      <c r="J738" s="81"/>
      <c r="K738" s="81"/>
    </row>
    <row r="739" spans="1:11" s="22" customFormat="1">
      <c r="A739" s="179"/>
      <c r="B739" s="29"/>
      <c r="C739" s="29"/>
      <c r="D739" s="505"/>
      <c r="E739" s="29"/>
      <c r="F739" s="29"/>
      <c r="G739" s="29"/>
      <c r="J739" s="81"/>
      <c r="K739" s="81"/>
    </row>
    <row r="740" spans="1:11" s="22" customFormat="1">
      <c r="A740" s="177"/>
      <c r="D740" s="504"/>
      <c r="G740" s="4"/>
      <c r="J740" s="81"/>
      <c r="K740" s="81"/>
    </row>
  </sheetData>
  <sheetProtection algorithmName="SHA-512" hashValue="lRRGi1j/ctvOSS2nqVIT7uoCyQ2jkZp5hJIhm3l27lgM6wNTqrC9ChOrrqQeQhd9R8He3eL0agweIvz2/el7Og==" saltValue="nQ9O8Qb3q9+ETu5pbyKweg==" spinCount="100000" sheet="1" objects="1" scenarios="1"/>
  <protectedRanges>
    <protectedRange sqref="D659" name="Range2"/>
    <protectedRange sqref="D609" name="Range1_4"/>
  </protectedRanges>
  <autoFilter ref="A42:G709">
    <filterColumn colId="0">
      <colorFilter dxfId="14"/>
    </filterColumn>
  </autoFilter>
  <mergeCells count="123">
    <mergeCell ref="B707:G707"/>
    <mergeCell ref="B663:G663"/>
    <mergeCell ref="B670:G670"/>
    <mergeCell ref="B681:G681"/>
    <mergeCell ref="B682:G682"/>
    <mergeCell ref="B689:G689"/>
    <mergeCell ref="B697:G697"/>
    <mergeCell ref="B622:G622"/>
    <mergeCell ref="B627:G627"/>
    <mergeCell ref="B642:G642"/>
    <mergeCell ref="B646:G646"/>
    <mergeCell ref="B652:G652"/>
    <mergeCell ref="B660:G660"/>
    <mergeCell ref="B563:G563"/>
    <mergeCell ref="B582:G582"/>
    <mergeCell ref="B601:G601"/>
    <mergeCell ref="B614:G614"/>
    <mergeCell ref="B615:G615"/>
    <mergeCell ref="B618:G618"/>
    <mergeCell ref="B512:G512"/>
    <mergeCell ref="B517:G517"/>
    <mergeCell ref="B528:G528"/>
    <mergeCell ref="B529:G529"/>
    <mergeCell ref="B537:G537"/>
    <mergeCell ref="B553:G553"/>
    <mergeCell ref="B460:G460"/>
    <mergeCell ref="B465:G465"/>
    <mergeCell ref="B472:G472"/>
    <mergeCell ref="B487:G487"/>
    <mergeCell ref="B494:G494"/>
    <mergeCell ref="B505:G505"/>
    <mergeCell ref="B402:G402"/>
    <mergeCell ref="B406:G406"/>
    <mergeCell ref="B413:G413"/>
    <mergeCell ref="B417:G417"/>
    <mergeCell ref="B432:G432"/>
    <mergeCell ref="B446:G446"/>
    <mergeCell ref="B361:G361"/>
    <mergeCell ref="B368:G368"/>
    <mergeCell ref="B371:G371"/>
    <mergeCell ref="B376:G376"/>
    <mergeCell ref="B388:G388"/>
    <mergeCell ref="B398:G398"/>
    <mergeCell ref="B337:G337"/>
    <mergeCell ref="B342:G342"/>
    <mergeCell ref="B345:G345"/>
    <mergeCell ref="B346:G346"/>
    <mergeCell ref="B351:G351"/>
    <mergeCell ref="B354:G354"/>
    <mergeCell ref="B311:G311"/>
    <mergeCell ref="B318:G318"/>
    <mergeCell ref="B322:G322"/>
    <mergeCell ref="B327:G327"/>
    <mergeCell ref="B330:G330"/>
    <mergeCell ref="B333:G333"/>
    <mergeCell ref="B243:G243"/>
    <mergeCell ref="B263:G263"/>
    <mergeCell ref="B264:G264"/>
    <mergeCell ref="B273:G273"/>
    <mergeCell ref="B288:G288"/>
    <mergeCell ref="B298:G298"/>
    <mergeCell ref="B156:G156"/>
    <mergeCell ref="B181:G181"/>
    <mergeCell ref="B188:G188"/>
    <mergeCell ref="B194:G194"/>
    <mergeCell ref="B207:G207"/>
    <mergeCell ref="B223:G223"/>
    <mergeCell ref="B114:G114"/>
    <mergeCell ref="B121:G121"/>
    <mergeCell ref="B128:G128"/>
    <mergeCell ref="B135:G135"/>
    <mergeCell ref="B143:G143"/>
    <mergeCell ref="B155:G155"/>
    <mergeCell ref="B71:G71"/>
    <mergeCell ref="B75:G75"/>
    <mergeCell ref="B89:G89"/>
    <mergeCell ref="B98:G98"/>
    <mergeCell ref="B101:G101"/>
    <mergeCell ref="B102:G102"/>
    <mergeCell ref="B37:I37"/>
    <mergeCell ref="A38:I40"/>
    <mergeCell ref="A41:G41"/>
    <mergeCell ref="B43:G43"/>
    <mergeCell ref="B44:G44"/>
    <mergeCell ref="B63:G63"/>
    <mergeCell ref="B31:I31"/>
    <mergeCell ref="B32:I32"/>
    <mergeCell ref="B33:I33"/>
    <mergeCell ref="B34:I34"/>
    <mergeCell ref="B35:I35"/>
    <mergeCell ref="B36:I36"/>
    <mergeCell ref="B25:I25"/>
    <mergeCell ref="B26:I26"/>
    <mergeCell ref="B27:I27"/>
    <mergeCell ref="B28:I28"/>
    <mergeCell ref="B29:I29"/>
    <mergeCell ref="B30:I30"/>
    <mergeCell ref="B19:I19"/>
    <mergeCell ref="B20:I20"/>
    <mergeCell ref="B21:I21"/>
    <mergeCell ref="B22:I22"/>
    <mergeCell ref="B23:I23"/>
    <mergeCell ref="B24:I24"/>
    <mergeCell ref="A7:I7"/>
    <mergeCell ref="A8:C8"/>
    <mergeCell ref="D8:I8"/>
    <mergeCell ref="D9:I16"/>
    <mergeCell ref="A17:I17"/>
    <mergeCell ref="B18:I18"/>
    <mergeCell ref="A5:B5"/>
    <mergeCell ref="C5:E5"/>
    <mergeCell ref="G5:I5"/>
    <mergeCell ref="A6:B6"/>
    <mergeCell ref="C6:E6"/>
    <mergeCell ref="G6:I6"/>
    <mergeCell ref="A1:F1"/>
    <mergeCell ref="G1:I1"/>
    <mergeCell ref="A2:G2"/>
    <mergeCell ref="H2:I2"/>
    <mergeCell ref="A3:I3"/>
    <mergeCell ref="A4:B4"/>
    <mergeCell ref="C4:E4"/>
    <mergeCell ref="G4:I4"/>
  </mergeCells>
  <dataValidations count="4">
    <dataValidation type="list" allowBlank="1" showInputMessage="1" showErrorMessage="1" sqref="D721:D1048576 D664:D669 D653:D659 D671:D711 D155:D242 D41:D142 D661:D662 D244:D651">
      <formula1>$A$722:$A$724</formula1>
    </dataValidation>
    <dataValidation type="list" allowBlank="1" showInputMessage="1" showErrorMessage="1" sqref="D243">
      <formula1>$A$655:$A$660</formula1>
    </dataValidation>
    <dataValidation type="list" allowBlank="1" showInputMessage="1" showErrorMessage="1" sqref="D143:D154">
      <formula1>$A$641:$A$643</formula1>
    </dataValidation>
    <dataValidation type="list" allowBlank="1" showInputMessage="1" showErrorMessage="1" sqref="D652 D670 D660 D663">
      <formula1>$A$638:$A$640</formula1>
    </dataValidation>
  </dataValidations>
  <pageMargins left="0.70866141732283472" right="0.70866141732283472" top="0.74803149606299213" bottom="0.74803149606299213" header="0.31496062992125984" footer="0.31496062992125984"/>
  <pageSetup paperSize="9" scale="53" orientation="portrait" r:id="rId1"/>
  <headerFooter>
    <oddHeader>&amp;LChecklist No 8 &amp;COperation Theatre &amp;RVersion - NHSRC /3.0</oddHeader>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32</vt:i4>
      </vt:variant>
    </vt:vector>
  </HeadingPairs>
  <TitlesOfParts>
    <vt:vector size="53" baseType="lpstr">
      <vt:lpstr>Department Wise</vt:lpstr>
      <vt:lpstr>Emergency(2)</vt:lpstr>
      <vt:lpstr>OPD (2)</vt:lpstr>
      <vt:lpstr>Labour Room (LaQshya) (2)</vt:lpstr>
      <vt:lpstr>Maternity Ward (2)</vt:lpstr>
      <vt:lpstr>Ped Ward (2)</vt:lpstr>
      <vt:lpstr>SNCU  (2)</vt:lpstr>
      <vt:lpstr>NRC  (2)</vt:lpstr>
      <vt:lpstr>OT (2)</vt:lpstr>
      <vt:lpstr>M-OT (LaQshya) (2)</vt:lpstr>
      <vt:lpstr>PP Unit (2)</vt:lpstr>
      <vt:lpstr>ICU (2)</vt:lpstr>
      <vt:lpstr>IPD (2)</vt:lpstr>
      <vt:lpstr>Blood Bank (2)</vt:lpstr>
      <vt:lpstr>Lab (2)</vt:lpstr>
      <vt:lpstr>Radiology (2)</vt:lpstr>
      <vt:lpstr>Pharmacy (2)</vt:lpstr>
      <vt:lpstr>Auxillary services (2)</vt:lpstr>
      <vt:lpstr>Mortuary  (2)</vt:lpstr>
      <vt:lpstr>Admin (2)</vt:lpstr>
      <vt:lpstr>Sheet2</vt:lpstr>
      <vt:lpstr>'Admin (2)'!Print_Area</vt:lpstr>
      <vt:lpstr>'Auxillary services (2)'!Print_Area</vt:lpstr>
      <vt:lpstr>'Blood Bank (2)'!Print_Area</vt:lpstr>
      <vt:lpstr>'Department Wise'!Print_Area</vt:lpstr>
      <vt:lpstr>'Emergency(2)'!Print_Area</vt:lpstr>
      <vt:lpstr>'ICU (2)'!Print_Area</vt:lpstr>
      <vt:lpstr>'IPD (2)'!Print_Area</vt:lpstr>
      <vt:lpstr>'Labour Room (LaQshya) (2)'!Print_Area</vt:lpstr>
      <vt:lpstr>'Maternity Ward (2)'!Print_Area</vt:lpstr>
      <vt:lpstr>'Mortuary  (2)'!Print_Area</vt:lpstr>
      <vt:lpstr>'M-OT (LaQshya) (2)'!Print_Area</vt:lpstr>
      <vt:lpstr>'NRC  (2)'!Print_Area</vt:lpstr>
      <vt:lpstr>'OPD (2)'!Print_Area</vt:lpstr>
      <vt:lpstr>'OT (2)'!Print_Area</vt:lpstr>
      <vt:lpstr>'Ped Ward (2)'!Print_Area</vt:lpstr>
      <vt:lpstr>'Pharmacy (2)'!Print_Area</vt:lpstr>
      <vt:lpstr>'PP Unit (2)'!Print_Area</vt:lpstr>
      <vt:lpstr>'SNCU  (2)'!Print_Area</vt:lpstr>
      <vt:lpstr>'Auxillary services (2)'!Print_Titles</vt:lpstr>
      <vt:lpstr>'Blood Bank (2)'!Print_Titles</vt:lpstr>
      <vt:lpstr>'Emergency(2)'!Print_Titles</vt:lpstr>
      <vt:lpstr>'ICU (2)'!Print_Titles</vt:lpstr>
      <vt:lpstr>'IPD (2)'!Print_Titles</vt:lpstr>
      <vt:lpstr>'Labour Room (LaQshya) (2)'!Print_Titles</vt:lpstr>
      <vt:lpstr>'Maternity Ward (2)'!Print_Titles</vt:lpstr>
      <vt:lpstr>'M-OT (LaQshya) (2)'!Print_Titles</vt:lpstr>
      <vt:lpstr>'OPD (2)'!Print_Titles</vt:lpstr>
      <vt:lpstr>'OT (2)'!Print_Titles</vt:lpstr>
      <vt:lpstr>'Ped Ward (2)'!Print_Titles</vt:lpstr>
      <vt:lpstr>'Pharmacy (2)'!Print_Titles</vt:lpstr>
      <vt:lpstr>'PP Unit (2)'!Print_Titles</vt:lpstr>
      <vt:lpstr>'SNCU  (2)'!Print_Titles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Vineeta Dhankhar</cp:lastModifiedBy>
  <cp:lastPrinted>2020-10-10T12:10:20Z</cp:lastPrinted>
  <dcterms:created xsi:type="dcterms:W3CDTF">2019-02-25T05:34:14Z</dcterms:created>
  <dcterms:modified xsi:type="dcterms:W3CDTF">2021-05-24T15:53:40Z</dcterms:modified>
</cp:coreProperties>
</file>